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72C4D616-205F-4535-8C60-771F0C36A9E0}" xr6:coauthVersionLast="47" xr6:coauthVersionMax="47" xr10:uidLastSave="{00000000-0000-0000-0000-000000000000}"/>
  <bookViews>
    <workbookView xWindow="-120" yWindow="-120" windowWidth="19440" windowHeight="11520" tabRatio="842" activeTab="6" xr2:uid="{00000000-000D-0000-FFFF-FFFF00000000}"/>
  </bookViews>
  <sheets>
    <sheet name="fhr_stats" sheetId="1" r:id="rId1"/>
    <sheet name="Erreur Moyenne (toute la durée)" sheetId="2" state="hidden" r:id="rId2"/>
    <sheet name="OLD Erreur moyenne (dernière h)" sheetId="3" state="hidden" r:id="rId3"/>
    <sheet name="Controversial Data" sheetId="8" r:id="rId4"/>
    <sheet name="Erreur moyenne (dernière heure)" sheetId="4" r:id="rId5"/>
    <sheet name="sans 10% des controversial" sheetId="10" r:id="rId6"/>
    <sheet name="sans 16.7% des controversial" sheetId="9" r:id="rId7"/>
    <sheet name="Précision Moyenne (old)" sheetId="5" state="hidden" r:id="rId8"/>
    <sheet name="Moyennes" sheetId="6" state="hidden" r:id="rId9"/>
    <sheet name="Volatilités" sheetId="7" state="hidden" r:id="rId10"/>
  </sheets>
  <definedNames>
    <definedName name="_xlnm._FilterDatabase" localSheetId="3" hidden="1">'Controversial Data'!$A$1:$M$301</definedName>
    <definedName name="_xlnm._FilterDatabase" localSheetId="0" hidden="1">fhr_stats!$A$1:$R$301</definedName>
  </definedNames>
  <calcPr calcId="181029" iterateDelta="1E-4"/>
  <pivotCaches>
    <pivotCache cacheId="0" r:id="rId11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8" i="8" l="1"/>
  <c r="G177" i="8"/>
  <c r="G55" i="8"/>
  <c r="G291" i="8"/>
  <c r="H291" i="8" s="1"/>
  <c r="G212" i="8"/>
  <c r="G10" i="8"/>
  <c r="H10" i="8" s="1"/>
  <c r="G238" i="8"/>
  <c r="G299" i="8"/>
  <c r="H299" i="8" s="1"/>
  <c r="G300" i="8"/>
  <c r="H300" i="8" s="1"/>
  <c r="G44" i="8"/>
  <c r="G293" i="8"/>
  <c r="H293" i="8" s="1"/>
  <c r="G134" i="8"/>
  <c r="H134" i="8" s="1"/>
  <c r="G273" i="8"/>
  <c r="H273" i="8" s="1"/>
  <c r="G130" i="8"/>
  <c r="H130" i="8" s="1"/>
  <c r="G68" i="8"/>
  <c r="H68" i="8" s="1"/>
  <c r="G162" i="8"/>
  <c r="H162" i="8" s="1"/>
  <c r="G200" i="8"/>
  <c r="G116" i="8"/>
  <c r="G29" i="8"/>
  <c r="G42" i="8"/>
  <c r="H42" i="8" s="1"/>
  <c r="G290" i="8"/>
  <c r="G171" i="8"/>
  <c r="H171" i="8" s="1"/>
  <c r="G107" i="8"/>
  <c r="G7" i="8"/>
  <c r="G2" i="8"/>
  <c r="G124" i="8"/>
  <c r="G181" i="8"/>
  <c r="G266" i="8"/>
  <c r="G144" i="8"/>
  <c r="H144" i="8" s="1"/>
  <c r="G174" i="8"/>
  <c r="H174" i="8" s="1"/>
  <c r="G85" i="8"/>
  <c r="H85" i="8" s="1"/>
  <c r="G95" i="8"/>
  <c r="H95" i="8" s="1"/>
  <c r="G242" i="8"/>
  <c r="G221" i="8"/>
  <c r="G148" i="8"/>
  <c r="G155" i="8"/>
  <c r="H155" i="8" s="1"/>
  <c r="G73" i="8"/>
  <c r="G213" i="8"/>
  <c r="H213" i="8" s="1"/>
  <c r="G84" i="8"/>
  <c r="G164" i="8"/>
  <c r="H164" i="8" s="1"/>
  <c r="G105" i="8"/>
  <c r="H105" i="8" s="1"/>
  <c r="G120" i="8"/>
  <c r="G233" i="8"/>
  <c r="H233" i="8" s="1"/>
  <c r="G46" i="8"/>
  <c r="H46" i="8" s="1"/>
  <c r="G135" i="8"/>
  <c r="G138" i="8"/>
  <c r="H138" i="8" s="1"/>
  <c r="G74" i="8"/>
  <c r="H74" i="8" s="1"/>
  <c r="G211" i="8"/>
  <c r="H211" i="8" s="1"/>
  <c r="G151" i="8"/>
  <c r="G143" i="8"/>
  <c r="G133" i="8"/>
  <c r="G218" i="8"/>
  <c r="H218" i="8" s="1"/>
  <c r="G248" i="8"/>
  <c r="G80" i="8"/>
  <c r="H80" i="8" s="1"/>
  <c r="G49" i="8"/>
  <c r="G215" i="8"/>
  <c r="H215" i="8" s="1"/>
  <c r="G58" i="8"/>
  <c r="G267" i="8"/>
  <c r="G223" i="8"/>
  <c r="H223" i="8" s="1"/>
  <c r="G188" i="8"/>
  <c r="H188" i="8" s="1"/>
  <c r="G264" i="8"/>
  <c r="H264" i="8" s="1"/>
  <c r="G30" i="8"/>
  <c r="H30" i="8" s="1"/>
  <c r="G202" i="8"/>
  <c r="H202" i="8" s="1"/>
  <c r="G285" i="8"/>
  <c r="H285" i="8" s="1"/>
  <c r="G14" i="8"/>
  <c r="G60" i="8"/>
  <c r="G28" i="8"/>
  <c r="G64" i="8"/>
  <c r="H64" i="8" s="1"/>
  <c r="G69" i="8"/>
  <c r="G186" i="8"/>
  <c r="H186" i="8" s="1"/>
  <c r="G283" i="8"/>
  <c r="G192" i="8"/>
  <c r="G271" i="8"/>
  <c r="H271" i="8" s="1"/>
  <c r="G128" i="8"/>
  <c r="H128" i="8" s="1"/>
  <c r="G207" i="8"/>
  <c r="H207" i="8" s="1"/>
  <c r="G36" i="8"/>
  <c r="H36" i="8" s="1"/>
  <c r="G24" i="8"/>
  <c r="G254" i="8"/>
  <c r="H254" i="8" s="1"/>
  <c r="G3" i="8"/>
  <c r="H3" i="8" s="1"/>
  <c r="G265" i="8"/>
  <c r="H265" i="8" s="1"/>
  <c r="G239" i="8"/>
  <c r="G225" i="8"/>
  <c r="G230" i="8"/>
  <c r="G197" i="8"/>
  <c r="H197" i="8" s="1"/>
  <c r="G65" i="8"/>
  <c r="G247" i="8"/>
  <c r="H247" i="8" s="1"/>
  <c r="G204" i="8"/>
  <c r="G32" i="8"/>
  <c r="H32" i="8" s="1"/>
  <c r="G51" i="8"/>
  <c r="H51" i="8" s="1"/>
  <c r="G94" i="8"/>
  <c r="H94" i="8" s="1"/>
  <c r="G182" i="8"/>
  <c r="G224" i="8"/>
  <c r="G166" i="8"/>
  <c r="G175" i="8"/>
  <c r="H175" i="8" s="1"/>
  <c r="G93" i="8"/>
  <c r="H93" i="8" s="1"/>
  <c r="G37" i="8"/>
  <c r="H37" i="8" s="1"/>
  <c r="G165" i="8"/>
  <c r="G251" i="8"/>
  <c r="G119" i="8"/>
  <c r="G90" i="8"/>
  <c r="G48" i="8"/>
  <c r="G27" i="8"/>
  <c r="H27" i="8" s="1"/>
  <c r="G25" i="8"/>
  <c r="G121" i="8"/>
  <c r="H121" i="8" s="1"/>
  <c r="G259" i="8"/>
  <c r="H259" i="8" s="1"/>
  <c r="G92" i="8"/>
  <c r="H92" i="8" s="1"/>
  <c r="G22" i="8"/>
  <c r="G57" i="8"/>
  <c r="H57" i="8" s="1"/>
  <c r="G263" i="8"/>
  <c r="G245" i="8"/>
  <c r="H245" i="8" s="1"/>
  <c r="G237" i="8"/>
  <c r="H237" i="8" s="1"/>
  <c r="G126" i="8"/>
  <c r="H126" i="8" s="1"/>
  <c r="G142" i="8"/>
  <c r="G240" i="8"/>
  <c r="G100" i="8"/>
  <c r="G214" i="8"/>
  <c r="H214" i="8" s="1"/>
  <c r="G226" i="8"/>
  <c r="G185" i="8"/>
  <c r="H185" i="8" s="1"/>
  <c r="G109" i="8"/>
  <c r="G168" i="8"/>
  <c r="G70" i="8"/>
  <c r="H70" i="8" s="1"/>
  <c r="G66" i="8"/>
  <c r="G137" i="8"/>
  <c r="H137" i="8" s="1"/>
  <c r="G9" i="8"/>
  <c r="H9" i="8" s="1"/>
  <c r="G190" i="8"/>
  <c r="H190" i="8" s="1"/>
  <c r="G234" i="8"/>
  <c r="H234" i="8" s="1"/>
  <c r="G286" i="8"/>
  <c r="H286" i="8" s="1"/>
  <c r="G172" i="8"/>
  <c r="H172" i="8" s="1"/>
  <c r="G176" i="8"/>
  <c r="G169" i="8"/>
  <c r="G96" i="8"/>
  <c r="G235" i="8"/>
  <c r="H235" i="8" s="1"/>
  <c r="G21" i="8"/>
  <c r="G281" i="8"/>
  <c r="H281" i="8" s="1"/>
  <c r="G183" i="8"/>
  <c r="G112" i="8"/>
  <c r="G39" i="8"/>
  <c r="H39" i="8" s="1"/>
  <c r="G208" i="8"/>
  <c r="G136" i="8"/>
  <c r="H136" i="8" s="1"/>
  <c r="G236" i="8"/>
  <c r="G118" i="8"/>
  <c r="H118" i="8" s="1"/>
  <c r="G117" i="8"/>
  <c r="H117" i="8" s="1"/>
  <c r="G91" i="8"/>
  <c r="H91" i="8" s="1"/>
  <c r="G195" i="8"/>
  <c r="H195" i="8" s="1"/>
  <c r="G97" i="8"/>
  <c r="G279" i="8"/>
  <c r="G132" i="8"/>
  <c r="G50" i="8"/>
  <c r="H50" i="8" s="1"/>
  <c r="G280" i="8"/>
  <c r="G261" i="8"/>
  <c r="G8" i="8"/>
  <c r="G210" i="8"/>
  <c r="H210" i="8" s="1"/>
  <c r="G294" i="8"/>
  <c r="H294" i="8" s="1"/>
  <c r="G249" i="8"/>
  <c r="G184" i="8"/>
  <c r="H184" i="8" s="1"/>
  <c r="G201" i="8"/>
  <c r="H201" i="8" s="1"/>
  <c r="G244" i="8"/>
  <c r="H244" i="8" s="1"/>
  <c r="G260" i="8"/>
  <c r="H260" i="8" s="1"/>
  <c r="G11" i="8"/>
  <c r="H11" i="8" s="1"/>
  <c r="G243" i="8"/>
  <c r="H243" i="8" s="1"/>
  <c r="G153" i="8"/>
  <c r="G53" i="8"/>
  <c r="G141" i="8"/>
  <c r="G79" i="8"/>
  <c r="H79" i="8" s="1"/>
  <c r="G15" i="8"/>
  <c r="G206" i="8"/>
  <c r="H206" i="8" s="1"/>
  <c r="G173" i="8"/>
  <c r="G83" i="8"/>
  <c r="H83" i="8" s="1"/>
  <c r="G88" i="8"/>
  <c r="G20" i="8"/>
  <c r="G76" i="8"/>
  <c r="H76" i="8" s="1"/>
  <c r="G161" i="8"/>
  <c r="H161" i="8" s="1"/>
  <c r="G34" i="8"/>
  <c r="G272" i="8"/>
  <c r="H272" i="8" s="1"/>
  <c r="G160" i="8"/>
  <c r="H160" i="8" s="1"/>
  <c r="G198" i="8"/>
  <c r="H198" i="8" s="1"/>
  <c r="G154" i="8"/>
  <c r="G38" i="8"/>
  <c r="G87" i="8"/>
  <c r="G284" i="8"/>
  <c r="H284" i="8" s="1"/>
  <c r="G157" i="8"/>
  <c r="G127" i="8"/>
  <c r="H127" i="8" s="1"/>
  <c r="G18" i="8"/>
  <c r="G149" i="8"/>
  <c r="H149" i="8" s="1"/>
  <c r="G150" i="8"/>
  <c r="H150" i="8" s="1"/>
  <c r="G16" i="8"/>
  <c r="G231" i="8"/>
  <c r="G180" i="8"/>
  <c r="H180" i="8" s="1"/>
  <c r="G145" i="8"/>
  <c r="H145" i="8" s="1"/>
  <c r="G6" i="8"/>
  <c r="H6" i="8" s="1"/>
  <c r="G140" i="8"/>
  <c r="H140" i="8" s="1"/>
  <c r="G268" i="8"/>
  <c r="H268" i="8" s="1"/>
  <c r="G222" i="8"/>
  <c r="G23" i="8"/>
  <c r="G103" i="8"/>
  <c r="G297" i="8"/>
  <c r="H297" i="8" s="1"/>
  <c r="G146" i="8"/>
  <c r="G125" i="8"/>
  <c r="H125" i="8" s="1"/>
  <c r="G115" i="8"/>
  <c r="G262" i="8"/>
  <c r="G104" i="8"/>
  <c r="H104" i="8" s="1"/>
  <c r="G220" i="8"/>
  <c r="G40" i="8"/>
  <c r="G187" i="8"/>
  <c r="H187" i="8" s="1"/>
  <c r="G111" i="8"/>
  <c r="H111" i="8" s="1"/>
  <c r="G205" i="8"/>
  <c r="H205" i="8" s="1"/>
  <c r="G170" i="8"/>
  <c r="H170" i="8" s="1"/>
  <c r="G17" i="8"/>
  <c r="H17" i="8" s="1"/>
  <c r="G33" i="8"/>
  <c r="G178" i="8"/>
  <c r="G72" i="8"/>
  <c r="G19" i="8"/>
  <c r="H19" i="8" s="1"/>
  <c r="G256" i="8"/>
  <c r="G292" i="8"/>
  <c r="H292" i="8" s="1"/>
  <c r="G41" i="8"/>
  <c r="G129" i="8"/>
  <c r="H129" i="8" s="1"/>
  <c r="G158" i="8"/>
  <c r="H158" i="8" s="1"/>
  <c r="G114" i="8"/>
  <c r="H114" i="8" s="1"/>
  <c r="G139" i="8"/>
  <c r="H139" i="8" s="1"/>
  <c r="G196" i="8"/>
  <c r="H196" i="8" s="1"/>
  <c r="G250" i="8"/>
  <c r="H250" i="8" s="1"/>
  <c r="G61" i="8"/>
  <c r="H61" i="8" s="1"/>
  <c r="G194" i="8"/>
  <c r="H194" i="8" s="1"/>
  <c r="G232" i="8"/>
  <c r="H232" i="8" s="1"/>
  <c r="G276" i="8"/>
  <c r="G295" i="8"/>
  <c r="G258" i="8"/>
  <c r="G99" i="8"/>
  <c r="H99" i="8" s="1"/>
  <c r="G179" i="8"/>
  <c r="G62" i="8"/>
  <c r="H62" i="8" s="1"/>
  <c r="G31" i="8"/>
  <c r="G77" i="8"/>
  <c r="H77" i="8" s="1"/>
  <c r="G89" i="8"/>
  <c r="H89" i="8" s="1"/>
  <c r="G199" i="8"/>
  <c r="G219" i="8"/>
  <c r="H219" i="8" s="1"/>
  <c r="G287" i="8"/>
  <c r="H287" i="8" s="1"/>
  <c r="G282" i="8"/>
  <c r="H282" i="8" s="1"/>
  <c r="G301" i="8"/>
  <c r="H301" i="8" s="1"/>
  <c r="G71" i="8"/>
  <c r="H71" i="8" s="1"/>
  <c r="G113" i="8"/>
  <c r="H113" i="8" s="1"/>
  <c r="G86" i="8"/>
  <c r="G67" i="8"/>
  <c r="G108" i="8"/>
  <c r="G255" i="8"/>
  <c r="H255" i="8" s="1"/>
  <c r="G82" i="8"/>
  <c r="G35" i="8"/>
  <c r="H35" i="8" s="1"/>
  <c r="G101" i="8"/>
  <c r="G45" i="8"/>
  <c r="G98" i="8"/>
  <c r="H98" i="8" s="1"/>
  <c r="G102" i="8"/>
  <c r="H102" i="8" s="1"/>
  <c r="G147" i="8"/>
  <c r="H147" i="8" s="1"/>
  <c r="G163" i="8"/>
  <c r="H163" i="8" s="1"/>
  <c r="G296" i="8"/>
  <c r="H296" i="8" s="1"/>
  <c r="G193" i="8"/>
  <c r="H193" i="8" s="1"/>
  <c r="G209" i="8"/>
  <c r="H209" i="8" s="1"/>
  <c r="G167" i="8"/>
  <c r="H167" i="8" s="1"/>
  <c r="G203" i="8"/>
  <c r="G228" i="8"/>
  <c r="G289" i="8"/>
  <c r="G278" i="8"/>
  <c r="H278" i="8" s="1"/>
  <c r="G122" i="8"/>
  <c r="G216" i="8"/>
  <c r="H216" i="8" s="1"/>
  <c r="G275" i="8"/>
  <c r="G227" i="8"/>
  <c r="H227" i="8" s="1"/>
  <c r="G4" i="8"/>
  <c r="H4" i="8" s="1"/>
  <c r="G75" i="8"/>
  <c r="G106" i="8"/>
  <c r="H106" i="8" s="1"/>
  <c r="G13" i="8"/>
  <c r="H13" i="8" s="1"/>
  <c r="G257" i="8"/>
  <c r="H257" i="8" s="1"/>
  <c r="G43" i="8"/>
  <c r="H43" i="8" s="1"/>
  <c r="G269" i="8"/>
  <c r="H269" i="8" s="1"/>
  <c r="G5" i="8"/>
  <c r="H5" i="8" s="1"/>
  <c r="G246" i="8"/>
  <c r="G131" i="8"/>
  <c r="G191" i="8"/>
  <c r="G123" i="8"/>
  <c r="H123" i="8" s="1"/>
  <c r="G241" i="8"/>
  <c r="G253" i="8"/>
  <c r="H253" i="8" s="1"/>
  <c r="G110" i="8"/>
  <c r="G156" i="8"/>
  <c r="G47" i="8"/>
  <c r="G63" i="8"/>
  <c r="H63" i="8" s="1"/>
  <c r="G298" i="8"/>
  <c r="H298" i="8" s="1"/>
  <c r="G189" i="8"/>
  <c r="G159" i="8"/>
  <c r="G152" i="8"/>
  <c r="H152" i="8" s="1"/>
  <c r="G52" i="8"/>
  <c r="H52" i="8" s="1"/>
  <c r="G54" i="8"/>
  <c r="H54" i="8" s="1"/>
  <c r="G56" i="8"/>
  <c r="G274" i="8"/>
  <c r="G277" i="8"/>
  <c r="G81" i="8"/>
  <c r="H81" i="8" s="1"/>
  <c r="G59" i="8"/>
  <c r="G252" i="8"/>
  <c r="H252" i="8" s="1"/>
  <c r="G26" i="8"/>
  <c r="G12" i="8"/>
  <c r="G217" i="8"/>
  <c r="G270" i="8"/>
  <c r="H270" i="8" s="1"/>
  <c r="G78" i="8"/>
  <c r="H78" i="8" s="1"/>
  <c r="G229" i="8"/>
  <c r="E288" i="8"/>
  <c r="F288" i="8" s="1"/>
  <c r="E177" i="8"/>
  <c r="F177" i="8" s="1"/>
  <c r="E55" i="8"/>
  <c r="F55" i="8" s="1"/>
  <c r="E291" i="8"/>
  <c r="F291" i="8" s="1"/>
  <c r="E212" i="8"/>
  <c r="E10" i="8"/>
  <c r="E238" i="8"/>
  <c r="E299" i="8"/>
  <c r="F299" i="8" s="1"/>
  <c r="E300" i="8"/>
  <c r="E44" i="8"/>
  <c r="F44" i="8" s="1"/>
  <c r="E293" i="8"/>
  <c r="E134" i="8"/>
  <c r="F134" i="8" s="1"/>
  <c r="E273" i="8"/>
  <c r="E130" i="8"/>
  <c r="F130" i="8" s="1"/>
  <c r="E68" i="8"/>
  <c r="F68" i="8" s="1"/>
  <c r="E162" i="8"/>
  <c r="F162" i="8" s="1"/>
  <c r="E200" i="8"/>
  <c r="F200" i="8" s="1"/>
  <c r="E116" i="8"/>
  <c r="F116" i="8" s="1"/>
  <c r="E29" i="8"/>
  <c r="F29" i="8" s="1"/>
  <c r="E42" i="8"/>
  <c r="F42" i="8" s="1"/>
  <c r="E290" i="8"/>
  <c r="E171" i="8"/>
  <c r="E107" i="8"/>
  <c r="E7" i="8"/>
  <c r="F7" i="8" s="1"/>
  <c r="E2" i="8"/>
  <c r="E124" i="8"/>
  <c r="F124" i="8" s="1"/>
  <c r="E181" i="8"/>
  <c r="E266" i="8"/>
  <c r="F266" i="8" s="1"/>
  <c r="E144" i="8"/>
  <c r="F144" i="8" s="1"/>
  <c r="E174" i="8"/>
  <c r="F174" i="8" s="1"/>
  <c r="E85" i="8"/>
  <c r="F85" i="8" s="1"/>
  <c r="E95" i="8"/>
  <c r="F95" i="8" s="1"/>
  <c r="E242" i="8"/>
  <c r="F242" i="8" s="1"/>
  <c r="E221" i="8"/>
  <c r="F221" i="8" s="1"/>
  <c r="E148" i="8"/>
  <c r="F148" i="8" s="1"/>
  <c r="E155" i="8"/>
  <c r="F155" i="8" s="1"/>
  <c r="E73" i="8"/>
  <c r="E213" i="8"/>
  <c r="E84" i="8"/>
  <c r="E164" i="8"/>
  <c r="F164" i="8" s="1"/>
  <c r="E105" i="8"/>
  <c r="E120" i="8"/>
  <c r="F120" i="8" s="1"/>
  <c r="E233" i="8"/>
  <c r="E46" i="8"/>
  <c r="F46" i="8" s="1"/>
  <c r="E135" i="8"/>
  <c r="F135" i="8" s="1"/>
  <c r="E138" i="8"/>
  <c r="F138" i="8" s="1"/>
  <c r="E74" i="8"/>
  <c r="F74" i="8" s="1"/>
  <c r="E211" i="8"/>
  <c r="F211" i="8" s="1"/>
  <c r="E151" i="8"/>
  <c r="F151" i="8" s="1"/>
  <c r="E143" i="8"/>
  <c r="F143" i="8" s="1"/>
  <c r="E133" i="8"/>
  <c r="F133" i="8" s="1"/>
  <c r="E218" i="8"/>
  <c r="F218" i="8" s="1"/>
  <c r="E248" i="8"/>
  <c r="E80" i="8"/>
  <c r="E49" i="8"/>
  <c r="E215" i="8"/>
  <c r="F215" i="8" s="1"/>
  <c r="E58" i="8"/>
  <c r="E267" i="8"/>
  <c r="F267" i="8" s="1"/>
  <c r="E223" i="8"/>
  <c r="E188" i="8"/>
  <c r="F188" i="8" s="1"/>
  <c r="E264" i="8"/>
  <c r="F264" i="8" s="1"/>
  <c r="E30" i="8"/>
  <c r="F30" i="8" s="1"/>
  <c r="E202" i="8"/>
  <c r="F202" i="8" s="1"/>
  <c r="E285" i="8"/>
  <c r="F285" i="8" s="1"/>
  <c r="E14" i="8"/>
  <c r="F14" i="8" s="1"/>
  <c r="E60" i="8"/>
  <c r="F60" i="8" s="1"/>
  <c r="E28" i="8"/>
  <c r="F28" i="8" s="1"/>
  <c r="E64" i="8"/>
  <c r="F64" i="8" s="1"/>
  <c r="E69" i="8"/>
  <c r="E186" i="8"/>
  <c r="E283" i="8"/>
  <c r="E192" i="8"/>
  <c r="F192" i="8" s="1"/>
  <c r="E271" i="8"/>
  <c r="E128" i="8"/>
  <c r="F128" i="8" s="1"/>
  <c r="E207" i="8"/>
  <c r="E36" i="8"/>
  <c r="E24" i="8"/>
  <c r="F24" i="8" s="1"/>
  <c r="E254" i="8"/>
  <c r="F254" i="8" s="1"/>
  <c r="E3" i="8"/>
  <c r="F3" i="8" s="1"/>
  <c r="E265" i="8"/>
  <c r="F265" i="8" s="1"/>
  <c r="E239" i="8"/>
  <c r="F239" i="8" s="1"/>
  <c r="E225" i="8"/>
  <c r="F225" i="8" s="1"/>
  <c r="E230" i="8"/>
  <c r="F230" i="8" s="1"/>
  <c r="E197" i="8"/>
  <c r="F197" i="8" s="1"/>
  <c r="E65" i="8"/>
  <c r="E247" i="8"/>
  <c r="E204" i="8"/>
  <c r="E32" i="8"/>
  <c r="F32" i="8" s="1"/>
  <c r="E51" i="8"/>
  <c r="E94" i="8"/>
  <c r="F94" i="8" s="1"/>
  <c r="E182" i="8"/>
  <c r="E224" i="8"/>
  <c r="E166" i="8"/>
  <c r="F166" i="8" s="1"/>
  <c r="E175" i="8"/>
  <c r="F175" i="8" s="1"/>
  <c r="E93" i="8"/>
  <c r="F93" i="8" s="1"/>
  <c r="E37" i="8"/>
  <c r="F37" i="8" s="1"/>
  <c r="E165" i="8"/>
  <c r="F165" i="8" s="1"/>
  <c r="E251" i="8"/>
  <c r="F251" i="8" s="1"/>
  <c r="E119" i="8"/>
  <c r="F119" i="8" s="1"/>
  <c r="E90" i="8"/>
  <c r="F90" i="8" s="1"/>
  <c r="E48" i="8"/>
  <c r="E27" i="8"/>
  <c r="E25" i="8"/>
  <c r="E121" i="8"/>
  <c r="F121" i="8" s="1"/>
  <c r="E259" i="8"/>
  <c r="E92" i="8"/>
  <c r="F92" i="8" s="1"/>
  <c r="E22" i="8"/>
  <c r="E57" i="8"/>
  <c r="E263" i="8"/>
  <c r="F263" i="8" s="1"/>
  <c r="E245" i="8"/>
  <c r="F245" i="8" s="1"/>
  <c r="E237" i="8"/>
  <c r="F237" i="8" s="1"/>
  <c r="E126" i="8"/>
  <c r="F126" i="8" s="1"/>
  <c r="E142" i="8"/>
  <c r="F142" i="8" s="1"/>
  <c r="E240" i="8"/>
  <c r="F240" i="8" s="1"/>
  <c r="E100" i="8"/>
  <c r="F100" i="8" s="1"/>
  <c r="E214" i="8"/>
  <c r="F214" i="8" s="1"/>
  <c r="E226" i="8"/>
  <c r="E185" i="8"/>
  <c r="E109" i="8"/>
  <c r="E168" i="8"/>
  <c r="F168" i="8" s="1"/>
  <c r="E70" i="8"/>
  <c r="E66" i="8"/>
  <c r="F66" i="8" s="1"/>
  <c r="E137" i="8"/>
  <c r="E9" i="8"/>
  <c r="F9" i="8" s="1"/>
  <c r="E190" i="8"/>
  <c r="F190" i="8" s="1"/>
  <c r="E234" i="8"/>
  <c r="F234" i="8" s="1"/>
  <c r="E286" i="8"/>
  <c r="F286" i="8" s="1"/>
  <c r="E172" i="8"/>
  <c r="F172" i="8" s="1"/>
  <c r="E176" i="8"/>
  <c r="F176" i="8" s="1"/>
  <c r="E169" i="8"/>
  <c r="F169" i="8" s="1"/>
  <c r="E96" i="8"/>
  <c r="F96" i="8" s="1"/>
  <c r="E235" i="8"/>
  <c r="F235" i="8" s="1"/>
  <c r="E21" i="8"/>
  <c r="E281" i="8"/>
  <c r="E183" i="8"/>
  <c r="E112" i="8"/>
  <c r="F112" i="8" s="1"/>
  <c r="E39" i="8"/>
  <c r="E208" i="8"/>
  <c r="F208" i="8" s="1"/>
  <c r="E136" i="8"/>
  <c r="E236" i="8"/>
  <c r="F236" i="8" s="1"/>
  <c r="E118" i="8"/>
  <c r="F118" i="8" s="1"/>
  <c r="E117" i="8"/>
  <c r="F117" i="8" s="1"/>
  <c r="E91" i="8"/>
  <c r="F91" i="8" s="1"/>
  <c r="E195" i="8"/>
  <c r="F195" i="8" s="1"/>
  <c r="E97" i="8"/>
  <c r="F97" i="8" s="1"/>
  <c r="E279" i="8"/>
  <c r="F279" i="8" s="1"/>
  <c r="E132" i="8"/>
  <c r="F132" i="8" s="1"/>
  <c r="E50" i="8"/>
  <c r="F50" i="8" s="1"/>
  <c r="E280" i="8"/>
  <c r="E261" i="8"/>
  <c r="E8" i="8"/>
  <c r="E210" i="8"/>
  <c r="F210" i="8" s="1"/>
  <c r="E294" i="8"/>
  <c r="E249" i="8"/>
  <c r="F249" i="8" s="1"/>
  <c r="E184" i="8"/>
  <c r="E201" i="8"/>
  <c r="F201" i="8" s="1"/>
  <c r="E244" i="8"/>
  <c r="F244" i="8" s="1"/>
  <c r="E260" i="8"/>
  <c r="F260" i="8" s="1"/>
  <c r="E11" i="8"/>
  <c r="F11" i="8" s="1"/>
  <c r="E243" i="8"/>
  <c r="F243" i="8" s="1"/>
  <c r="E153" i="8"/>
  <c r="F153" i="8" s="1"/>
  <c r="E53" i="8"/>
  <c r="F53" i="8" s="1"/>
  <c r="E141" i="8"/>
  <c r="F141" i="8" s="1"/>
  <c r="E79" i="8"/>
  <c r="F79" i="8" s="1"/>
  <c r="E15" i="8"/>
  <c r="E206" i="8"/>
  <c r="E173" i="8"/>
  <c r="E83" i="8"/>
  <c r="F83" i="8" s="1"/>
  <c r="E88" i="8"/>
  <c r="E20" i="8"/>
  <c r="F20" i="8" s="1"/>
  <c r="E76" i="8"/>
  <c r="E161" i="8"/>
  <c r="E34" i="8"/>
  <c r="E272" i="8"/>
  <c r="F272" i="8" s="1"/>
  <c r="E160" i="8"/>
  <c r="F160" i="8" s="1"/>
  <c r="E198" i="8"/>
  <c r="E154" i="8"/>
  <c r="E38" i="8"/>
  <c r="F38" i="8" s="1"/>
  <c r="E87" i="8"/>
  <c r="F87" i="8" s="1"/>
  <c r="E284" i="8"/>
  <c r="F284" i="8" s="1"/>
  <c r="E157" i="8"/>
  <c r="E127" i="8"/>
  <c r="E18" i="8"/>
  <c r="E149" i="8"/>
  <c r="F149" i="8" s="1"/>
  <c r="E150" i="8"/>
  <c r="E16" i="8"/>
  <c r="F16" i="8" s="1"/>
  <c r="E231" i="8"/>
  <c r="E180" i="8"/>
  <c r="E145" i="8"/>
  <c r="F145" i="8" s="1"/>
  <c r="E6" i="8"/>
  <c r="F6" i="8" s="1"/>
  <c r="E140" i="8"/>
  <c r="F140" i="8" s="1"/>
  <c r="E268" i="8"/>
  <c r="F268" i="8" s="1"/>
  <c r="E222" i="8"/>
  <c r="E23" i="8"/>
  <c r="F23" i="8" s="1"/>
  <c r="E103" i="8"/>
  <c r="F103" i="8" s="1"/>
  <c r="E297" i="8"/>
  <c r="F297" i="8" s="1"/>
  <c r="E146" i="8"/>
  <c r="E125" i="8"/>
  <c r="E115" i="8"/>
  <c r="E262" i="8"/>
  <c r="F262" i="8" s="1"/>
  <c r="E104" i="8"/>
  <c r="E220" i="8"/>
  <c r="F220" i="8" s="1"/>
  <c r="E40" i="8"/>
  <c r="E187" i="8"/>
  <c r="F187" i="8" s="1"/>
  <c r="E111" i="8"/>
  <c r="F111" i="8" s="1"/>
  <c r="E205" i="8"/>
  <c r="F205" i="8" s="1"/>
  <c r="E170" i="8"/>
  <c r="F170" i="8" s="1"/>
  <c r="E17" i="8"/>
  <c r="F17" i="8" s="1"/>
  <c r="E33" i="8"/>
  <c r="F33" i="8" s="1"/>
  <c r="E178" i="8"/>
  <c r="F178" i="8" s="1"/>
  <c r="E72" i="8"/>
  <c r="F72" i="8" s="1"/>
  <c r="E19" i="8"/>
  <c r="F19" i="8" s="1"/>
  <c r="E256" i="8"/>
  <c r="E292" i="8"/>
  <c r="E41" i="8"/>
  <c r="E129" i="8"/>
  <c r="F129" i="8" s="1"/>
  <c r="E158" i="8"/>
  <c r="E114" i="8"/>
  <c r="F114" i="8" s="1"/>
  <c r="E139" i="8"/>
  <c r="E196" i="8"/>
  <c r="F196" i="8" s="1"/>
  <c r="E250" i="8"/>
  <c r="F250" i="8" s="1"/>
  <c r="E61" i="8"/>
  <c r="F61" i="8" s="1"/>
  <c r="E194" i="8"/>
  <c r="F194" i="8" s="1"/>
  <c r="E232" i="8"/>
  <c r="F232" i="8" s="1"/>
  <c r="E276" i="8"/>
  <c r="F276" i="8" s="1"/>
  <c r="E295" i="8"/>
  <c r="F295" i="8" s="1"/>
  <c r="E258" i="8"/>
  <c r="F258" i="8" s="1"/>
  <c r="E99" i="8"/>
  <c r="F99" i="8" s="1"/>
  <c r="E179" i="8"/>
  <c r="E62" i="8"/>
  <c r="E31" i="8"/>
  <c r="E77" i="8"/>
  <c r="F77" i="8" s="1"/>
  <c r="E89" i="8"/>
  <c r="E199" i="8"/>
  <c r="F199" i="8" s="1"/>
  <c r="E219" i="8"/>
  <c r="E287" i="8"/>
  <c r="E282" i="8"/>
  <c r="F282" i="8" s="1"/>
  <c r="E301" i="8"/>
  <c r="F301" i="8" s="1"/>
  <c r="E71" i="8"/>
  <c r="F71" i="8" s="1"/>
  <c r="E113" i="8"/>
  <c r="E86" i="8"/>
  <c r="F86" i="8" s="1"/>
  <c r="E67" i="8"/>
  <c r="F67" i="8" s="1"/>
  <c r="E108" i="8"/>
  <c r="F108" i="8" s="1"/>
  <c r="E255" i="8"/>
  <c r="F255" i="8" s="1"/>
  <c r="E82" i="8"/>
  <c r="E35" i="8"/>
  <c r="E101" i="8"/>
  <c r="E45" i="8"/>
  <c r="F45" i="8" s="1"/>
  <c r="E98" i="8"/>
  <c r="E102" i="8"/>
  <c r="F102" i="8" s="1"/>
  <c r="E147" i="8"/>
  <c r="E163" i="8"/>
  <c r="F163" i="8" s="1"/>
  <c r="E296" i="8"/>
  <c r="F296" i="8" s="1"/>
  <c r="E193" i="8"/>
  <c r="E209" i="8"/>
  <c r="F209" i="8" s="1"/>
  <c r="E167" i="8"/>
  <c r="F167" i="8" s="1"/>
  <c r="E203" i="8"/>
  <c r="F203" i="8" s="1"/>
  <c r="E228" i="8"/>
  <c r="F228" i="8" s="1"/>
  <c r="E289" i="8"/>
  <c r="F289" i="8" s="1"/>
  <c r="E278" i="8"/>
  <c r="F278" i="8" s="1"/>
  <c r="E122" i="8"/>
  <c r="E216" i="8"/>
  <c r="E275" i="8"/>
  <c r="E227" i="8"/>
  <c r="F227" i="8" s="1"/>
  <c r="E4" i="8"/>
  <c r="E75" i="8"/>
  <c r="F75" i="8" s="1"/>
  <c r="E106" i="8"/>
  <c r="E13" i="8"/>
  <c r="E257" i="8"/>
  <c r="F257" i="8" s="1"/>
  <c r="E43" i="8"/>
  <c r="F43" i="8" s="1"/>
  <c r="E269" i="8"/>
  <c r="F269" i="8" s="1"/>
  <c r="E5" i="8"/>
  <c r="F5" i="8" s="1"/>
  <c r="E246" i="8"/>
  <c r="E131" i="8"/>
  <c r="F131" i="8" s="1"/>
  <c r="E191" i="8"/>
  <c r="F191" i="8" s="1"/>
  <c r="E123" i="8"/>
  <c r="F123" i="8" s="1"/>
  <c r="E241" i="8"/>
  <c r="E253" i="8"/>
  <c r="E110" i="8"/>
  <c r="E156" i="8"/>
  <c r="F156" i="8" s="1"/>
  <c r="E47" i="8"/>
  <c r="E63" i="8"/>
  <c r="F63" i="8" s="1"/>
  <c r="E298" i="8"/>
  <c r="E189" i="8"/>
  <c r="F189" i="8" s="1"/>
  <c r="E159" i="8"/>
  <c r="E152" i="8"/>
  <c r="F152" i="8" s="1"/>
  <c r="E52" i="8"/>
  <c r="F52" i="8" s="1"/>
  <c r="E54" i="8"/>
  <c r="F54" i="8" s="1"/>
  <c r="E56" i="8"/>
  <c r="F56" i="8" s="1"/>
  <c r="E274" i="8"/>
  <c r="F274" i="8" s="1"/>
  <c r="E277" i="8"/>
  <c r="F277" i="8" s="1"/>
  <c r="E81" i="8"/>
  <c r="F81" i="8" s="1"/>
  <c r="E59" i="8"/>
  <c r="E252" i="8"/>
  <c r="E26" i="8"/>
  <c r="E12" i="8"/>
  <c r="F12" i="8" s="1"/>
  <c r="E217" i="8"/>
  <c r="E270" i="8"/>
  <c r="F270" i="8" s="1"/>
  <c r="E78" i="8"/>
  <c r="E229" i="8"/>
  <c r="C288" i="8"/>
  <c r="D288" i="8" s="1"/>
  <c r="C177" i="8"/>
  <c r="C55" i="8"/>
  <c r="D55" i="8" s="1"/>
  <c r="C291" i="8"/>
  <c r="D291" i="8" s="1"/>
  <c r="C212" i="8"/>
  <c r="D212" i="8" s="1"/>
  <c r="C10" i="8"/>
  <c r="D10" i="8" s="1"/>
  <c r="C238" i="8"/>
  <c r="D238" i="8" s="1"/>
  <c r="C299" i="8"/>
  <c r="D299" i="8" s="1"/>
  <c r="C300" i="8"/>
  <c r="C44" i="8"/>
  <c r="C293" i="8"/>
  <c r="C134" i="8"/>
  <c r="C273" i="8"/>
  <c r="C130" i="8"/>
  <c r="D130" i="8" s="1"/>
  <c r="C68" i="8"/>
  <c r="C162" i="8"/>
  <c r="D162" i="8" s="1"/>
  <c r="C200" i="8"/>
  <c r="D200" i="8" s="1"/>
  <c r="C116" i="8"/>
  <c r="C29" i="8"/>
  <c r="D29" i="8" s="1"/>
  <c r="C42" i="8"/>
  <c r="D42" i="8" s="1"/>
  <c r="C290" i="8"/>
  <c r="C171" i="8"/>
  <c r="D171" i="8" s="1"/>
  <c r="C107" i="8"/>
  <c r="D107" i="8" s="1"/>
  <c r="C7" i="8"/>
  <c r="D7" i="8" s="1"/>
  <c r="C2" i="8"/>
  <c r="C124" i="8"/>
  <c r="C181" i="8"/>
  <c r="C266" i="8"/>
  <c r="D266" i="8" s="1"/>
  <c r="C144" i="8"/>
  <c r="C174" i="8"/>
  <c r="D174" i="8" s="1"/>
  <c r="C85" i="8"/>
  <c r="C95" i="8"/>
  <c r="D95" i="8" s="1"/>
  <c r="C242" i="8"/>
  <c r="D242" i="8" s="1"/>
  <c r="C221" i="8"/>
  <c r="D221" i="8" s="1"/>
  <c r="C148" i="8"/>
  <c r="D148" i="8" s="1"/>
  <c r="C155" i="8"/>
  <c r="D155" i="8" s="1"/>
  <c r="C73" i="8"/>
  <c r="D73" i="8" s="1"/>
  <c r="C213" i="8"/>
  <c r="D213" i="8" s="1"/>
  <c r="C84" i="8"/>
  <c r="D84" i="8" s="1"/>
  <c r="C164" i="8"/>
  <c r="D164" i="8" s="1"/>
  <c r="C105" i="8"/>
  <c r="C120" i="8"/>
  <c r="C233" i="8"/>
  <c r="C46" i="8"/>
  <c r="D46" i="8" s="1"/>
  <c r="C135" i="8"/>
  <c r="C138" i="8"/>
  <c r="D138" i="8" s="1"/>
  <c r="C74" i="8"/>
  <c r="C211" i="8"/>
  <c r="D211" i="8" s="1"/>
  <c r="C151" i="8"/>
  <c r="D151" i="8" s="1"/>
  <c r="C143" i="8"/>
  <c r="C133" i="8"/>
  <c r="C218" i="8"/>
  <c r="C248" i="8"/>
  <c r="C80" i="8"/>
  <c r="D80" i="8" s="1"/>
  <c r="C49" i="8"/>
  <c r="D49" i="8" s="1"/>
  <c r="C215" i="8"/>
  <c r="D215" i="8" s="1"/>
  <c r="C58" i="8"/>
  <c r="C267" i="8"/>
  <c r="C223" i="8"/>
  <c r="C188" i="8"/>
  <c r="D188" i="8" s="1"/>
  <c r="C264" i="8"/>
  <c r="C30" i="8"/>
  <c r="D30" i="8" s="1"/>
  <c r="C202" i="8"/>
  <c r="C285" i="8"/>
  <c r="D285" i="8" s="1"/>
  <c r="C14" i="8"/>
  <c r="D14" i="8" s="1"/>
  <c r="C60" i="8"/>
  <c r="C28" i="8"/>
  <c r="D28" i="8" s="1"/>
  <c r="C64" i="8"/>
  <c r="D64" i="8" s="1"/>
  <c r="C69" i="8"/>
  <c r="D69" i="8" s="1"/>
  <c r="C186" i="8"/>
  <c r="D186" i="8" s="1"/>
  <c r="C283" i="8"/>
  <c r="D283" i="8" s="1"/>
  <c r="C192" i="8"/>
  <c r="D192" i="8" s="1"/>
  <c r="C271" i="8"/>
  <c r="C128" i="8"/>
  <c r="C207" i="8"/>
  <c r="C36" i="8"/>
  <c r="D36" i="8" s="1"/>
  <c r="C24" i="8"/>
  <c r="C254" i="8"/>
  <c r="D254" i="8" s="1"/>
  <c r="C3" i="8"/>
  <c r="C265" i="8"/>
  <c r="D265" i="8" s="1"/>
  <c r="C239" i="8"/>
  <c r="D239" i="8" s="1"/>
  <c r="C225" i="8"/>
  <c r="C230" i="8"/>
  <c r="D230" i="8" s="1"/>
  <c r="C197" i="8"/>
  <c r="C65" i="8"/>
  <c r="D65" i="8" s="1"/>
  <c r="C247" i="8"/>
  <c r="D247" i="8" s="1"/>
  <c r="C204" i="8"/>
  <c r="D204" i="8" s="1"/>
  <c r="C32" i="8"/>
  <c r="D32" i="8" s="1"/>
  <c r="C51" i="8"/>
  <c r="C94" i="8"/>
  <c r="C182" i="8"/>
  <c r="C224" i="8"/>
  <c r="D224" i="8" s="1"/>
  <c r="C166" i="8"/>
  <c r="C175" i="8"/>
  <c r="D175" i="8" s="1"/>
  <c r="C93" i="8"/>
  <c r="C37" i="8"/>
  <c r="D37" i="8" s="1"/>
  <c r="C165" i="8"/>
  <c r="D165" i="8" s="1"/>
  <c r="C251" i="8"/>
  <c r="C119" i="8"/>
  <c r="D119" i="8" s="1"/>
  <c r="C90" i="8"/>
  <c r="D90" i="8" s="1"/>
  <c r="C48" i="8"/>
  <c r="D48" i="8" s="1"/>
  <c r="C27" i="8"/>
  <c r="D27" i="8" s="1"/>
  <c r="C25" i="8"/>
  <c r="D25" i="8" s="1"/>
  <c r="C121" i="8"/>
  <c r="D121" i="8" s="1"/>
  <c r="C259" i="8"/>
  <c r="C92" i="8"/>
  <c r="C22" i="8"/>
  <c r="D22" i="8" s="1"/>
  <c r="C57" i="8"/>
  <c r="D57" i="8" s="1"/>
  <c r="C263" i="8"/>
  <c r="C245" i="8"/>
  <c r="D245" i="8" s="1"/>
  <c r="C237" i="8"/>
  <c r="C126" i="8"/>
  <c r="D126" i="8" s="1"/>
  <c r="C142" i="8"/>
  <c r="D142" i="8" s="1"/>
  <c r="C240" i="8"/>
  <c r="C100" i="8"/>
  <c r="D100" i="8" s="1"/>
  <c r="C214" i="8"/>
  <c r="D214" i="8" s="1"/>
  <c r="C226" i="8"/>
  <c r="D226" i="8" s="1"/>
  <c r="C185" i="8"/>
  <c r="D185" i="8" s="1"/>
  <c r="C109" i="8"/>
  <c r="D109" i="8" s="1"/>
  <c r="C168" i="8"/>
  <c r="D168" i="8" s="1"/>
  <c r="C70" i="8"/>
  <c r="C66" i="8"/>
  <c r="C137" i="8"/>
  <c r="C9" i="8"/>
  <c r="D9" i="8" s="1"/>
  <c r="C190" i="8"/>
  <c r="C234" i="8"/>
  <c r="D234" i="8" s="1"/>
  <c r="C286" i="8"/>
  <c r="C172" i="8"/>
  <c r="D172" i="8" s="1"/>
  <c r="C176" i="8"/>
  <c r="D176" i="8" s="1"/>
  <c r="C169" i="8"/>
  <c r="D169" i="8" s="1"/>
  <c r="C96" i="8"/>
  <c r="C235" i="8"/>
  <c r="C21" i="8"/>
  <c r="D21" i="8" s="1"/>
  <c r="C281" i="8"/>
  <c r="D281" i="8" s="1"/>
  <c r="C183" i="8"/>
  <c r="D183" i="8" s="1"/>
  <c r="C112" i="8"/>
  <c r="D112" i="8" s="1"/>
  <c r="C39" i="8"/>
  <c r="C208" i="8"/>
  <c r="C136" i="8"/>
  <c r="C236" i="8"/>
  <c r="D236" i="8" s="1"/>
  <c r="C118" i="8"/>
  <c r="C117" i="8"/>
  <c r="D117" i="8" s="1"/>
  <c r="C91" i="8"/>
  <c r="C195" i="8"/>
  <c r="D195" i="8" s="1"/>
  <c r="C97" i="8"/>
  <c r="D97" i="8" s="1"/>
  <c r="C279" i="8"/>
  <c r="D279" i="8" s="1"/>
  <c r="C132" i="8"/>
  <c r="D132" i="8" s="1"/>
  <c r="C50" i="8"/>
  <c r="D50" i="8" s="1"/>
  <c r="C280" i="8"/>
  <c r="D280" i="8" s="1"/>
  <c r="C261" i="8"/>
  <c r="D261" i="8" s="1"/>
  <c r="C8" i="8"/>
  <c r="D8" i="8" s="1"/>
  <c r="C210" i="8"/>
  <c r="D210" i="8" s="1"/>
  <c r="C294" i="8"/>
  <c r="C249" i="8"/>
  <c r="C184" i="8"/>
  <c r="C201" i="8"/>
  <c r="D201" i="8" s="1"/>
  <c r="C244" i="8"/>
  <c r="C260" i="8"/>
  <c r="D260" i="8" s="1"/>
  <c r="C11" i="8"/>
  <c r="C243" i="8"/>
  <c r="D243" i="8" s="1"/>
  <c r="C153" i="8"/>
  <c r="D153" i="8" s="1"/>
  <c r="C53" i="8"/>
  <c r="D53" i="8" s="1"/>
  <c r="C141" i="8"/>
  <c r="D141" i="8" s="1"/>
  <c r="C79" i="8"/>
  <c r="C15" i="8"/>
  <c r="D15" i="8" s="1"/>
  <c r="C206" i="8"/>
  <c r="D206" i="8" s="1"/>
  <c r="C173" i="8"/>
  <c r="D173" i="8" s="1"/>
  <c r="C83" i="8"/>
  <c r="D83" i="8" s="1"/>
  <c r="C88" i="8"/>
  <c r="C20" i="8"/>
  <c r="C76" i="8"/>
  <c r="C161" i="8"/>
  <c r="D161" i="8" s="1"/>
  <c r="C34" i="8"/>
  <c r="C272" i="8"/>
  <c r="D272" i="8" s="1"/>
  <c r="C160" i="8"/>
  <c r="C198" i="8"/>
  <c r="D198" i="8" s="1"/>
  <c r="C154" i="8"/>
  <c r="C38" i="8"/>
  <c r="D38" i="8" s="1"/>
  <c r="C87" i="8"/>
  <c r="D87" i="8" s="1"/>
  <c r="C284" i="8"/>
  <c r="D284" i="8" s="1"/>
  <c r="C157" i="8"/>
  <c r="D157" i="8" s="1"/>
  <c r="C127" i="8"/>
  <c r="D127" i="8" s="1"/>
  <c r="C18" i="8"/>
  <c r="D18" i="8" s="1"/>
  <c r="C149" i="8"/>
  <c r="D149" i="8" s="1"/>
  <c r="C150" i="8"/>
  <c r="C16" i="8"/>
  <c r="C231" i="8"/>
  <c r="C180" i="8"/>
  <c r="D180" i="8" s="1"/>
  <c r="C145" i="8"/>
  <c r="C6" i="8"/>
  <c r="D6" i="8" s="1"/>
  <c r="C140" i="8"/>
  <c r="C268" i="8"/>
  <c r="D268" i="8" s="1"/>
  <c r="C222" i="8"/>
  <c r="D222" i="8" s="1"/>
  <c r="C23" i="8"/>
  <c r="C103" i="8"/>
  <c r="D103" i="8" s="1"/>
  <c r="C297" i="8"/>
  <c r="C146" i="8"/>
  <c r="D146" i="8" s="1"/>
  <c r="C125" i="8"/>
  <c r="D125" i="8" s="1"/>
  <c r="C115" i="8"/>
  <c r="D115" i="8" s="1"/>
  <c r="C262" i="8"/>
  <c r="D262" i="8" s="1"/>
  <c r="C104" i="8"/>
  <c r="C220" i="8"/>
  <c r="C40" i="8"/>
  <c r="C187" i="8"/>
  <c r="D187" i="8" s="1"/>
  <c r="C111" i="8"/>
  <c r="C205" i="8"/>
  <c r="D205" i="8" s="1"/>
  <c r="C170" i="8"/>
  <c r="C17" i="8"/>
  <c r="D17" i="8" s="1"/>
  <c r="C33" i="8"/>
  <c r="D33" i="8" s="1"/>
  <c r="C178" i="8"/>
  <c r="C72" i="8"/>
  <c r="D72" i="8" s="1"/>
  <c r="C19" i="8"/>
  <c r="D19" i="8" s="1"/>
  <c r="C256" i="8"/>
  <c r="D256" i="8" s="1"/>
  <c r="C292" i="8"/>
  <c r="D292" i="8" s="1"/>
  <c r="C41" i="8"/>
  <c r="D41" i="8" s="1"/>
  <c r="C129" i="8"/>
  <c r="D129" i="8" s="1"/>
  <c r="C158" i="8"/>
  <c r="C114" i="8"/>
  <c r="C139" i="8"/>
  <c r="C196" i="8"/>
  <c r="C250" i="8"/>
  <c r="C61" i="8"/>
  <c r="D61" i="8" s="1"/>
  <c r="C194" i="8"/>
  <c r="C232" i="8"/>
  <c r="D232" i="8" s="1"/>
  <c r="C276" i="8"/>
  <c r="C295" i="8"/>
  <c r="C258" i="8"/>
  <c r="D258" i="8" s="1"/>
  <c r="C99" i="8"/>
  <c r="D99" i="8" s="1"/>
  <c r="C179" i="8"/>
  <c r="D179" i="8" s="1"/>
  <c r="C62" i="8"/>
  <c r="D62" i="8" s="1"/>
  <c r="C31" i="8"/>
  <c r="D31" i="8" s="1"/>
  <c r="C77" i="8"/>
  <c r="D77" i="8" s="1"/>
  <c r="C89" i="8"/>
  <c r="C199" i="8"/>
  <c r="C219" i="8"/>
  <c r="C287" i="8"/>
  <c r="D287" i="8" s="1"/>
  <c r="C282" i="8"/>
  <c r="C301" i="8"/>
  <c r="D301" i="8" s="1"/>
  <c r="C71" i="8"/>
  <c r="C113" i="8"/>
  <c r="D113" i="8" s="1"/>
  <c r="C86" i="8"/>
  <c r="D86" i="8" s="1"/>
  <c r="C67" i="8"/>
  <c r="D67" i="8" s="1"/>
  <c r="C108" i="8"/>
  <c r="D108" i="8" s="1"/>
  <c r="C255" i="8"/>
  <c r="D255" i="8" s="1"/>
  <c r="C82" i="8"/>
  <c r="D82" i="8" s="1"/>
  <c r="C35" i="8"/>
  <c r="D35" i="8" s="1"/>
  <c r="C101" i="8"/>
  <c r="D101" i="8" s="1"/>
  <c r="C45" i="8"/>
  <c r="D45" i="8" s="1"/>
  <c r="C98" i="8"/>
  <c r="C102" i="8"/>
  <c r="C147" i="8"/>
  <c r="C163" i="8"/>
  <c r="D163" i="8" s="1"/>
  <c r="C296" i="8"/>
  <c r="C193" i="8"/>
  <c r="D193" i="8" s="1"/>
  <c r="C209" i="8"/>
  <c r="C167" i="8"/>
  <c r="D167" i="8" s="1"/>
  <c r="C203" i="8"/>
  <c r="D203" i="8" s="1"/>
  <c r="C228" i="8"/>
  <c r="C289" i="8"/>
  <c r="D289" i="8" s="1"/>
  <c r="C278" i="8"/>
  <c r="D278" i="8" s="1"/>
  <c r="C122" i="8"/>
  <c r="D122" i="8" s="1"/>
  <c r="C216" i="8"/>
  <c r="D216" i="8" s="1"/>
  <c r="C275" i="8"/>
  <c r="D275" i="8" s="1"/>
  <c r="C227" i="8"/>
  <c r="D227" i="8" s="1"/>
  <c r="C4" i="8"/>
  <c r="C75" i="8"/>
  <c r="C106" i="8"/>
  <c r="C13" i="8"/>
  <c r="D13" i="8" s="1"/>
  <c r="C257" i="8"/>
  <c r="C43" i="8"/>
  <c r="D43" i="8" s="1"/>
  <c r="C269" i="8"/>
  <c r="C5" i="8"/>
  <c r="D5" i="8" s="1"/>
  <c r="C246" i="8"/>
  <c r="D246" i="8" s="1"/>
  <c r="C131" i="8"/>
  <c r="D131" i="8" s="1"/>
  <c r="C191" i="8"/>
  <c r="D191" i="8" s="1"/>
  <c r="C123" i="8"/>
  <c r="D123" i="8" s="1"/>
  <c r="C241" i="8"/>
  <c r="D241" i="8" s="1"/>
  <c r="C253" i="8"/>
  <c r="D253" i="8" s="1"/>
  <c r="C110" i="8"/>
  <c r="D110" i="8" s="1"/>
  <c r="C156" i="8"/>
  <c r="D156" i="8" s="1"/>
  <c r="C47" i="8"/>
  <c r="C63" i="8"/>
  <c r="C298" i="8"/>
  <c r="C189" i="8"/>
  <c r="D189" i="8" s="1"/>
  <c r="C159" i="8"/>
  <c r="C152" i="8"/>
  <c r="D152" i="8" s="1"/>
  <c r="C52" i="8"/>
  <c r="C54" i="8"/>
  <c r="D54" i="8" s="1"/>
  <c r="C56" i="8"/>
  <c r="D56" i="8" s="1"/>
  <c r="C274" i="8"/>
  <c r="C277" i="8"/>
  <c r="C81" i="8"/>
  <c r="D81" i="8" s="1"/>
  <c r="C59" i="8"/>
  <c r="D59" i="8" s="1"/>
  <c r="C252" i="8"/>
  <c r="D252" i="8" s="1"/>
  <c r="C26" i="8"/>
  <c r="D26" i="8" s="1"/>
  <c r="C12" i="8"/>
  <c r="D12" i="8" s="1"/>
  <c r="C217" i="8"/>
  <c r="C270" i="8"/>
  <c r="C78" i="8"/>
  <c r="C229" i="8"/>
  <c r="D229" i="8" s="1"/>
  <c r="B78" i="8"/>
  <c r="B288" i="8"/>
  <c r="B177" i="8"/>
  <c r="B55" i="8"/>
  <c r="B291" i="8"/>
  <c r="B212" i="8"/>
  <c r="B10" i="8"/>
  <c r="B238" i="8"/>
  <c r="B299" i="8"/>
  <c r="B300" i="8"/>
  <c r="B44" i="8"/>
  <c r="B293" i="8"/>
  <c r="B134" i="8"/>
  <c r="B273" i="8"/>
  <c r="B130" i="8"/>
  <c r="B68" i="8"/>
  <c r="B162" i="8"/>
  <c r="B200" i="8"/>
  <c r="B116" i="8"/>
  <c r="B29" i="8"/>
  <c r="B42" i="8"/>
  <c r="B290" i="8"/>
  <c r="B171" i="8"/>
  <c r="B107" i="8"/>
  <c r="B7" i="8"/>
  <c r="B2" i="8"/>
  <c r="B124" i="8"/>
  <c r="B181" i="8"/>
  <c r="B266" i="8"/>
  <c r="B144" i="8"/>
  <c r="B174" i="8"/>
  <c r="B85" i="8"/>
  <c r="B95" i="8"/>
  <c r="B242" i="8"/>
  <c r="B221" i="8"/>
  <c r="B148" i="8"/>
  <c r="B155" i="8"/>
  <c r="B73" i="8"/>
  <c r="B213" i="8"/>
  <c r="B84" i="8"/>
  <c r="B164" i="8"/>
  <c r="B105" i="8"/>
  <c r="B120" i="8"/>
  <c r="B233" i="8"/>
  <c r="B46" i="8"/>
  <c r="B135" i="8"/>
  <c r="B138" i="8"/>
  <c r="B74" i="8"/>
  <c r="B211" i="8"/>
  <c r="B151" i="8"/>
  <c r="B143" i="8"/>
  <c r="B133" i="8"/>
  <c r="B218" i="8"/>
  <c r="B248" i="8"/>
  <c r="B80" i="8"/>
  <c r="B49" i="8"/>
  <c r="B215" i="8"/>
  <c r="B58" i="8"/>
  <c r="B267" i="8"/>
  <c r="B223" i="8"/>
  <c r="B188" i="8"/>
  <c r="B264" i="8"/>
  <c r="B30" i="8"/>
  <c r="B202" i="8"/>
  <c r="B285" i="8"/>
  <c r="B14" i="8"/>
  <c r="B60" i="8"/>
  <c r="B28" i="8"/>
  <c r="B64" i="8"/>
  <c r="B69" i="8"/>
  <c r="B186" i="8"/>
  <c r="B283" i="8"/>
  <c r="B192" i="8"/>
  <c r="B271" i="8"/>
  <c r="B128" i="8"/>
  <c r="B207" i="8"/>
  <c r="B36" i="8"/>
  <c r="B24" i="8"/>
  <c r="B254" i="8"/>
  <c r="B3" i="8"/>
  <c r="B265" i="8"/>
  <c r="B239" i="8"/>
  <c r="B225" i="8"/>
  <c r="B230" i="8"/>
  <c r="B197" i="8"/>
  <c r="B65" i="8"/>
  <c r="B247" i="8"/>
  <c r="B204" i="8"/>
  <c r="B32" i="8"/>
  <c r="B51" i="8"/>
  <c r="B94" i="8"/>
  <c r="B182" i="8"/>
  <c r="B224" i="8"/>
  <c r="B166" i="8"/>
  <c r="B175" i="8"/>
  <c r="B93" i="8"/>
  <c r="B37" i="8"/>
  <c r="B165" i="8"/>
  <c r="B251" i="8"/>
  <c r="B119" i="8"/>
  <c r="B90" i="8"/>
  <c r="B48" i="8"/>
  <c r="B27" i="8"/>
  <c r="B25" i="8"/>
  <c r="B121" i="8"/>
  <c r="B259" i="8"/>
  <c r="B92" i="8"/>
  <c r="B22" i="8"/>
  <c r="B57" i="8"/>
  <c r="B263" i="8"/>
  <c r="B245" i="8"/>
  <c r="B237" i="8"/>
  <c r="B126" i="8"/>
  <c r="B142" i="8"/>
  <c r="B240" i="8"/>
  <c r="B100" i="8"/>
  <c r="B214" i="8"/>
  <c r="B226" i="8"/>
  <c r="B185" i="8"/>
  <c r="B109" i="8"/>
  <c r="B168" i="8"/>
  <c r="B70" i="8"/>
  <c r="B66" i="8"/>
  <c r="B137" i="8"/>
  <c r="B9" i="8"/>
  <c r="B190" i="8"/>
  <c r="B234" i="8"/>
  <c r="B286" i="8"/>
  <c r="B172" i="8"/>
  <c r="B176" i="8"/>
  <c r="B169" i="8"/>
  <c r="B96" i="8"/>
  <c r="B235" i="8"/>
  <c r="B21" i="8"/>
  <c r="B281" i="8"/>
  <c r="B183" i="8"/>
  <c r="B112" i="8"/>
  <c r="B39" i="8"/>
  <c r="B208" i="8"/>
  <c r="B136" i="8"/>
  <c r="B236" i="8"/>
  <c r="B118" i="8"/>
  <c r="B117" i="8"/>
  <c r="B91" i="8"/>
  <c r="B195" i="8"/>
  <c r="B97" i="8"/>
  <c r="B279" i="8"/>
  <c r="B132" i="8"/>
  <c r="B50" i="8"/>
  <c r="B280" i="8"/>
  <c r="B261" i="8"/>
  <c r="B8" i="8"/>
  <c r="B210" i="8"/>
  <c r="B294" i="8"/>
  <c r="B249" i="8"/>
  <c r="B184" i="8"/>
  <c r="B201" i="8"/>
  <c r="B244" i="8"/>
  <c r="B260" i="8"/>
  <c r="B11" i="8"/>
  <c r="B243" i="8"/>
  <c r="B153" i="8"/>
  <c r="B53" i="8"/>
  <c r="B141" i="8"/>
  <c r="B79" i="8"/>
  <c r="B15" i="8"/>
  <c r="B206" i="8"/>
  <c r="B173" i="8"/>
  <c r="B83" i="8"/>
  <c r="B88" i="8"/>
  <c r="B20" i="8"/>
  <c r="B76" i="8"/>
  <c r="B161" i="8"/>
  <c r="B34" i="8"/>
  <c r="B272" i="8"/>
  <c r="B160" i="8"/>
  <c r="B198" i="8"/>
  <c r="B154" i="8"/>
  <c r="B38" i="8"/>
  <c r="B87" i="8"/>
  <c r="B284" i="8"/>
  <c r="B157" i="8"/>
  <c r="B127" i="8"/>
  <c r="B18" i="8"/>
  <c r="B149" i="8"/>
  <c r="B150" i="8"/>
  <c r="B16" i="8"/>
  <c r="B231" i="8"/>
  <c r="B180" i="8"/>
  <c r="B145" i="8"/>
  <c r="B6" i="8"/>
  <c r="B140" i="8"/>
  <c r="B268" i="8"/>
  <c r="B222" i="8"/>
  <c r="B23" i="8"/>
  <c r="B103" i="8"/>
  <c r="B297" i="8"/>
  <c r="B146" i="8"/>
  <c r="B125" i="8"/>
  <c r="B115" i="8"/>
  <c r="B262" i="8"/>
  <c r="B104" i="8"/>
  <c r="B220" i="8"/>
  <c r="B40" i="8"/>
  <c r="B187" i="8"/>
  <c r="B111" i="8"/>
  <c r="B205" i="8"/>
  <c r="B170" i="8"/>
  <c r="B17" i="8"/>
  <c r="B33" i="8"/>
  <c r="B178" i="8"/>
  <c r="B72" i="8"/>
  <c r="B19" i="8"/>
  <c r="B256" i="8"/>
  <c r="B292" i="8"/>
  <c r="B41" i="8"/>
  <c r="B129" i="8"/>
  <c r="B158" i="8"/>
  <c r="B114" i="8"/>
  <c r="B139" i="8"/>
  <c r="B196" i="8"/>
  <c r="B250" i="8"/>
  <c r="B61" i="8"/>
  <c r="B194" i="8"/>
  <c r="B232" i="8"/>
  <c r="B276" i="8"/>
  <c r="B295" i="8"/>
  <c r="B258" i="8"/>
  <c r="B99" i="8"/>
  <c r="B179" i="8"/>
  <c r="B62" i="8"/>
  <c r="B31" i="8"/>
  <c r="B77" i="8"/>
  <c r="B89" i="8"/>
  <c r="B199" i="8"/>
  <c r="B219" i="8"/>
  <c r="B287" i="8"/>
  <c r="B282" i="8"/>
  <c r="B301" i="8"/>
  <c r="B71" i="8"/>
  <c r="B113" i="8"/>
  <c r="B86" i="8"/>
  <c r="B67" i="8"/>
  <c r="B108" i="8"/>
  <c r="B255" i="8"/>
  <c r="B82" i="8"/>
  <c r="B35" i="8"/>
  <c r="B101" i="8"/>
  <c r="B45" i="8"/>
  <c r="B98" i="8"/>
  <c r="B102" i="8"/>
  <c r="B147" i="8"/>
  <c r="B163" i="8"/>
  <c r="B296" i="8"/>
  <c r="B193" i="8"/>
  <c r="B209" i="8"/>
  <c r="B167" i="8"/>
  <c r="B203" i="8"/>
  <c r="B228" i="8"/>
  <c r="B289" i="8"/>
  <c r="B278" i="8"/>
  <c r="B122" i="8"/>
  <c r="B216" i="8"/>
  <c r="B275" i="8"/>
  <c r="B227" i="8"/>
  <c r="B4" i="8"/>
  <c r="B75" i="8"/>
  <c r="B106" i="8"/>
  <c r="B13" i="8"/>
  <c r="B257" i="8"/>
  <c r="B43" i="8"/>
  <c r="B269" i="8"/>
  <c r="B5" i="8"/>
  <c r="B246" i="8"/>
  <c r="B131" i="8"/>
  <c r="B191" i="8"/>
  <c r="B123" i="8"/>
  <c r="B241" i="8"/>
  <c r="B253" i="8"/>
  <c r="B110" i="8"/>
  <c r="B156" i="8"/>
  <c r="B47" i="8"/>
  <c r="B63" i="8"/>
  <c r="B298" i="8"/>
  <c r="B189" i="8"/>
  <c r="B159" i="8"/>
  <c r="B152" i="8"/>
  <c r="B52" i="8"/>
  <c r="B54" i="8"/>
  <c r="B56" i="8"/>
  <c r="B274" i="8"/>
  <c r="B277" i="8"/>
  <c r="B81" i="8"/>
  <c r="B59" i="8"/>
  <c r="B252" i="8"/>
  <c r="B26" i="8"/>
  <c r="B12" i="8"/>
  <c r="B217" i="8"/>
  <c r="B270" i="8"/>
  <c r="B229" i="8"/>
  <c r="A78" i="8"/>
  <c r="A288" i="8"/>
  <c r="A177" i="8"/>
  <c r="A55" i="8"/>
  <c r="A291" i="8"/>
  <c r="A212" i="8"/>
  <c r="A10" i="8"/>
  <c r="A238" i="8"/>
  <c r="A299" i="8"/>
  <c r="A300" i="8"/>
  <c r="A44" i="8"/>
  <c r="A293" i="8"/>
  <c r="A134" i="8"/>
  <c r="A273" i="8"/>
  <c r="A130" i="8"/>
  <c r="A68" i="8"/>
  <c r="A162" i="8"/>
  <c r="A200" i="8"/>
  <c r="A116" i="8"/>
  <c r="A29" i="8"/>
  <c r="A42" i="8"/>
  <c r="A290" i="8"/>
  <c r="A171" i="8"/>
  <c r="A107" i="8"/>
  <c r="A7" i="8"/>
  <c r="A2" i="8"/>
  <c r="A124" i="8"/>
  <c r="A181" i="8"/>
  <c r="A266" i="8"/>
  <c r="A144" i="8"/>
  <c r="A174" i="8"/>
  <c r="A85" i="8"/>
  <c r="A95" i="8"/>
  <c r="A242" i="8"/>
  <c r="A221" i="8"/>
  <c r="A148" i="8"/>
  <c r="A155" i="8"/>
  <c r="A73" i="8"/>
  <c r="A213" i="8"/>
  <c r="A84" i="8"/>
  <c r="A164" i="8"/>
  <c r="A105" i="8"/>
  <c r="A120" i="8"/>
  <c r="A233" i="8"/>
  <c r="A46" i="8"/>
  <c r="A135" i="8"/>
  <c r="A138" i="8"/>
  <c r="A74" i="8"/>
  <c r="A211" i="8"/>
  <c r="A151" i="8"/>
  <c r="A143" i="8"/>
  <c r="A133" i="8"/>
  <c r="A218" i="8"/>
  <c r="A248" i="8"/>
  <c r="A80" i="8"/>
  <c r="A49" i="8"/>
  <c r="A215" i="8"/>
  <c r="A58" i="8"/>
  <c r="A267" i="8"/>
  <c r="A223" i="8"/>
  <c r="A188" i="8"/>
  <c r="A264" i="8"/>
  <c r="A30" i="8"/>
  <c r="A202" i="8"/>
  <c r="A285" i="8"/>
  <c r="A14" i="8"/>
  <c r="A60" i="8"/>
  <c r="A28" i="8"/>
  <c r="A64" i="8"/>
  <c r="A69" i="8"/>
  <c r="A186" i="8"/>
  <c r="A283" i="8"/>
  <c r="A192" i="8"/>
  <c r="A271" i="8"/>
  <c r="A128" i="8"/>
  <c r="A207" i="8"/>
  <c r="A36" i="8"/>
  <c r="A24" i="8"/>
  <c r="A254" i="8"/>
  <c r="A3" i="8"/>
  <c r="A265" i="8"/>
  <c r="A239" i="8"/>
  <c r="A225" i="8"/>
  <c r="A230" i="8"/>
  <c r="A197" i="8"/>
  <c r="A65" i="8"/>
  <c r="A247" i="8"/>
  <c r="A204" i="8"/>
  <c r="A32" i="8"/>
  <c r="A51" i="8"/>
  <c r="A94" i="8"/>
  <c r="A182" i="8"/>
  <c r="A224" i="8"/>
  <c r="A166" i="8"/>
  <c r="A175" i="8"/>
  <c r="A93" i="8"/>
  <c r="A37" i="8"/>
  <c r="A165" i="8"/>
  <c r="A251" i="8"/>
  <c r="A119" i="8"/>
  <c r="A90" i="8"/>
  <c r="A48" i="8"/>
  <c r="A27" i="8"/>
  <c r="A25" i="8"/>
  <c r="A121" i="8"/>
  <c r="A259" i="8"/>
  <c r="A92" i="8"/>
  <c r="A22" i="8"/>
  <c r="A57" i="8"/>
  <c r="A263" i="8"/>
  <c r="A245" i="8"/>
  <c r="A237" i="8"/>
  <c r="A126" i="8"/>
  <c r="A142" i="8"/>
  <c r="A240" i="8"/>
  <c r="A100" i="8"/>
  <c r="A214" i="8"/>
  <c r="A226" i="8"/>
  <c r="A185" i="8"/>
  <c r="A109" i="8"/>
  <c r="A168" i="8"/>
  <c r="A70" i="8"/>
  <c r="A66" i="8"/>
  <c r="A137" i="8"/>
  <c r="A9" i="8"/>
  <c r="A190" i="8"/>
  <c r="A234" i="8"/>
  <c r="A286" i="8"/>
  <c r="A172" i="8"/>
  <c r="A176" i="8"/>
  <c r="A169" i="8"/>
  <c r="A96" i="8"/>
  <c r="A235" i="8"/>
  <c r="A21" i="8"/>
  <c r="A281" i="8"/>
  <c r="A183" i="8"/>
  <c r="A112" i="8"/>
  <c r="A39" i="8"/>
  <c r="A208" i="8"/>
  <c r="A136" i="8"/>
  <c r="A236" i="8"/>
  <c r="A118" i="8"/>
  <c r="A117" i="8"/>
  <c r="A91" i="8"/>
  <c r="A195" i="8"/>
  <c r="A97" i="8"/>
  <c r="A279" i="8"/>
  <c r="A132" i="8"/>
  <c r="A50" i="8"/>
  <c r="A280" i="8"/>
  <c r="A261" i="8"/>
  <c r="A8" i="8"/>
  <c r="A210" i="8"/>
  <c r="A294" i="8"/>
  <c r="A249" i="8"/>
  <c r="A184" i="8"/>
  <c r="A201" i="8"/>
  <c r="A244" i="8"/>
  <c r="A260" i="8"/>
  <c r="A11" i="8"/>
  <c r="A243" i="8"/>
  <c r="A153" i="8"/>
  <c r="A53" i="8"/>
  <c r="A141" i="8"/>
  <c r="A79" i="8"/>
  <c r="A15" i="8"/>
  <c r="A206" i="8"/>
  <c r="A173" i="8"/>
  <c r="A83" i="8"/>
  <c r="A88" i="8"/>
  <c r="A20" i="8"/>
  <c r="A76" i="8"/>
  <c r="A161" i="8"/>
  <c r="A34" i="8"/>
  <c r="A272" i="8"/>
  <c r="A160" i="8"/>
  <c r="A198" i="8"/>
  <c r="A154" i="8"/>
  <c r="A38" i="8"/>
  <c r="A87" i="8"/>
  <c r="A284" i="8"/>
  <c r="A157" i="8"/>
  <c r="A127" i="8"/>
  <c r="A18" i="8"/>
  <c r="A149" i="8"/>
  <c r="A150" i="8"/>
  <c r="A16" i="8"/>
  <c r="A231" i="8"/>
  <c r="A180" i="8"/>
  <c r="A145" i="8"/>
  <c r="A6" i="8"/>
  <c r="A140" i="8"/>
  <c r="A268" i="8"/>
  <c r="A222" i="8"/>
  <c r="A23" i="8"/>
  <c r="A103" i="8"/>
  <c r="A297" i="8"/>
  <c r="A146" i="8"/>
  <c r="A125" i="8"/>
  <c r="A115" i="8"/>
  <c r="A262" i="8"/>
  <c r="A104" i="8"/>
  <c r="A220" i="8"/>
  <c r="A40" i="8"/>
  <c r="A187" i="8"/>
  <c r="A111" i="8"/>
  <c r="A205" i="8"/>
  <c r="A170" i="8"/>
  <c r="A17" i="8"/>
  <c r="A33" i="8"/>
  <c r="A178" i="8"/>
  <c r="A72" i="8"/>
  <c r="A19" i="8"/>
  <c r="A256" i="8"/>
  <c r="A292" i="8"/>
  <c r="A41" i="8"/>
  <c r="A129" i="8"/>
  <c r="A158" i="8"/>
  <c r="A114" i="8"/>
  <c r="A139" i="8"/>
  <c r="A196" i="8"/>
  <c r="A250" i="8"/>
  <c r="A61" i="8"/>
  <c r="A194" i="8"/>
  <c r="A232" i="8"/>
  <c r="A276" i="8"/>
  <c r="A295" i="8"/>
  <c r="A258" i="8"/>
  <c r="A99" i="8"/>
  <c r="A179" i="8"/>
  <c r="A62" i="8"/>
  <c r="A31" i="8"/>
  <c r="A77" i="8"/>
  <c r="A89" i="8"/>
  <c r="A199" i="8"/>
  <c r="A219" i="8"/>
  <c r="A287" i="8"/>
  <c r="A282" i="8"/>
  <c r="A301" i="8"/>
  <c r="A71" i="8"/>
  <c r="A113" i="8"/>
  <c r="A86" i="8"/>
  <c r="A67" i="8"/>
  <c r="A108" i="8"/>
  <c r="A255" i="8"/>
  <c r="A82" i="8"/>
  <c r="A35" i="8"/>
  <c r="A101" i="8"/>
  <c r="A45" i="8"/>
  <c r="A98" i="8"/>
  <c r="A102" i="8"/>
  <c r="A147" i="8"/>
  <c r="A163" i="8"/>
  <c r="A296" i="8"/>
  <c r="A193" i="8"/>
  <c r="A209" i="8"/>
  <c r="A167" i="8"/>
  <c r="A203" i="8"/>
  <c r="A228" i="8"/>
  <c r="A289" i="8"/>
  <c r="A278" i="8"/>
  <c r="A122" i="8"/>
  <c r="A216" i="8"/>
  <c r="A275" i="8"/>
  <c r="A227" i="8"/>
  <c r="A4" i="8"/>
  <c r="A75" i="8"/>
  <c r="A106" i="8"/>
  <c r="A13" i="8"/>
  <c r="A257" i="8"/>
  <c r="A43" i="8"/>
  <c r="A269" i="8"/>
  <c r="A5" i="8"/>
  <c r="A246" i="8"/>
  <c r="A131" i="8"/>
  <c r="A191" i="8"/>
  <c r="A123" i="8"/>
  <c r="A241" i="8"/>
  <c r="A253" i="8"/>
  <c r="A110" i="8"/>
  <c r="A156" i="8"/>
  <c r="A47" i="8"/>
  <c r="A63" i="8"/>
  <c r="A298" i="8"/>
  <c r="A189" i="8"/>
  <c r="A159" i="8"/>
  <c r="A152" i="8"/>
  <c r="A52" i="8"/>
  <c r="A54" i="8"/>
  <c r="A56" i="8"/>
  <c r="A274" i="8"/>
  <c r="A277" i="8"/>
  <c r="A81" i="8"/>
  <c r="A59" i="8"/>
  <c r="A252" i="8"/>
  <c r="A26" i="8"/>
  <c r="A12" i="8"/>
  <c r="A217" i="8"/>
  <c r="A270" i="8"/>
  <c r="A229" i="8"/>
  <c r="H229" i="8"/>
  <c r="K229" i="8"/>
  <c r="L229" i="8" s="1"/>
  <c r="K78" i="8"/>
  <c r="L78" i="8" s="1"/>
  <c r="K288" i="8"/>
  <c r="L288" i="8" s="1"/>
  <c r="K177" i="8"/>
  <c r="L177" i="8" s="1"/>
  <c r="K55" i="8"/>
  <c r="L55" i="8" s="1"/>
  <c r="K291" i="8"/>
  <c r="L291" i="8" s="1"/>
  <c r="K212" i="8"/>
  <c r="L212" i="8" s="1"/>
  <c r="K10" i="8"/>
  <c r="L10" i="8" s="1"/>
  <c r="K238" i="8"/>
  <c r="L238" i="8" s="1"/>
  <c r="K299" i="8"/>
  <c r="L299" i="8" s="1"/>
  <c r="K300" i="8"/>
  <c r="L300" i="8" s="1"/>
  <c r="K44" i="8"/>
  <c r="L44" i="8" s="1"/>
  <c r="K293" i="8"/>
  <c r="L293" i="8" s="1"/>
  <c r="K134" i="8"/>
  <c r="L134" i="8" s="1"/>
  <c r="K273" i="8"/>
  <c r="L273" i="8" s="1"/>
  <c r="K130" i="8"/>
  <c r="L130" i="8" s="1"/>
  <c r="K68" i="8"/>
  <c r="L68" i="8" s="1"/>
  <c r="K162" i="8"/>
  <c r="L162" i="8" s="1"/>
  <c r="K200" i="8"/>
  <c r="L200" i="8" s="1"/>
  <c r="K116" i="8"/>
  <c r="L116" i="8" s="1"/>
  <c r="K29" i="8"/>
  <c r="L29" i="8" s="1"/>
  <c r="K42" i="8"/>
  <c r="L42" i="8" s="1"/>
  <c r="K290" i="8"/>
  <c r="L290" i="8" s="1"/>
  <c r="K171" i="8"/>
  <c r="L171" i="8" s="1"/>
  <c r="K107" i="8"/>
  <c r="L107" i="8" s="1"/>
  <c r="K7" i="8"/>
  <c r="L7" i="8" s="1"/>
  <c r="K2" i="8"/>
  <c r="L2" i="8" s="1"/>
  <c r="K124" i="8"/>
  <c r="L124" i="8" s="1"/>
  <c r="K181" i="8"/>
  <c r="L181" i="8" s="1"/>
  <c r="K266" i="8"/>
  <c r="L266" i="8" s="1"/>
  <c r="K144" i="8"/>
  <c r="L144" i="8" s="1"/>
  <c r="K174" i="8"/>
  <c r="L174" i="8" s="1"/>
  <c r="K85" i="8"/>
  <c r="L85" i="8" s="1"/>
  <c r="K95" i="8"/>
  <c r="L95" i="8" s="1"/>
  <c r="K242" i="8"/>
  <c r="L242" i="8" s="1"/>
  <c r="K221" i="8"/>
  <c r="L221" i="8" s="1"/>
  <c r="K148" i="8"/>
  <c r="L148" i="8" s="1"/>
  <c r="K155" i="8"/>
  <c r="L155" i="8" s="1"/>
  <c r="K73" i="8"/>
  <c r="L73" i="8" s="1"/>
  <c r="K213" i="8"/>
  <c r="L213" i="8" s="1"/>
  <c r="K84" i="8"/>
  <c r="L84" i="8" s="1"/>
  <c r="K164" i="8"/>
  <c r="L164" i="8" s="1"/>
  <c r="K105" i="8"/>
  <c r="L105" i="8" s="1"/>
  <c r="K120" i="8"/>
  <c r="L120" i="8" s="1"/>
  <c r="K233" i="8"/>
  <c r="L233" i="8" s="1"/>
  <c r="K46" i="8"/>
  <c r="L46" i="8" s="1"/>
  <c r="K135" i="8"/>
  <c r="L135" i="8" s="1"/>
  <c r="K138" i="8"/>
  <c r="L138" i="8" s="1"/>
  <c r="K74" i="8"/>
  <c r="L74" i="8" s="1"/>
  <c r="K211" i="8"/>
  <c r="L211" i="8" s="1"/>
  <c r="K151" i="8"/>
  <c r="L151" i="8" s="1"/>
  <c r="K143" i="8"/>
  <c r="L143" i="8" s="1"/>
  <c r="K133" i="8"/>
  <c r="L133" i="8" s="1"/>
  <c r="K218" i="8"/>
  <c r="L218" i="8" s="1"/>
  <c r="K248" i="8"/>
  <c r="L248" i="8" s="1"/>
  <c r="K80" i="8"/>
  <c r="L80" i="8" s="1"/>
  <c r="K49" i="8"/>
  <c r="L49" i="8" s="1"/>
  <c r="K215" i="8"/>
  <c r="L215" i="8" s="1"/>
  <c r="K58" i="8"/>
  <c r="L58" i="8" s="1"/>
  <c r="K267" i="8"/>
  <c r="L267" i="8" s="1"/>
  <c r="K223" i="8"/>
  <c r="L223" i="8" s="1"/>
  <c r="K188" i="8"/>
  <c r="L188" i="8" s="1"/>
  <c r="K264" i="8"/>
  <c r="L264" i="8" s="1"/>
  <c r="K30" i="8"/>
  <c r="L30" i="8" s="1"/>
  <c r="K202" i="8"/>
  <c r="L202" i="8" s="1"/>
  <c r="K285" i="8"/>
  <c r="L285" i="8" s="1"/>
  <c r="K14" i="8"/>
  <c r="L14" i="8" s="1"/>
  <c r="K60" i="8"/>
  <c r="L60" i="8" s="1"/>
  <c r="K28" i="8"/>
  <c r="L28" i="8" s="1"/>
  <c r="K64" i="8"/>
  <c r="L64" i="8" s="1"/>
  <c r="K69" i="8"/>
  <c r="L69" i="8" s="1"/>
  <c r="K186" i="8"/>
  <c r="L186" i="8" s="1"/>
  <c r="K283" i="8"/>
  <c r="L283" i="8" s="1"/>
  <c r="K192" i="8"/>
  <c r="L192" i="8" s="1"/>
  <c r="K271" i="8"/>
  <c r="L271" i="8" s="1"/>
  <c r="K128" i="8"/>
  <c r="L128" i="8" s="1"/>
  <c r="K207" i="8"/>
  <c r="L207" i="8" s="1"/>
  <c r="K36" i="8"/>
  <c r="L36" i="8" s="1"/>
  <c r="K24" i="8"/>
  <c r="L24" i="8" s="1"/>
  <c r="K254" i="8"/>
  <c r="L254" i="8" s="1"/>
  <c r="K3" i="8"/>
  <c r="L3" i="8" s="1"/>
  <c r="K265" i="8"/>
  <c r="L265" i="8" s="1"/>
  <c r="K239" i="8"/>
  <c r="L239" i="8" s="1"/>
  <c r="K225" i="8"/>
  <c r="L225" i="8" s="1"/>
  <c r="K230" i="8"/>
  <c r="L230" i="8" s="1"/>
  <c r="K197" i="8"/>
  <c r="L197" i="8" s="1"/>
  <c r="K65" i="8"/>
  <c r="L65" i="8" s="1"/>
  <c r="K247" i="8"/>
  <c r="L247" i="8" s="1"/>
  <c r="K204" i="8"/>
  <c r="L204" i="8" s="1"/>
  <c r="K32" i="8"/>
  <c r="L32" i="8" s="1"/>
  <c r="K51" i="8"/>
  <c r="L51" i="8" s="1"/>
  <c r="K94" i="8"/>
  <c r="L94" i="8" s="1"/>
  <c r="K182" i="8"/>
  <c r="L182" i="8" s="1"/>
  <c r="K224" i="8"/>
  <c r="L224" i="8" s="1"/>
  <c r="K166" i="8"/>
  <c r="L166" i="8" s="1"/>
  <c r="K175" i="8"/>
  <c r="L175" i="8" s="1"/>
  <c r="K93" i="8"/>
  <c r="L93" i="8" s="1"/>
  <c r="K37" i="8"/>
  <c r="L37" i="8" s="1"/>
  <c r="K165" i="8"/>
  <c r="L165" i="8" s="1"/>
  <c r="K251" i="8"/>
  <c r="L251" i="8" s="1"/>
  <c r="K119" i="8"/>
  <c r="L119" i="8" s="1"/>
  <c r="K90" i="8"/>
  <c r="L90" i="8" s="1"/>
  <c r="K48" i="8"/>
  <c r="L48" i="8" s="1"/>
  <c r="K27" i="8"/>
  <c r="L27" i="8" s="1"/>
  <c r="K25" i="8"/>
  <c r="L25" i="8" s="1"/>
  <c r="K121" i="8"/>
  <c r="L121" i="8" s="1"/>
  <c r="K259" i="8"/>
  <c r="L259" i="8" s="1"/>
  <c r="K92" i="8"/>
  <c r="L92" i="8" s="1"/>
  <c r="K22" i="8"/>
  <c r="L22" i="8" s="1"/>
  <c r="K57" i="8"/>
  <c r="L57" i="8" s="1"/>
  <c r="K263" i="8"/>
  <c r="L263" i="8" s="1"/>
  <c r="K245" i="8"/>
  <c r="L245" i="8" s="1"/>
  <c r="K237" i="8"/>
  <c r="L237" i="8" s="1"/>
  <c r="K126" i="8"/>
  <c r="L126" i="8" s="1"/>
  <c r="K142" i="8"/>
  <c r="L142" i="8" s="1"/>
  <c r="K240" i="8"/>
  <c r="L240" i="8" s="1"/>
  <c r="K100" i="8"/>
  <c r="L100" i="8" s="1"/>
  <c r="K214" i="8"/>
  <c r="L214" i="8" s="1"/>
  <c r="K226" i="8"/>
  <c r="L226" i="8" s="1"/>
  <c r="K185" i="8"/>
  <c r="L185" i="8" s="1"/>
  <c r="K109" i="8"/>
  <c r="L109" i="8" s="1"/>
  <c r="K168" i="8"/>
  <c r="L168" i="8" s="1"/>
  <c r="K70" i="8"/>
  <c r="L70" i="8" s="1"/>
  <c r="K66" i="8"/>
  <c r="L66" i="8" s="1"/>
  <c r="K137" i="8"/>
  <c r="L137" i="8" s="1"/>
  <c r="K9" i="8"/>
  <c r="L9" i="8" s="1"/>
  <c r="K190" i="8"/>
  <c r="L190" i="8" s="1"/>
  <c r="K234" i="8"/>
  <c r="L234" i="8" s="1"/>
  <c r="K286" i="8"/>
  <c r="L286" i="8" s="1"/>
  <c r="K172" i="8"/>
  <c r="L172" i="8" s="1"/>
  <c r="K176" i="8"/>
  <c r="L176" i="8" s="1"/>
  <c r="K169" i="8"/>
  <c r="L169" i="8" s="1"/>
  <c r="K96" i="8"/>
  <c r="L96" i="8" s="1"/>
  <c r="K235" i="8"/>
  <c r="L235" i="8" s="1"/>
  <c r="K21" i="8"/>
  <c r="L21" i="8" s="1"/>
  <c r="K281" i="8"/>
  <c r="L281" i="8" s="1"/>
  <c r="K183" i="8"/>
  <c r="L183" i="8" s="1"/>
  <c r="K112" i="8"/>
  <c r="L112" i="8" s="1"/>
  <c r="K39" i="8"/>
  <c r="L39" i="8" s="1"/>
  <c r="K208" i="8"/>
  <c r="L208" i="8" s="1"/>
  <c r="K136" i="8"/>
  <c r="L136" i="8" s="1"/>
  <c r="K236" i="8"/>
  <c r="L236" i="8" s="1"/>
  <c r="K118" i="8"/>
  <c r="L118" i="8" s="1"/>
  <c r="K117" i="8"/>
  <c r="L117" i="8" s="1"/>
  <c r="K91" i="8"/>
  <c r="L91" i="8" s="1"/>
  <c r="K195" i="8"/>
  <c r="L195" i="8" s="1"/>
  <c r="K97" i="8"/>
  <c r="L97" i="8" s="1"/>
  <c r="K279" i="8"/>
  <c r="L279" i="8" s="1"/>
  <c r="K132" i="8"/>
  <c r="L132" i="8" s="1"/>
  <c r="K50" i="8"/>
  <c r="L50" i="8" s="1"/>
  <c r="K280" i="8"/>
  <c r="L280" i="8" s="1"/>
  <c r="K261" i="8"/>
  <c r="L261" i="8" s="1"/>
  <c r="K8" i="8"/>
  <c r="L8" i="8" s="1"/>
  <c r="K210" i="8"/>
  <c r="L210" i="8" s="1"/>
  <c r="K294" i="8"/>
  <c r="L294" i="8" s="1"/>
  <c r="K249" i="8"/>
  <c r="L249" i="8" s="1"/>
  <c r="K184" i="8"/>
  <c r="L184" i="8" s="1"/>
  <c r="K201" i="8"/>
  <c r="L201" i="8" s="1"/>
  <c r="K244" i="8"/>
  <c r="L244" i="8" s="1"/>
  <c r="K260" i="8"/>
  <c r="L260" i="8" s="1"/>
  <c r="K11" i="8"/>
  <c r="L11" i="8" s="1"/>
  <c r="K243" i="8"/>
  <c r="L243" i="8" s="1"/>
  <c r="K153" i="8"/>
  <c r="L153" i="8" s="1"/>
  <c r="K53" i="8"/>
  <c r="L53" i="8" s="1"/>
  <c r="K141" i="8"/>
  <c r="L141" i="8" s="1"/>
  <c r="K79" i="8"/>
  <c r="L79" i="8" s="1"/>
  <c r="K15" i="8"/>
  <c r="L15" i="8" s="1"/>
  <c r="K206" i="8"/>
  <c r="L206" i="8" s="1"/>
  <c r="K173" i="8"/>
  <c r="L173" i="8" s="1"/>
  <c r="K83" i="8"/>
  <c r="L83" i="8" s="1"/>
  <c r="K88" i="8"/>
  <c r="L88" i="8" s="1"/>
  <c r="K20" i="8"/>
  <c r="L20" i="8" s="1"/>
  <c r="K76" i="8"/>
  <c r="L76" i="8" s="1"/>
  <c r="K161" i="8"/>
  <c r="L161" i="8" s="1"/>
  <c r="K34" i="8"/>
  <c r="L34" i="8" s="1"/>
  <c r="K272" i="8"/>
  <c r="L272" i="8" s="1"/>
  <c r="K160" i="8"/>
  <c r="L160" i="8" s="1"/>
  <c r="K198" i="8"/>
  <c r="L198" i="8" s="1"/>
  <c r="K154" i="8"/>
  <c r="L154" i="8" s="1"/>
  <c r="K38" i="8"/>
  <c r="L38" i="8" s="1"/>
  <c r="K87" i="8"/>
  <c r="L87" i="8" s="1"/>
  <c r="K284" i="8"/>
  <c r="L284" i="8" s="1"/>
  <c r="K157" i="8"/>
  <c r="L157" i="8" s="1"/>
  <c r="K127" i="8"/>
  <c r="L127" i="8" s="1"/>
  <c r="K18" i="8"/>
  <c r="L18" i="8" s="1"/>
  <c r="K149" i="8"/>
  <c r="L149" i="8" s="1"/>
  <c r="K150" i="8"/>
  <c r="L150" i="8" s="1"/>
  <c r="K16" i="8"/>
  <c r="L16" i="8" s="1"/>
  <c r="K231" i="8"/>
  <c r="L231" i="8" s="1"/>
  <c r="K180" i="8"/>
  <c r="L180" i="8" s="1"/>
  <c r="K145" i="8"/>
  <c r="L145" i="8" s="1"/>
  <c r="K6" i="8"/>
  <c r="L6" i="8" s="1"/>
  <c r="K140" i="8"/>
  <c r="L140" i="8" s="1"/>
  <c r="K268" i="8"/>
  <c r="L268" i="8" s="1"/>
  <c r="K222" i="8"/>
  <c r="L222" i="8" s="1"/>
  <c r="K23" i="8"/>
  <c r="L23" i="8" s="1"/>
  <c r="K103" i="8"/>
  <c r="L103" i="8" s="1"/>
  <c r="K297" i="8"/>
  <c r="L297" i="8" s="1"/>
  <c r="K146" i="8"/>
  <c r="L146" i="8" s="1"/>
  <c r="K125" i="8"/>
  <c r="L125" i="8" s="1"/>
  <c r="K115" i="8"/>
  <c r="L115" i="8" s="1"/>
  <c r="K262" i="8"/>
  <c r="L262" i="8" s="1"/>
  <c r="K104" i="8"/>
  <c r="L104" i="8" s="1"/>
  <c r="K220" i="8"/>
  <c r="L220" i="8" s="1"/>
  <c r="K40" i="8"/>
  <c r="L40" i="8" s="1"/>
  <c r="K187" i="8"/>
  <c r="L187" i="8" s="1"/>
  <c r="K111" i="8"/>
  <c r="L111" i="8" s="1"/>
  <c r="K205" i="8"/>
  <c r="L205" i="8" s="1"/>
  <c r="K170" i="8"/>
  <c r="L170" i="8" s="1"/>
  <c r="K17" i="8"/>
  <c r="L17" i="8" s="1"/>
  <c r="K33" i="8"/>
  <c r="L33" i="8" s="1"/>
  <c r="K178" i="8"/>
  <c r="L178" i="8" s="1"/>
  <c r="K72" i="8"/>
  <c r="L72" i="8" s="1"/>
  <c r="K19" i="8"/>
  <c r="L19" i="8" s="1"/>
  <c r="K256" i="8"/>
  <c r="L256" i="8" s="1"/>
  <c r="K292" i="8"/>
  <c r="L292" i="8" s="1"/>
  <c r="K41" i="8"/>
  <c r="L41" i="8" s="1"/>
  <c r="K129" i="8"/>
  <c r="L129" i="8" s="1"/>
  <c r="K158" i="8"/>
  <c r="L158" i="8" s="1"/>
  <c r="K114" i="8"/>
  <c r="L114" i="8" s="1"/>
  <c r="K139" i="8"/>
  <c r="L139" i="8" s="1"/>
  <c r="K196" i="8"/>
  <c r="L196" i="8" s="1"/>
  <c r="K250" i="8"/>
  <c r="L250" i="8" s="1"/>
  <c r="K61" i="8"/>
  <c r="L61" i="8" s="1"/>
  <c r="K194" i="8"/>
  <c r="L194" i="8" s="1"/>
  <c r="K232" i="8"/>
  <c r="L232" i="8" s="1"/>
  <c r="K276" i="8"/>
  <c r="L276" i="8" s="1"/>
  <c r="K295" i="8"/>
  <c r="L295" i="8" s="1"/>
  <c r="K258" i="8"/>
  <c r="L258" i="8" s="1"/>
  <c r="K99" i="8"/>
  <c r="L99" i="8" s="1"/>
  <c r="K179" i="8"/>
  <c r="L179" i="8" s="1"/>
  <c r="K62" i="8"/>
  <c r="L62" i="8" s="1"/>
  <c r="K31" i="8"/>
  <c r="L31" i="8" s="1"/>
  <c r="K77" i="8"/>
  <c r="L77" i="8" s="1"/>
  <c r="K89" i="8"/>
  <c r="L89" i="8" s="1"/>
  <c r="K199" i="8"/>
  <c r="L199" i="8" s="1"/>
  <c r="K219" i="8"/>
  <c r="L219" i="8" s="1"/>
  <c r="K287" i="8"/>
  <c r="L287" i="8" s="1"/>
  <c r="K282" i="8"/>
  <c r="L282" i="8" s="1"/>
  <c r="K301" i="8"/>
  <c r="L301" i="8" s="1"/>
  <c r="K71" i="8"/>
  <c r="L71" i="8" s="1"/>
  <c r="K113" i="8"/>
  <c r="L113" i="8" s="1"/>
  <c r="K86" i="8"/>
  <c r="L86" i="8" s="1"/>
  <c r="K67" i="8"/>
  <c r="L67" i="8" s="1"/>
  <c r="K108" i="8"/>
  <c r="L108" i="8" s="1"/>
  <c r="K255" i="8"/>
  <c r="L255" i="8" s="1"/>
  <c r="K82" i="8"/>
  <c r="L82" i="8" s="1"/>
  <c r="K35" i="8"/>
  <c r="L35" i="8" s="1"/>
  <c r="K101" i="8"/>
  <c r="L101" i="8" s="1"/>
  <c r="K45" i="8"/>
  <c r="L45" i="8" s="1"/>
  <c r="K98" i="8"/>
  <c r="L98" i="8" s="1"/>
  <c r="K102" i="8"/>
  <c r="L102" i="8" s="1"/>
  <c r="K147" i="8"/>
  <c r="L147" i="8" s="1"/>
  <c r="K163" i="8"/>
  <c r="L163" i="8" s="1"/>
  <c r="K296" i="8"/>
  <c r="L296" i="8" s="1"/>
  <c r="K193" i="8"/>
  <c r="L193" i="8" s="1"/>
  <c r="K209" i="8"/>
  <c r="L209" i="8" s="1"/>
  <c r="K167" i="8"/>
  <c r="L167" i="8" s="1"/>
  <c r="K203" i="8"/>
  <c r="L203" i="8" s="1"/>
  <c r="K228" i="8"/>
  <c r="L228" i="8" s="1"/>
  <c r="K289" i="8"/>
  <c r="L289" i="8" s="1"/>
  <c r="K278" i="8"/>
  <c r="L278" i="8" s="1"/>
  <c r="K122" i="8"/>
  <c r="L122" i="8" s="1"/>
  <c r="K216" i="8"/>
  <c r="L216" i="8" s="1"/>
  <c r="K275" i="8"/>
  <c r="L275" i="8" s="1"/>
  <c r="K227" i="8"/>
  <c r="L227" i="8" s="1"/>
  <c r="K4" i="8"/>
  <c r="L4" i="8" s="1"/>
  <c r="K75" i="8"/>
  <c r="L75" i="8" s="1"/>
  <c r="K106" i="8"/>
  <c r="L106" i="8" s="1"/>
  <c r="K13" i="8"/>
  <c r="L13" i="8" s="1"/>
  <c r="K257" i="8"/>
  <c r="L257" i="8" s="1"/>
  <c r="K43" i="8"/>
  <c r="L43" i="8" s="1"/>
  <c r="K269" i="8"/>
  <c r="L269" i="8" s="1"/>
  <c r="K5" i="8"/>
  <c r="L5" i="8" s="1"/>
  <c r="K246" i="8"/>
  <c r="L246" i="8" s="1"/>
  <c r="K131" i="8"/>
  <c r="L131" i="8" s="1"/>
  <c r="K191" i="8"/>
  <c r="L191" i="8" s="1"/>
  <c r="K123" i="8"/>
  <c r="L123" i="8" s="1"/>
  <c r="K241" i="8"/>
  <c r="L241" i="8" s="1"/>
  <c r="K253" i="8"/>
  <c r="L253" i="8" s="1"/>
  <c r="K110" i="8"/>
  <c r="L110" i="8" s="1"/>
  <c r="K156" i="8"/>
  <c r="L156" i="8" s="1"/>
  <c r="K47" i="8"/>
  <c r="L47" i="8" s="1"/>
  <c r="K63" i="8"/>
  <c r="L63" i="8" s="1"/>
  <c r="K298" i="8"/>
  <c r="L298" i="8" s="1"/>
  <c r="K189" i="8"/>
  <c r="L189" i="8" s="1"/>
  <c r="K159" i="8"/>
  <c r="L159" i="8" s="1"/>
  <c r="K152" i="8"/>
  <c r="L152" i="8" s="1"/>
  <c r="K52" i="8"/>
  <c r="L52" i="8" s="1"/>
  <c r="K54" i="8"/>
  <c r="L54" i="8" s="1"/>
  <c r="K56" i="8"/>
  <c r="L56" i="8" s="1"/>
  <c r="K274" i="8"/>
  <c r="L274" i="8" s="1"/>
  <c r="K277" i="8"/>
  <c r="L277" i="8" s="1"/>
  <c r="K81" i="8"/>
  <c r="L81" i="8" s="1"/>
  <c r="K59" i="8"/>
  <c r="L59" i="8" s="1"/>
  <c r="K252" i="8"/>
  <c r="L252" i="8" s="1"/>
  <c r="K26" i="8"/>
  <c r="L26" i="8" s="1"/>
  <c r="K12" i="8"/>
  <c r="L12" i="8" s="1"/>
  <c r="K217" i="8"/>
  <c r="L217" i="8" s="1"/>
  <c r="K270" i="8"/>
  <c r="L270" i="8" s="1"/>
  <c r="K1" i="8"/>
  <c r="I229" i="8"/>
  <c r="J229" i="8" s="1"/>
  <c r="I78" i="8"/>
  <c r="J78" i="8" s="1"/>
  <c r="I288" i="8"/>
  <c r="J288" i="8" s="1"/>
  <c r="I177" i="8"/>
  <c r="J177" i="8" s="1"/>
  <c r="I55" i="8"/>
  <c r="J55" i="8" s="1"/>
  <c r="I291" i="8"/>
  <c r="J291" i="8" s="1"/>
  <c r="I212" i="8"/>
  <c r="J212" i="8" s="1"/>
  <c r="I10" i="8"/>
  <c r="J10" i="8" s="1"/>
  <c r="I238" i="8"/>
  <c r="J238" i="8" s="1"/>
  <c r="I299" i="8"/>
  <c r="J299" i="8" s="1"/>
  <c r="I300" i="8"/>
  <c r="J300" i="8" s="1"/>
  <c r="I44" i="8"/>
  <c r="J44" i="8" s="1"/>
  <c r="I293" i="8"/>
  <c r="J293" i="8" s="1"/>
  <c r="I134" i="8"/>
  <c r="J134" i="8" s="1"/>
  <c r="I273" i="8"/>
  <c r="J273" i="8" s="1"/>
  <c r="I130" i="8"/>
  <c r="J130" i="8" s="1"/>
  <c r="I68" i="8"/>
  <c r="J68" i="8" s="1"/>
  <c r="I162" i="8"/>
  <c r="J162" i="8" s="1"/>
  <c r="I200" i="8"/>
  <c r="J200" i="8" s="1"/>
  <c r="I116" i="8"/>
  <c r="J116" i="8" s="1"/>
  <c r="I29" i="8"/>
  <c r="J29" i="8" s="1"/>
  <c r="I42" i="8"/>
  <c r="J42" i="8" s="1"/>
  <c r="I290" i="8"/>
  <c r="J290" i="8" s="1"/>
  <c r="I171" i="8"/>
  <c r="J171" i="8" s="1"/>
  <c r="I107" i="8"/>
  <c r="J107" i="8" s="1"/>
  <c r="I7" i="8"/>
  <c r="J7" i="8" s="1"/>
  <c r="I2" i="8"/>
  <c r="J2" i="8" s="1"/>
  <c r="I124" i="8"/>
  <c r="J124" i="8" s="1"/>
  <c r="I181" i="8"/>
  <c r="J181" i="8" s="1"/>
  <c r="I266" i="8"/>
  <c r="J266" i="8" s="1"/>
  <c r="I144" i="8"/>
  <c r="J144" i="8" s="1"/>
  <c r="I174" i="8"/>
  <c r="J174" i="8" s="1"/>
  <c r="I85" i="8"/>
  <c r="J85" i="8" s="1"/>
  <c r="I95" i="8"/>
  <c r="J95" i="8" s="1"/>
  <c r="I242" i="8"/>
  <c r="J242" i="8" s="1"/>
  <c r="I221" i="8"/>
  <c r="J221" i="8" s="1"/>
  <c r="I148" i="8"/>
  <c r="J148" i="8" s="1"/>
  <c r="I155" i="8"/>
  <c r="J155" i="8" s="1"/>
  <c r="I73" i="8"/>
  <c r="J73" i="8" s="1"/>
  <c r="I213" i="8"/>
  <c r="J213" i="8" s="1"/>
  <c r="I84" i="8"/>
  <c r="J84" i="8" s="1"/>
  <c r="I164" i="8"/>
  <c r="J164" i="8" s="1"/>
  <c r="I105" i="8"/>
  <c r="J105" i="8" s="1"/>
  <c r="I120" i="8"/>
  <c r="J120" i="8" s="1"/>
  <c r="I233" i="8"/>
  <c r="J233" i="8" s="1"/>
  <c r="I46" i="8"/>
  <c r="J46" i="8" s="1"/>
  <c r="I135" i="8"/>
  <c r="J135" i="8" s="1"/>
  <c r="I138" i="8"/>
  <c r="J138" i="8" s="1"/>
  <c r="I74" i="8"/>
  <c r="J74" i="8" s="1"/>
  <c r="I211" i="8"/>
  <c r="J211" i="8" s="1"/>
  <c r="I151" i="8"/>
  <c r="J151" i="8" s="1"/>
  <c r="I143" i="8"/>
  <c r="J143" i="8" s="1"/>
  <c r="I133" i="8"/>
  <c r="J133" i="8" s="1"/>
  <c r="I218" i="8"/>
  <c r="J218" i="8" s="1"/>
  <c r="I248" i="8"/>
  <c r="J248" i="8" s="1"/>
  <c r="I80" i="8"/>
  <c r="J80" i="8" s="1"/>
  <c r="I49" i="8"/>
  <c r="J49" i="8" s="1"/>
  <c r="I215" i="8"/>
  <c r="J215" i="8" s="1"/>
  <c r="I58" i="8"/>
  <c r="J58" i="8" s="1"/>
  <c r="I267" i="8"/>
  <c r="J267" i="8" s="1"/>
  <c r="I223" i="8"/>
  <c r="J223" i="8" s="1"/>
  <c r="I188" i="8"/>
  <c r="J188" i="8" s="1"/>
  <c r="I264" i="8"/>
  <c r="J264" i="8" s="1"/>
  <c r="I30" i="8"/>
  <c r="J30" i="8" s="1"/>
  <c r="I202" i="8"/>
  <c r="J202" i="8" s="1"/>
  <c r="I285" i="8"/>
  <c r="J285" i="8" s="1"/>
  <c r="I14" i="8"/>
  <c r="J14" i="8" s="1"/>
  <c r="I60" i="8"/>
  <c r="J60" i="8" s="1"/>
  <c r="I28" i="8"/>
  <c r="J28" i="8" s="1"/>
  <c r="I64" i="8"/>
  <c r="J64" i="8" s="1"/>
  <c r="I69" i="8"/>
  <c r="J69" i="8" s="1"/>
  <c r="I186" i="8"/>
  <c r="J186" i="8" s="1"/>
  <c r="I283" i="8"/>
  <c r="J283" i="8" s="1"/>
  <c r="I192" i="8"/>
  <c r="J192" i="8" s="1"/>
  <c r="I271" i="8"/>
  <c r="J271" i="8" s="1"/>
  <c r="I128" i="8"/>
  <c r="J128" i="8" s="1"/>
  <c r="I207" i="8"/>
  <c r="J207" i="8" s="1"/>
  <c r="I36" i="8"/>
  <c r="J36" i="8" s="1"/>
  <c r="I24" i="8"/>
  <c r="J24" i="8" s="1"/>
  <c r="I254" i="8"/>
  <c r="J254" i="8" s="1"/>
  <c r="I3" i="8"/>
  <c r="J3" i="8" s="1"/>
  <c r="I265" i="8"/>
  <c r="J265" i="8" s="1"/>
  <c r="I239" i="8"/>
  <c r="J239" i="8" s="1"/>
  <c r="I225" i="8"/>
  <c r="J225" i="8" s="1"/>
  <c r="I230" i="8"/>
  <c r="J230" i="8" s="1"/>
  <c r="I197" i="8"/>
  <c r="J197" i="8" s="1"/>
  <c r="I65" i="8"/>
  <c r="J65" i="8" s="1"/>
  <c r="I247" i="8"/>
  <c r="J247" i="8" s="1"/>
  <c r="I204" i="8"/>
  <c r="J204" i="8" s="1"/>
  <c r="I32" i="8"/>
  <c r="J32" i="8" s="1"/>
  <c r="I51" i="8"/>
  <c r="J51" i="8" s="1"/>
  <c r="I94" i="8"/>
  <c r="J94" i="8" s="1"/>
  <c r="I182" i="8"/>
  <c r="J182" i="8" s="1"/>
  <c r="I224" i="8"/>
  <c r="J224" i="8" s="1"/>
  <c r="I166" i="8"/>
  <c r="J166" i="8" s="1"/>
  <c r="I175" i="8"/>
  <c r="J175" i="8" s="1"/>
  <c r="I93" i="8"/>
  <c r="J93" i="8" s="1"/>
  <c r="I37" i="8"/>
  <c r="J37" i="8" s="1"/>
  <c r="I165" i="8"/>
  <c r="J165" i="8" s="1"/>
  <c r="I251" i="8"/>
  <c r="J251" i="8" s="1"/>
  <c r="I119" i="8"/>
  <c r="J119" i="8" s="1"/>
  <c r="I90" i="8"/>
  <c r="J90" i="8" s="1"/>
  <c r="I48" i="8"/>
  <c r="J48" i="8" s="1"/>
  <c r="I27" i="8"/>
  <c r="J27" i="8" s="1"/>
  <c r="I25" i="8"/>
  <c r="J25" i="8" s="1"/>
  <c r="I121" i="8"/>
  <c r="J121" i="8" s="1"/>
  <c r="I259" i="8"/>
  <c r="J259" i="8" s="1"/>
  <c r="I92" i="8"/>
  <c r="J92" i="8" s="1"/>
  <c r="I22" i="8"/>
  <c r="J22" i="8" s="1"/>
  <c r="I57" i="8"/>
  <c r="J57" i="8" s="1"/>
  <c r="I263" i="8"/>
  <c r="J263" i="8" s="1"/>
  <c r="I245" i="8"/>
  <c r="J245" i="8" s="1"/>
  <c r="I237" i="8"/>
  <c r="J237" i="8" s="1"/>
  <c r="I126" i="8"/>
  <c r="J126" i="8" s="1"/>
  <c r="I142" i="8"/>
  <c r="J142" i="8" s="1"/>
  <c r="I240" i="8"/>
  <c r="J240" i="8" s="1"/>
  <c r="I100" i="8"/>
  <c r="J100" i="8" s="1"/>
  <c r="I214" i="8"/>
  <c r="J214" i="8" s="1"/>
  <c r="I226" i="8"/>
  <c r="J226" i="8" s="1"/>
  <c r="I185" i="8"/>
  <c r="J185" i="8" s="1"/>
  <c r="I109" i="8"/>
  <c r="J109" i="8" s="1"/>
  <c r="I168" i="8"/>
  <c r="J168" i="8" s="1"/>
  <c r="I70" i="8"/>
  <c r="J70" i="8" s="1"/>
  <c r="I66" i="8"/>
  <c r="J66" i="8" s="1"/>
  <c r="I137" i="8"/>
  <c r="J137" i="8" s="1"/>
  <c r="I9" i="8"/>
  <c r="J9" i="8" s="1"/>
  <c r="I190" i="8"/>
  <c r="J190" i="8" s="1"/>
  <c r="I234" i="8"/>
  <c r="J234" i="8" s="1"/>
  <c r="I286" i="8"/>
  <c r="J286" i="8" s="1"/>
  <c r="I172" i="8"/>
  <c r="J172" i="8" s="1"/>
  <c r="I176" i="8"/>
  <c r="J176" i="8" s="1"/>
  <c r="I169" i="8"/>
  <c r="J169" i="8" s="1"/>
  <c r="I96" i="8"/>
  <c r="J96" i="8" s="1"/>
  <c r="I235" i="8"/>
  <c r="J235" i="8" s="1"/>
  <c r="I21" i="8"/>
  <c r="J21" i="8" s="1"/>
  <c r="I281" i="8"/>
  <c r="J281" i="8" s="1"/>
  <c r="I183" i="8"/>
  <c r="J183" i="8" s="1"/>
  <c r="I112" i="8"/>
  <c r="J112" i="8" s="1"/>
  <c r="I39" i="8"/>
  <c r="J39" i="8" s="1"/>
  <c r="I208" i="8"/>
  <c r="J208" i="8" s="1"/>
  <c r="I136" i="8"/>
  <c r="J136" i="8" s="1"/>
  <c r="I236" i="8"/>
  <c r="J236" i="8" s="1"/>
  <c r="I118" i="8"/>
  <c r="J118" i="8" s="1"/>
  <c r="I117" i="8"/>
  <c r="J117" i="8" s="1"/>
  <c r="I91" i="8"/>
  <c r="J91" i="8" s="1"/>
  <c r="I195" i="8"/>
  <c r="J195" i="8" s="1"/>
  <c r="I97" i="8"/>
  <c r="J97" i="8" s="1"/>
  <c r="I279" i="8"/>
  <c r="J279" i="8" s="1"/>
  <c r="I132" i="8"/>
  <c r="J132" i="8" s="1"/>
  <c r="I50" i="8"/>
  <c r="J50" i="8" s="1"/>
  <c r="I280" i="8"/>
  <c r="J280" i="8" s="1"/>
  <c r="I261" i="8"/>
  <c r="J261" i="8" s="1"/>
  <c r="I8" i="8"/>
  <c r="J8" i="8" s="1"/>
  <c r="I210" i="8"/>
  <c r="J210" i="8" s="1"/>
  <c r="I294" i="8"/>
  <c r="J294" i="8" s="1"/>
  <c r="I249" i="8"/>
  <c r="J249" i="8" s="1"/>
  <c r="I184" i="8"/>
  <c r="J184" i="8" s="1"/>
  <c r="I201" i="8"/>
  <c r="J201" i="8" s="1"/>
  <c r="I244" i="8"/>
  <c r="J244" i="8" s="1"/>
  <c r="I260" i="8"/>
  <c r="J260" i="8" s="1"/>
  <c r="I11" i="8"/>
  <c r="J11" i="8" s="1"/>
  <c r="I243" i="8"/>
  <c r="J243" i="8" s="1"/>
  <c r="I153" i="8"/>
  <c r="J153" i="8" s="1"/>
  <c r="I53" i="8"/>
  <c r="J53" i="8" s="1"/>
  <c r="I141" i="8"/>
  <c r="J141" i="8" s="1"/>
  <c r="I79" i="8"/>
  <c r="J79" i="8" s="1"/>
  <c r="I15" i="8"/>
  <c r="J15" i="8" s="1"/>
  <c r="I206" i="8"/>
  <c r="J206" i="8" s="1"/>
  <c r="I173" i="8"/>
  <c r="J173" i="8" s="1"/>
  <c r="I83" i="8"/>
  <c r="J83" i="8" s="1"/>
  <c r="I88" i="8"/>
  <c r="J88" i="8" s="1"/>
  <c r="I20" i="8"/>
  <c r="J20" i="8" s="1"/>
  <c r="I76" i="8"/>
  <c r="J76" i="8" s="1"/>
  <c r="I161" i="8"/>
  <c r="J161" i="8" s="1"/>
  <c r="I34" i="8"/>
  <c r="J34" i="8" s="1"/>
  <c r="I272" i="8"/>
  <c r="J272" i="8" s="1"/>
  <c r="I160" i="8"/>
  <c r="J160" i="8" s="1"/>
  <c r="I198" i="8"/>
  <c r="J198" i="8" s="1"/>
  <c r="I154" i="8"/>
  <c r="J154" i="8" s="1"/>
  <c r="I38" i="8"/>
  <c r="J38" i="8" s="1"/>
  <c r="I87" i="8"/>
  <c r="J87" i="8" s="1"/>
  <c r="I284" i="8"/>
  <c r="J284" i="8" s="1"/>
  <c r="I157" i="8"/>
  <c r="J157" i="8" s="1"/>
  <c r="I127" i="8"/>
  <c r="J127" i="8" s="1"/>
  <c r="I18" i="8"/>
  <c r="J18" i="8" s="1"/>
  <c r="I149" i="8"/>
  <c r="J149" i="8" s="1"/>
  <c r="I150" i="8"/>
  <c r="J150" i="8" s="1"/>
  <c r="I16" i="8"/>
  <c r="J16" i="8" s="1"/>
  <c r="I231" i="8"/>
  <c r="J231" i="8" s="1"/>
  <c r="I180" i="8"/>
  <c r="J180" i="8" s="1"/>
  <c r="I145" i="8"/>
  <c r="J145" i="8" s="1"/>
  <c r="I6" i="8"/>
  <c r="J6" i="8" s="1"/>
  <c r="I140" i="8"/>
  <c r="J140" i="8" s="1"/>
  <c r="I268" i="8"/>
  <c r="J268" i="8" s="1"/>
  <c r="I222" i="8"/>
  <c r="J222" i="8" s="1"/>
  <c r="I23" i="8"/>
  <c r="J23" i="8" s="1"/>
  <c r="I103" i="8"/>
  <c r="J103" i="8" s="1"/>
  <c r="I297" i="8"/>
  <c r="J297" i="8" s="1"/>
  <c r="I146" i="8"/>
  <c r="J146" i="8" s="1"/>
  <c r="I125" i="8"/>
  <c r="J125" i="8" s="1"/>
  <c r="I115" i="8"/>
  <c r="J115" i="8" s="1"/>
  <c r="I262" i="8"/>
  <c r="J262" i="8" s="1"/>
  <c r="I104" i="8"/>
  <c r="J104" i="8" s="1"/>
  <c r="I220" i="8"/>
  <c r="J220" i="8" s="1"/>
  <c r="I40" i="8"/>
  <c r="J40" i="8" s="1"/>
  <c r="I187" i="8"/>
  <c r="J187" i="8" s="1"/>
  <c r="I111" i="8"/>
  <c r="J111" i="8" s="1"/>
  <c r="I205" i="8"/>
  <c r="J205" i="8" s="1"/>
  <c r="I170" i="8"/>
  <c r="J170" i="8" s="1"/>
  <c r="I17" i="8"/>
  <c r="J17" i="8" s="1"/>
  <c r="I33" i="8"/>
  <c r="J33" i="8" s="1"/>
  <c r="I178" i="8"/>
  <c r="J178" i="8" s="1"/>
  <c r="I72" i="8"/>
  <c r="J72" i="8" s="1"/>
  <c r="I19" i="8"/>
  <c r="J19" i="8" s="1"/>
  <c r="I256" i="8"/>
  <c r="J256" i="8" s="1"/>
  <c r="I292" i="8"/>
  <c r="J292" i="8" s="1"/>
  <c r="I41" i="8"/>
  <c r="J41" i="8" s="1"/>
  <c r="I129" i="8"/>
  <c r="J129" i="8" s="1"/>
  <c r="I158" i="8"/>
  <c r="J158" i="8" s="1"/>
  <c r="I114" i="8"/>
  <c r="J114" i="8" s="1"/>
  <c r="I139" i="8"/>
  <c r="J139" i="8" s="1"/>
  <c r="I196" i="8"/>
  <c r="J196" i="8" s="1"/>
  <c r="I250" i="8"/>
  <c r="J250" i="8" s="1"/>
  <c r="I61" i="8"/>
  <c r="J61" i="8" s="1"/>
  <c r="I194" i="8"/>
  <c r="J194" i="8" s="1"/>
  <c r="I232" i="8"/>
  <c r="J232" i="8" s="1"/>
  <c r="I276" i="8"/>
  <c r="J276" i="8" s="1"/>
  <c r="I295" i="8"/>
  <c r="J295" i="8" s="1"/>
  <c r="I258" i="8"/>
  <c r="J258" i="8" s="1"/>
  <c r="I99" i="8"/>
  <c r="J99" i="8" s="1"/>
  <c r="I179" i="8"/>
  <c r="J179" i="8" s="1"/>
  <c r="I62" i="8"/>
  <c r="J62" i="8" s="1"/>
  <c r="I31" i="8"/>
  <c r="J31" i="8" s="1"/>
  <c r="I77" i="8"/>
  <c r="J77" i="8" s="1"/>
  <c r="I89" i="8"/>
  <c r="J89" i="8" s="1"/>
  <c r="I199" i="8"/>
  <c r="J199" i="8" s="1"/>
  <c r="I219" i="8"/>
  <c r="J219" i="8" s="1"/>
  <c r="I287" i="8"/>
  <c r="J287" i="8" s="1"/>
  <c r="I282" i="8"/>
  <c r="J282" i="8" s="1"/>
  <c r="I301" i="8"/>
  <c r="J301" i="8" s="1"/>
  <c r="I71" i="8"/>
  <c r="J71" i="8" s="1"/>
  <c r="I113" i="8"/>
  <c r="J113" i="8" s="1"/>
  <c r="I86" i="8"/>
  <c r="J86" i="8" s="1"/>
  <c r="I67" i="8"/>
  <c r="J67" i="8" s="1"/>
  <c r="I108" i="8"/>
  <c r="J108" i="8" s="1"/>
  <c r="I255" i="8"/>
  <c r="J255" i="8" s="1"/>
  <c r="I82" i="8"/>
  <c r="J82" i="8" s="1"/>
  <c r="I35" i="8"/>
  <c r="J35" i="8" s="1"/>
  <c r="I101" i="8"/>
  <c r="J101" i="8" s="1"/>
  <c r="I45" i="8"/>
  <c r="J45" i="8" s="1"/>
  <c r="I98" i="8"/>
  <c r="J98" i="8" s="1"/>
  <c r="I102" i="8"/>
  <c r="J102" i="8" s="1"/>
  <c r="I147" i="8"/>
  <c r="J147" i="8" s="1"/>
  <c r="I163" i="8"/>
  <c r="J163" i="8" s="1"/>
  <c r="I296" i="8"/>
  <c r="J296" i="8" s="1"/>
  <c r="I193" i="8"/>
  <c r="J193" i="8" s="1"/>
  <c r="I209" i="8"/>
  <c r="J209" i="8" s="1"/>
  <c r="I167" i="8"/>
  <c r="J167" i="8" s="1"/>
  <c r="I203" i="8"/>
  <c r="J203" i="8" s="1"/>
  <c r="I228" i="8"/>
  <c r="J228" i="8" s="1"/>
  <c r="I289" i="8"/>
  <c r="J289" i="8" s="1"/>
  <c r="I278" i="8"/>
  <c r="J278" i="8" s="1"/>
  <c r="I122" i="8"/>
  <c r="J122" i="8" s="1"/>
  <c r="I216" i="8"/>
  <c r="J216" i="8" s="1"/>
  <c r="I275" i="8"/>
  <c r="J275" i="8" s="1"/>
  <c r="I227" i="8"/>
  <c r="J227" i="8" s="1"/>
  <c r="I4" i="8"/>
  <c r="J4" i="8" s="1"/>
  <c r="I75" i="8"/>
  <c r="J75" i="8" s="1"/>
  <c r="I106" i="8"/>
  <c r="J106" i="8" s="1"/>
  <c r="I13" i="8"/>
  <c r="J13" i="8" s="1"/>
  <c r="I257" i="8"/>
  <c r="J257" i="8" s="1"/>
  <c r="I43" i="8"/>
  <c r="J43" i="8" s="1"/>
  <c r="I269" i="8"/>
  <c r="J269" i="8" s="1"/>
  <c r="I5" i="8"/>
  <c r="J5" i="8" s="1"/>
  <c r="I246" i="8"/>
  <c r="J246" i="8" s="1"/>
  <c r="I131" i="8"/>
  <c r="J131" i="8" s="1"/>
  <c r="I191" i="8"/>
  <c r="J191" i="8" s="1"/>
  <c r="I123" i="8"/>
  <c r="J123" i="8" s="1"/>
  <c r="I241" i="8"/>
  <c r="J241" i="8" s="1"/>
  <c r="I253" i="8"/>
  <c r="J253" i="8" s="1"/>
  <c r="I110" i="8"/>
  <c r="J110" i="8" s="1"/>
  <c r="I156" i="8"/>
  <c r="J156" i="8" s="1"/>
  <c r="I47" i="8"/>
  <c r="J47" i="8" s="1"/>
  <c r="I63" i="8"/>
  <c r="J63" i="8" s="1"/>
  <c r="I298" i="8"/>
  <c r="J298" i="8" s="1"/>
  <c r="I189" i="8"/>
  <c r="J189" i="8" s="1"/>
  <c r="I159" i="8"/>
  <c r="J159" i="8" s="1"/>
  <c r="I152" i="8"/>
  <c r="J152" i="8" s="1"/>
  <c r="I52" i="8"/>
  <c r="J52" i="8" s="1"/>
  <c r="I54" i="8"/>
  <c r="J54" i="8" s="1"/>
  <c r="I56" i="8"/>
  <c r="J56" i="8" s="1"/>
  <c r="I274" i="8"/>
  <c r="J274" i="8" s="1"/>
  <c r="I277" i="8"/>
  <c r="J277" i="8" s="1"/>
  <c r="I81" i="8"/>
  <c r="J81" i="8" s="1"/>
  <c r="I59" i="8"/>
  <c r="J59" i="8" s="1"/>
  <c r="I252" i="8"/>
  <c r="J252" i="8" s="1"/>
  <c r="I26" i="8"/>
  <c r="J26" i="8" s="1"/>
  <c r="I12" i="8"/>
  <c r="J12" i="8" s="1"/>
  <c r="I217" i="8"/>
  <c r="J217" i="8" s="1"/>
  <c r="I270" i="8"/>
  <c r="J270" i="8" s="1"/>
  <c r="I1" i="8"/>
  <c r="H55" i="8"/>
  <c r="H2" i="8"/>
  <c r="H124" i="8"/>
  <c r="H181" i="8"/>
  <c r="H148" i="8"/>
  <c r="H73" i="8"/>
  <c r="H135" i="8"/>
  <c r="H28" i="8"/>
  <c r="H230" i="8"/>
  <c r="H119" i="8"/>
  <c r="H90" i="8"/>
  <c r="H240" i="8"/>
  <c r="H226" i="8"/>
  <c r="H168" i="8"/>
  <c r="H66" i="8"/>
  <c r="H21" i="8"/>
  <c r="H112" i="8"/>
  <c r="H208" i="8"/>
  <c r="H132" i="8"/>
  <c r="H141" i="8"/>
  <c r="H173" i="8"/>
  <c r="H88" i="8"/>
  <c r="H20" i="8"/>
  <c r="H87" i="8"/>
  <c r="H103" i="8"/>
  <c r="H262" i="8"/>
  <c r="H220" i="8"/>
  <c r="H40" i="8"/>
  <c r="H72" i="8"/>
  <c r="H258" i="8"/>
  <c r="H199" i="8"/>
  <c r="H67" i="8"/>
  <c r="H108" i="8"/>
  <c r="H82" i="8"/>
  <c r="H101" i="8"/>
  <c r="H45" i="8"/>
  <c r="H289" i="8"/>
  <c r="H122" i="8"/>
  <c r="H275" i="8"/>
  <c r="H75" i="8"/>
  <c r="H131" i="8"/>
  <c r="H191" i="8"/>
  <c r="H110" i="8"/>
  <c r="H156" i="8"/>
  <c r="H47" i="8"/>
  <c r="H189" i="8"/>
  <c r="H159" i="8"/>
  <c r="H26" i="8"/>
  <c r="H12" i="8"/>
  <c r="F238" i="8"/>
  <c r="F107" i="8"/>
  <c r="F84" i="8"/>
  <c r="F80" i="8"/>
  <c r="F49" i="8"/>
  <c r="F283" i="8"/>
  <c r="F207" i="8"/>
  <c r="F36" i="8"/>
  <c r="F204" i="8"/>
  <c r="F224" i="8"/>
  <c r="F25" i="8"/>
  <c r="F109" i="8"/>
  <c r="F183" i="8"/>
  <c r="F136" i="8"/>
  <c r="F8" i="8"/>
  <c r="F184" i="8"/>
  <c r="F76" i="8"/>
  <c r="F34" i="8"/>
  <c r="F198" i="8"/>
  <c r="F18" i="8"/>
  <c r="F222" i="8"/>
  <c r="F115" i="8"/>
  <c r="F40" i="8"/>
  <c r="F41" i="8"/>
  <c r="F31" i="8"/>
  <c r="F101" i="8"/>
  <c r="F193" i="8"/>
  <c r="F275" i="8"/>
  <c r="F106" i="8"/>
  <c r="F246" i="8"/>
  <c r="F110" i="8"/>
  <c r="F26" i="8"/>
  <c r="D293" i="8"/>
  <c r="D68" i="8"/>
  <c r="D181" i="8"/>
  <c r="D85" i="8"/>
  <c r="D233" i="8"/>
  <c r="D74" i="8"/>
  <c r="D133" i="8"/>
  <c r="D218" i="8"/>
  <c r="D223" i="8"/>
  <c r="D202" i="8"/>
  <c r="D207" i="8"/>
  <c r="D3" i="8"/>
  <c r="D225" i="8"/>
  <c r="D182" i="8"/>
  <c r="D93" i="8"/>
  <c r="D237" i="8"/>
  <c r="D240" i="8"/>
  <c r="D137" i="8"/>
  <c r="D190" i="8"/>
  <c r="D286" i="8"/>
  <c r="D136" i="8"/>
  <c r="D91" i="8"/>
  <c r="D184" i="8"/>
  <c r="D11" i="8"/>
  <c r="D76" i="8"/>
  <c r="D160" i="8"/>
  <c r="D16" i="8"/>
  <c r="D140" i="8"/>
  <c r="D23" i="8"/>
  <c r="D297" i="8"/>
  <c r="D40" i="8"/>
  <c r="D111" i="8"/>
  <c r="D170" i="8"/>
  <c r="D178" i="8"/>
  <c r="D139" i="8"/>
  <c r="D250" i="8"/>
  <c r="D194" i="8"/>
  <c r="D295" i="8"/>
  <c r="D199" i="8"/>
  <c r="D219" i="8"/>
  <c r="D71" i="8"/>
  <c r="D147" i="8"/>
  <c r="D296" i="8"/>
  <c r="D209" i="8"/>
  <c r="D75" i="8"/>
  <c r="D106" i="8"/>
  <c r="D269" i="8"/>
  <c r="D63" i="8"/>
  <c r="D298" i="8"/>
  <c r="D159" i="8"/>
  <c r="D52" i="8"/>
  <c r="D274" i="8"/>
  <c r="E7" i="9"/>
  <c r="D7" i="9"/>
  <c r="E10" i="3"/>
  <c r="G10" i="3"/>
  <c r="E7" i="10"/>
  <c r="D7" i="10"/>
  <c r="D6" i="10"/>
  <c r="D6" i="9"/>
  <c r="H246" i="8"/>
  <c r="H288" i="8"/>
  <c r="H65" i="8"/>
  <c r="H115" i="8"/>
  <c r="H133" i="8"/>
  <c r="H177" i="8"/>
  <c r="H109" i="8"/>
  <c r="H7" i="8"/>
  <c r="H248" i="8"/>
  <c r="H49" i="8"/>
  <c r="H276" i="8"/>
  <c r="H38" i="8"/>
  <c r="H241" i="8"/>
  <c r="H279" i="8"/>
  <c r="H8" i="8"/>
  <c r="H179" i="8"/>
  <c r="H176" i="8"/>
  <c r="H53" i="8"/>
  <c r="H212" i="8"/>
  <c r="H100" i="8"/>
  <c r="H263" i="8"/>
  <c r="H142" i="8"/>
  <c r="H222" i="8"/>
  <c r="H146" i="8"/>
  <c r="H97" i="8"/>
  <c r="H238" i="8"/>
  <c r="H280" i="8"/>
  <c r="H165" i="8"/>
  <c r="H29" i="8"/>
  <c r="H15" i="8"/>
  <c r="H267" i="8"/>
  <c r="H182" i="8"/>
  <c r="H22" i="8"/>
  <c r="H251" i="8"/>
  <c r="H86" i="8"/>
  <c r="H58" i="8"/>
  <c r="H290" i="8"/>
  <c r="H25" i="8"/>
  <c r="H31" i="8"/>
  <c r="H69" i="8"/>
  <c r="H200" i="8"/>
  <c r="H204" i="8"/>
  <c r="H14" i="8"/>
  <c r="H221" i="8"/>
  <c r="H23" i="8"/>
  <c r="H16" i="8"/>
  <c r="H242" i="8"/>
  <c r="H166" i="8"/>
  <c r="H151" i="8"/>
  <c r="H295" i="8"/>
  <c r="H154" i="8"/>
  <c r="H183" i="8"/>
  <c r="H44" i="8"/>
  <c r="H56" i="8"/>
  <c r="H256" i="8"/>
  <c r="H228" i="8"/>
  <c r="H107" i="8"/>
  <c r="H239" i="8"/>
  <c r="H60" i="8"/>
  <c r="H143" i="8"/>
  <c r="H249" i="8"/>
  <c r="H274" i="8"/>
  <c r="H231" i="8"/>
  <c r="H41" i="8"/>
  <c r="H48" i="8"/>
  <c r="H277" i="8"/>
  <c r="H283" i="8"/>
  <c r="H169" i="8"/>
  <c r="H224" i="8"/>
  <c r="H59" i="8"/>
  <c r="H192" i="8"/>
  <c r="H266" i="8"/>
  <c r="H236" i="8"/>
  <c r="H24" i="8"/>
  <c r="H153" i="8"/>
  <c r="H18" i="8"/>
  <c r="H157" i="8"/>
  <c r="H225" i="8"/>
  <c r="H116" i="8"/>
  <c r="H120" i="8"/>
  <c r="H96" i="8"/>
  <c r="H261" i="8"/>
  <c r="H178" i="8"/>
  <c r="H84" i="8"/>
  <c r="H203" i="8"/>
  <c r="H217" i="8"/>
  <c r="H33" i="8"/>
  <c r="H34" i="8"/>
  <c r="F229" i="8"/>
  <c r="F223" i="8"/>
  <c r="F78" i="8"/>
  <c r="F65" i="8"/>
  <c r="F70" i="8"/>
  <c r="F73" i="8"/>
  <c r="F88" i="8"/>
  <c r="F213" i="8"/>
  <c r="F180" i="8"/>
  <c r="F248" i="8"/>
  <c r="F241" i="8"/>
  <c r="F253" i="8"/>
  <c r="F35" i="8"/>
  <c r="F179" i="8"/>
  <c r="F150" i="8"/>
  <c r="F212" i="8"/>
  <c r="F82" i="8"/>
  <c r="F39" i="8"/>
  <c r="F10" i="8"/>
  <c r="F57" i="8"/>
  <c r="F89" i="8"/>
  <c r="F47" i="8"/>
  <c r="F158" i="8"/>
  <c r="F62" i="8"/>
  <c r="F259" i="8"/>
  <c r="F146" i="8"/>
  <c r="F271" i="8"/>
  <c r="F298" i="8"/>
  <c r="F159" i="8"/>
  <c r="F280" i="8"/>
  <c r="F98" i="8"/>
  <c r="F51" i="8"/>
  <c r="F226" i="8"/>
  <c r="F15" i="8"/>
  <c r="F182" i="8"/>
  <c r="F22" i="8"/>
  <c r="F113" i="8"/>
  <c r="F281" i="8"/>
  <c r="F27" i="8"/>
  <c r="F173" i="8"/>
  <c r="F186" i="8"/>
  <c r="F104" i="8"/>
  <c r="F21" i="8"/>
  <c r="F58" i="8"/>
  <c r="F181" i="8"/>
  <c r="F290" i="8"/>
  <c r="F171" i="8"/>
  <c r="F69" i="8"/>
  <c r="F154" i="8"/>
  <c r="F139" i="8"/>
  <c r="F300" i="8"/>
  <c r="F137" i="8"/>
  <c r="F127" i="8"/>
  <c r="F256" i="8"/>
  <c r="F294" i="8"/>
  <c r="F231" i="8"/>
  <c r="F287" i="8"/>
  <c r="F122" i="8"/>
  <c r="F48" i="8"/>
  <c r="F293" i="8"/>
  <c r="F147" i="8"/>
  <c r="F13" i="8"/>
  <c r="F59" i="8"/>
  <c r="F273" i="8"/>
  <c r="F216" i="8"/>
  <c r="F206" i="8"/>
  <c r="F247" i="8"/>
  <c r="F161" i="8"/>
  <c r="F219" i="8"/>
  <c r="F157" i="8"/>
  <c r="F233" i="8"/>
  <c r="F105" i="8"/>
  <c r="F292" i="8"/>
  <c r="F261" i="8"/>
  <c r="F185" i="8"/>
  <c r="F125" i="8"/>
  <c r="F252" i="8"/>
  <c r="F4" i="8"/>
  <c r="F2" i="8"/>
  <c r="F217" i="8"/>
  <c r="D78" i="8"/>
  <c r="D66" i="8"/>
  <c r="D144" i="8"/>
  <c r="D70" i="8"/>
  <c r="D94" i="8"/>
  <c r="D177" i="8"/>
  <c r="D88" i="8"/>
  <c r="D124" i="8"/>
  <c r="D248" i="8"/>
  <c r="D208" i="8"/>
  <c r="D102" i="8"/>
  <c r="D276" i="8"/>
  <c r="D150" i="8"/>
  <c r="D39" i="8"/>
  <c r="D263" i="8"/>
  <c r="D89" i="8"/>
  <c r="D47" i="8"/>
  <c r="D158" i="8"/>
  <c r="D197" i="8"/>
  <c r="D259" i="8"/>
  <c r="D271" i="8"/>
  <c r="D20" i="8"/>
  <c r="D92" i="8"/>
  <c r="D145" i="8"/>
  <c r="D98" i="8"/>
  <c r="D51" i="8"/>
  <c r="D267" i="8"/>
  <c r="D251" i="8"/>
  <c r="D104" i="8"/>
  <c r="D114" i="8"/>
  <c r="D58" i="8"/>
  <c r="D79" i="8"/>
  <c r="D290" i="8"/>
  <c r="D128" i="8"/>
  <c r="D166" i="8"/>
  <c r="D154" i="8"/>
  <c r="D135" i="8"/>
  <c r="D300" i="8"/>
  <c r="D44" i="8"/>
  <c r="D228" i="8"/>
  <c r="D60" i="8"/>
  <c r="D143" i="8"/>
  <c r="D249" i="8"/>
  <c r="D294" i="8"/>
  <c r="D231" i="8"/>
  <c r="D277" i="8"/>
  <c r="D134" i="8"/>
  <c r="D244" i="8"/>
  <c r="D264" i="8"/>
  <c r="D273" i="8"/>
  <c r="D24" i="8"/>
  <c r="D105" i="8"/>
  <c r="D116" i="8"/>
  <c r="D120" i="8"/>
  <c r="D220" i="8"/>
  <c r="D96" i="8"/>
  <c r="D235" i="8"/>
  <c r="D257" i="8"/>
  <c r="D4" i="8"/>
  <c r="D118" i="8"/>
  <c r="D282" i="8"/>
  <c r="D2" i="8"/>
  <c r="D217" i="8"/>
  <c r="D270" i="8"/>
  <c r="D34" i="8"/>
  <c r="B1" i="8"/>
  <c r="A1" i="8"/>
  <c r="E7" i="4"/>
  <c r="D7" i="4"/>
  <c r="D6" i="4"/>
  <c r="N16" i="5"/>
  <c r="M16" i="5"/>
  <c r="L16" i="5"/>
  <c r="K16" i="5"/>
  <c r="J16" i="5"/>
  <c r="I16" i="5"/>
  <c r="H16" i="5"/>
  <c r="G16" i="5"/>
  <c r="F16" i="5"/>
  <c r="E16" i="5"/>
  <c r="D16" i="5"/>
  <c r="M15" i="5"/>
  <c r="L15" i="5"/>
  <c r="K15" i="5"/>
  <c r="J15" i="5"/>
  <c r="I15" i="5"/>
  <c r="H15" i="5"/>
  <c r="G15" i="5"/>
  <c r="F15" i="5"/>
  <c r="E15" i="5"/>
  <c r="D15" i="5"/>
  <c r="L14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I11" i="5"/>
  <c r="H11" i="5"/>
  <c r="G11" i="5"/>
  <c r="F11" i="5"/>
  <c r="E11" i="5"/>
  <c r="D11" i="5"/>
  <c r="H10" i="5"/>
  <c r="G10" i="5"/>
  <c r="F10" i="5"/>
  <c r="E10" i="5"/>
  <c r="D10" i="5"/>
  <c r="G9" i="5"/>
  <c r="F9" i="5"/>
  <c r="E9" i="5"/>
  <c r="D9" i="5"/>
  <c r="F8" i="5"/>
  <c r="E8" i="5"/>
  <c r="D8" i="5"/>
  <c r="E7" i="5"/>
  <c r="D7" i="5"/>
  <c r="D6" i="5"/>
  <c r="G12" i="3"/>
  <c r="G9" i="3"/>
  <c r="E9" i="3"/>
  <c r="E8" i="3"/>
  <c r="E7" i="3"/>
  <c r="K12" i="2"/>
  <c r="J11" i="2"/>
  <c r="I10" i="2"/>
  <c r="H10" i="2"/>
  <c r="H9" i="2"/>
  <c r="K8" i="2"/>
  <c r="G12" i="2" s="1"/>
  <c r="I8" i="2"/>
  <c r="G10" i="2" s="1"/>
  <c r="H8" i="2"/>
  <c r="G9" i="2" s="1"/>
  <c r="G8" i="2"/>
  <c r="F8" i="2"/>
  <c r="E8" i="2"/>
  <c r="K7" i="2"/>
  <c r="F12" i="2" s="1"/>
  <c r="I7" i="2"/>
  <c r="F10" i="2" s="1"/>
  <c r="H7" i="2"/>
  <c r="F9" i="2" s="1"/>
  <c r="F7" i="2"/>
  <c r="I6" i="2"/>
  <c r="E10" i="2" s="1"/>
  <c r="H6" i="2"/>
  <c r="E9" i="2" s="1"/>
  <c r="G6" i="2"/>
  <c r="F6" i="2"/>
  <c r="E7" i="2" s="1"/>
  <c r="E6" i="2"/>
  <c r="D6" i="2"/>
  <c r="I5" i="2"/>
  <c r="D10" i="2" s="1"/>
  <c r="H5" i="2"/>
  <c r="D9" i="2" s="1"/>
  <c r="G5" i="2"/>
  <c r="D8" i="2" s="1"/>
  <c r="F5" i="2"/>
  <c r="D7" i="2" s="1"/>
  <c r="D5" i="2"/>
  <c r="F10" i="7"/>
  <c r="E10" i="7"/>
  <c r="C10" i="7"/>
  <c r="B10" i="7"/>
  <c r="M2" i="8" l="1"/>
  <c r="M63" i="8"/>
  <c r="M114" i="8"/>
  <c r="M227" i="8"/>
  <c r="M77" i="8"/>
  <c r="M252" i="8"/>
  <c r="M229" i="8"/>
  <c r="M298" i="8"/>
  <c r="M106" i="8"/>
  <c r="M147" i="8"/>
  <c r="M219" i="8"/>
  <c r="M139" i="8"/>
  <c r="M40" i="8"/>
  <c r="M231" i="8"/>
  <c r="M76" i="8"/>
  <c r="M184" i="8"/>
  <c r="M136" i="8"/>
  <c r="M137" i="8"/>
  <c r="M22" i="8"/>
  <c r="M182" i="8"/>
  <c r="M207" i="8"/>
  <c r="M223" i="8"/>
  <c r="M233" i="8"/>
  <c r="M181" i="8"/>
  <c r="M293" i="8"/>
  <c r="M16" i="8"/>
  <c r="M20" i="8"/>
  <c r="M249" i="8"/>
  <c r="M208" i="8"/>
  <c r="M66" i="8"/>
  <c r="M92" i="8"/>
  <c r="M94" i="8"/>
  <c r="M128" i="8"/>
  <c r="M267" i="8"/>
  <c r="M120" i="8"/>
  <c r="M44" i="8"/>
  <c r="M217" i="8"/>
  <c r="M47" i="8"/>
  <c r="M4" i="8"/>
  <c r="M98" i="8"/>
  <c r="M89" i="8"/>
  <c r="M158" i="8"/>
  <c r="M104" i="8"/>
  <c r="M150" i="8"/>
  <c r="M88" i="8"/>
  <c r="M294" i="8"/>
  <c r="M39" i="8"/>
  <c r="M70" i="8"/>
  <c r="M259" i="8"/>
  <c r="M51" i="8"/>
  <c r="M271" i="8"/>
  <c r="M58" i="8"/>
  <c r="M105" i="8"/>
  <c r="M300" i="8"/>
  <c r="M129" i="8"/>
  <c r="M149" i="8"/>
  <c r="M83" i="8"/>
  <c r="M210" i="8"/>
  <c r="M121" i="8"/>
  <c r="M32" i="8"/>
  <c r="M215" i="8"/>
  <c r="M164" i="8"/>
  <c r="M299" i="8"/>
  <c r="M253" i="8"/>
  <c r="M216" i="8"/>
  <c r="M35" i="8"/>
  <c r="M62" i="8"/>
  <c r="M292" i="8"/>
  <c r="M125" i="8"/>
  <c r="M127" i="8"/>
  <c r="M206" i="8"/>
  <c r="M281" i="8"/>
  <c r="M185" i="8"/>
  <c r="M27" i="8"/>
  <c r="M247" i="8"/>
  <c r="M186" i="8"/>
  <c r="M80" i="8"/>
  <c r="M213" i="8"/>
  <c r="M171" i="8"/>
  <c r="M10" i="8"/>
  <c r="M81" i="8"/>
  <c r="M123" i="8"/>
  <c r="M278" i="8"/>
  <c r="M255" i="8"/>
  <c r="M99" i="8"/>
  <c r="M19" i="8"/>
  <c r="M297" i="8"/>
  <c r="M284" i="8"/>
  <c r="M79" i="8"/>
  <c r="M50" i="8"/>
  <c r="M235" i="8"/>
  <c r="M214" i="8"/>
  <c r="M197" i="8"/>
  <c r="M64" i="8"/>
  <c r="M218" i="8"/>
  <c r="M155" i="8"/>
  <c r="M42" i="8"/>
  <c r="M291" i="8"/>
  <c r="M78" i="8"/>
  <c r="M257" i="8"/>
  <c r="M296" i="8"/>
  <c r="M282" i="8"/>
  <c r="M250" i="8"/>
  <c r="M111" i="8"/>
  <c r="M145" i="8"/>
  <c r="M34" i="8"/>
  <c r="M244" i="8"/>
  <c r="M118" i="8"/>
  <c r="M190" i="8"/>
  <c r="M166" i="8"/>
  <c r="M264" i="8"/>
  <c r="M144" i="8"/>
  <c r="M273" i="8"/>
  <c r="M13" i="8"/>
  <c r="M163" i="8"/>
  <c r="M287" i="8"/>
  <c r="M187" i="8"/>
  <c r="M180" i="8"/>
  <c r="M161" i="8"/>
  <c r="M201" i="8"/>
  <c r="M9" i="8"/>
  <c r="M57" i="8"/>
  <c r="M36" i="8"/>
  <c r="M188" i="8"/>
  <c r="M46" i="8"/>
  <c r="M134" i="8"/>
  <c r="M12" i="8"/>
  <c r="M156" i="8"/>
  <c r="M45" i="8"/>
  <c r="M262" i="8"/>
  <c r="M112" i="8"/>
  <c r="M168" i="8"/>
  <c r="M192" i="8"/>
  <c r="M7" i="8"/>
  <c r="M26" i="8"/>
  <c r="M110" i="8"/>
  <c r="M275" i="8"/>
  <c r="M101" i="8"/>
  <c r="M31" i="8"/>
  <c r="M41" i="8"/>
  <c r="M115" i="8"/>
  <c r="M18" i="8"/>
  <c r="M173" i="8"/>
  <c r="M8" i="8"/>
  <c r="M183" i="8"/>
  <c r="M109" i="8"/>
  <c r="M25" i="8"/>
  <c r="M204" i="8"/>
  <c r="M283" i="8"/>
  <c r="M49" i="8"/>
  <c r="M84" i="8"/>
  <c r="M107" i="8"/>
  <c r="M238" i="8"/>
  <c r="M261" i="8"/>
  <c r="M59" i="8"/>
  <c r="M241" i="8"/>
  <c r="M122" i="8"/>
  <c r="M82" i="8"/>
  <c r="M179" i="8"/>
  <c r="M256" i="8"/>
  <c r="M146" i="8"/>
  <c r="M157" i="8"/>
  <c r="M15" i="8"/>
  <c r="M280" i="8"/>
  <c r="M21" i="8"/>
  <c r="M226" i="8"/>
  <c r="M48" i="8"/>
  <c r="M65" i="8"/>
  <c r="M69" i="8"/>
  <c r="M248" i="8"/>
  <c r="M73" i="8"/>
  <c r="M290" i="8"/>
  <c r="M212" i="8"/>
  <c r="M90" i="8"/>
  <c r="M277" i="8"/>
  <c r="M191" i="8"/>
  <c r="M289" i="8"/>
  <c r="M108" i="8"/>
  <c r="M258" i="8"/>
  <c r="M72" i="8"/>
  <c r="M103" i="8"/>
  <c r="M87" i="8"/>
  <c r="M141" i="8"/>
  <c r="M132" i="8"/>
  <c r="M96" i="8"/>
  <c r="M100" i="8"/>
  <c r="M119" i="8"/>
  <c r="M230" i="8"/>
  <c r="M28" i="8"/>
  <c r="M133" i="8"/>
  <c r="M148" i="8"/>
  <c r="M29" i="8"/>
  <c r="M55" i="8"/>
  <c r="M274" i="8"/>
  <c r="M131" i="8"/>
  <c r="M228" i="8"/>
  <c r="M67" i="8"/>
  <c r="M295" i="8"/>
  <c r="M178" i="8"/>
  <c r="M23" i="8"/>
  <c r="M38" i="8"/>
  <c r="M53" i="8"/>
  <c r="M279" i="8"/>
  <c r="M169" i="8"/>
  <c r="M240" i="8"/>
  <c r="M251" i="8"/>
  <c r="M225" i="8"/>
  <c r="M60" i="8"/>
  <c r="M143" i="8"/>
  <c r="M221" i="8"/>
  <c r="M116" i="8"/>
  <c r="M177" i="8"/>
  <c r="M56" i="8"/>
  <c r="M246" i="8"/>
  <c r="M203" i="8"/>
  <c r="M86" i="8"/>
  <c r="M276" i="8"/>
  <c r="M33" i="8"/>
  <c r="M222" i="8"/>
  <c r="M154" i="8"/>
  <c r="M153" i="8"/>
  <c r="M97" i="8"/>
  <c r="M176" i="8"/>
  <c r="M142" i="8"/>
  <c r="M165" i="8"/>
  <c r="M239" i="8"/>
  <c r="M14" i="8"/>
  <c r="M151" i="8"/>
  <c r="M242" i="8"/>
  <c r="M200" i="8"/>
  <c r="M288" i="8"/>
  <c r="M54" i="8"/>
  <c r="M5" i="8"/>
  <c r="M167" i="8"/>
  <c r="M113" i="8"/>
  <c r="M232" i="8"/>
  <c r="M17" i="8"/>
  <c r="M268" i="8"/>
  <c r="M198" i="8"/>
  <c r="M243" i="8"/>
  <c r="M195" i="8"/>
  <c r="M172" i="8"/>
  <c r="M126" i="8"/>
  <c r="M37" i="8"/>
  <c r="M265" i="8"/>
  <c r="M285" i="8"/>
  <c r="M211" i="8"/>
  <c r="M95" i="8"/>
  <c r="M162" i="8"/>
  <c r="M52" i="8"/>
  <c r="M269" i="8"/>
  <c r="M209" i="8"/>
  <c r="M71" i="8"/>
  <c r="M194" i="8"/>
  <c r="M170" i="8"/>
  <c r="M140" i="8"/>
  <c r="M160" i="8"/>
  <c r="M11" i="8"/>
  <c r="M91" i="8"/>
  <c r="M286" i="8"/>
  <c r="M237" i="8"/>
  <c r="M93" i="8"/>
  <c r="M3" i="8"/>
  <c r="M202" i="8"/>
  <c r="M74" i="8"/>
  <c r="M85" i="8"/>
  <c r="M68" i="8"/>
  <c r="M152" i="8"/>
  <c r="M43" i="8"/>
  <c r="M193" i="8"/>
  <c r="M301" i="8"/>
  <c r="M61" i="8"/>
  <c r="M205" i="8"/>
  <c r="M6" i="8"/>
  <c r="M272" i="8"/>
  <c r="M260" i="8"/>
  <c r="M117" i="8"/>
  <c r="M234" i="8"/>
  <c r="M245" i="8"/>
  <c r="M175" i="8"/>
  <c r="M254" i="8"/>
  <c r="M30" i="8"/>
  <c r="M138" i="8"/>
  <c r="M174" i="8"/>
  <c r="M130" i="8"/>
  <c r="M159" i="8"/>
  <c r="M263" i="8"/>
  <c r="M24" i="8"/>
  <c r="M135" i="8"/>
  <c r="M75" i="8"/>
  <c r="M189" i="8"/>
  <c r="M236" i="8"/>
  <c r="M224" i="8"/>
  <c r="M266" i="8"/>
  <c r="M270" i="8"/>
  <c r="M220" i="8"/>
  <c r="M124" i="8"/>
  <c r="M199" i="8"/>
  <c r="M102" i="8"/>
  <c r="D196" i="8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Q8" i="8" s="1"/>
  <c r="M196" i="8" l="1"/>
</calcChain>
</file>

<file path=xl/sharedStrings.xml><?xml version="1.0" encoding="utf-8"?>
<sst xmlns="http://schemas.openxmlformats.org/spreadsheetml/2006/main" count="294" uniqueCount="119">
  <si>
    <t>ids</t>
  </si>
  <si>
    <t>targets</t>
  </si>
  <si>
    <t>mean_last_hour</t>
  </si>
  <si>
    <t>std_dev_last_hour</t>
  </si>
  <si>
    <t>count_last_hour</t>
  </si>
  <si>
    <t>nan_count_last_hour</t>
  </si>
  <si>
    <t>Q1_last_hour</t>
  </si>
  <si>
    <t>Q2_last_hour</t>
  </si>
  <si>
    <t>Q3_last_hour</t>
  </si>
  <si>
    <t>interquartile_range_last_hour</t>
  </si>
  <si>
    <r>
      <rPr>
        <b/>
        <sz val="25"/>
        <color rgb="FF000000"/>
        <rFont val="Calibri"/>
        <family val="2"/>
        <charset val="1"/>
      </rPr>
      <t xml:space="preserve">Erreur Moyenne
</t>
    </r>
    <r>
      <rPr>
        <b/>
        <sz val="15"/>
        <color rgb="FF000000"/>
        <rFont val="Calibri"/>
        <family val="2"/>
        <charset val="1"/>
      </rPr>
      <t xml:space="preserve"> (Erreur(label0)+Erreur(label1) / 2
(sur toute la durée)</t>
    </r>
  </si>
  <si>
    <t>Caractéristique</t>
  </si>
  <si>
    <t>Description</t>
  </si>
  <si>
    <t>Nombre 
d'hyperparamètres</t>
  </si>
  <si>
    <t>7A</t>
  </si>
  <si>
    <t>7B</t>
  </si>
  <si>
    <t>14A</t>
  </si>
  <si>
    <t>14B</t>
  </si>
  <si>
    <t>4A</t>
  </si>
  <si>
    <t>4B</t>
  </si>
  <si>
    <t>13i</t>
  </si>
  <si>
    <t>sujet sain si l'écart type de l'électrocardiogramme
est inférieur à un seuil.</t>
  </si>
  <si>
    <t>x</t>
  </si>
  <si>
    <t>sujet sain si l'écart type autour de la médiane
est inférieur à un seuil.</t>
  </si>
  <si>
    <t>sujet sain si le nombre de passage par la moyenne
(par unité de temps) est &gt; à un seuil.</t>
  </si>
  <si>
    <t>sujet sain si le nombre de passage par la médiane
(par unité de temps) est &gt; à un seuil.</t>
  </si>
  <si>
    <t>sujet sain si le % de points autour de la moyenne
est supérieur à un seuil.</t>
  </si>
  <si>
    <t>sujet sain si le % de points autour de la médiane
est supérieur à un seuil.</t>
  </si>
  <si>
    <t>sujet sain si le pourcentage de passage par une valeur 'k'  est &gt; à un seuil.</t>
  </si>
  <si>
    <t>(complément de 13)
sujet sain si le pourcentage de passage par une valeur 'k' est &lt; à un seuil.</t>
  </si>
  <si>
    <r>
      <rPr>
        <b/>
        <sz val="25"/>
        <color rgb="FF000000"/>
        <rFont val="Calibri"/>
        <family val="2"/>
        <charset val="1"/>
      </rPr>
      <t xml:space="preserve">Erreur Moyenne
</t>
    </r>
    <r>
      <rPr>
        <b/>
        <sz val="15"/>
        <color rgb="FF000000"/>
        <rFont val="Calibri"/>
        <family val="2"/>
        <charset val="1"/>
      </rPr>
      <t xml:space="preserve"> (Erreur(label0)+Erreur(label1) / 2
(sur la dernière heure)</t>
    </r>
  </si>
  <si>
    <t>3
(étendue)</t>
  </si>
  <si>
    <t>1A</t>
  </si>
  <si>
    <t>1B</t>
  </si>
  <si>
    <t>1Ai</t>
  </si>
  <si>
    <t>1Bi</t>
  </si>
  <si>
    <t xml:space="preserve"> </t>
  </si>
  <si>
    <t>sujet sain si le nombre de passage par la moyenne
en 1h est &gt; à un seuil.</t>
  </si>
  <si>
    <t>sujet sain si le nombre de passage par la médiane
en 1h est &gt; à un seuil.</t>
  </si>
  <si>
    <t>sujet sain si le nombre de passage 
par une valeur 'k'  en 1h est &gt; à un seuil.</t>
  </si>
  <si>
    <t>(complément de 13)
sujet sain si le nombre de de passages
 par une valeur 'k' en 1h est &lt; à un seuil.</t>
  </si>
  <si>
    <t>sujet sain si l'étendue de l'électrocardiogramme est inférieur à un seuil.</t>
  </si>
  <si>
    <t>sujet sain si le % de points dans un intervalle donné est supérieur à un seuil.
(avec ajustement à la moyenne)</t>
  </si>
  <si>
    <t>sujet sain si le % de points dans un intervalle donné est supérieur à un seuil.
(sans ajustement à la moyenne)</t>
  </si>
  <si>
    <t>(complément de 1A)
sujet sain si le % de points dans un intervalle donné est inférieur à un seuil.
(avec ajustement à la moyenne)</t>
  </si>
  <si>
    <t>(complément de 1B)
sujet sain si le % de points dans un intervalle donné est inférieur à un seuil.
(sans ajustement à la moyenne)</t>
  </si>
  <si>
    <t>7A
(écart type)</t>
  </si>
  <si>
    <t>sujet sain si l'écart type 
est inférieur à un seuil.</t>
  </si>
  <si>
    <t>sujet sain si l'étendue est inférieure à un seuil.</t>
  </si>
  <si>
    <t>sujet sain si l'écart interquartile
est inférieur à un seuil</t>
  </si>
  <si>
    <r>
      <rPr>
        <b/>
        <sz val="25"/>
        <color rgb="FF000000"/>
        <rFont val="Calibri"/>
        <family val="2"/>
        <charset val="1"/>
      </rPr>
      <t xml:space="preserve">Précision Moyenne
</t>
    </r>
    <r>
      <rPr>
        <b/>
        <sz val="15"/>
        <color rgb="FF000000"/>
        <rFont val="Calibri"/>
        <family val="2"/>
        <charset val="1"/>
      </rPr>
      <t>(accuracy(label0)+accuracy(label1) / 2</t>
    </r>
  </si>
  <si>
    <t>5A</t>
  </si>
  <si>
    <t>9i</t>
  </si>
  <si>
    <t>5B</t>
  </si>
  <si>
    <t>5A
(moyenne)</t>
  </si>
  <si>
    <t>sujet sain si la moyenne de l'électrocardiogramme
est dans l'intervalle [k1, k2].</t>
  </si>
  <si>
    <t>sujet sain si le % de points au dessus de la moyenne
de l'électrocardiogramme est inférieur à un seuil.</t>
  </si>
  <si>
    <t>sujet sain si le % de points dans l'intervalle [k1*moyenne, (1+k2)*moyenne]
est supérieur à un seuil.</t>
  </si>
  <si>
    <t>sujet sain si le pourcentage de points dans l'intervalle [ 0, k]
est inférieur à un seuil.</t>
  </si>
  <si>
    <t>sujet sain si le pourcentage de points dans l'intervalle [ 0, k]
est supérieurà un seuil.</t>
  </si>
  <si>
    <t>5B
(médiane)</t>
  </si>
  <si>
    <t>sujet sain si la médiane de l'électrocardiogramme
est dans l'intervalle [k1, k2].</t>
  </si>
  <si>
    <t>sujet sain si le pourcentage de passage par une valeur 'k' 
est &gt; à un seuil.</t>
  </si>
  <si>
    <t>(complément de 13)
sujet sain si le pourcentage de passage par une valeur 'k'
est &lt; à un seuil.</t>
  </si>
  <si>
    <t>sujet sain si le pourcentage de passage par la moyenne
est &gt; à un seuil.</t>
  </si>
  <si>
    <t>sujet sain si le pourcentage de passage par la médiane
est &gt; à un seuil.</t>
  </si>
  <si>
    <t>écart type autour de la médiane</t>
  </si>
  <si>
    <t>Données</t>
  </si>
  <si>
    <t>Average full</t>
  </si>
  <si>
    <t>Average 1ere_30minutes</t>
  </si>
  <si>
    <t>Average derniere_30minutes</t>
  </si>
  <si>
    <t>Average 1ere_heure</t>
  </si>
  <si>
    <t>Average derniere_heure</t>
  </si>
  <si>
    <t>(vide)</t>
  </si>
  <si>
    <t>Total Résultat</t>
  </si>
  <si>
    <t>Volatilite full</t>
  </si>
  <si>
    <t>Volatilite 1ere_30minutes</t>
  </si>
  <si>
    <t>Volatilite derniere_30minutes</t>
  </si>
  <si>
    <t>Volatilite 1ere_heure</t>
  </si>
  <si>
    <t xml:space="preserve"> Volatilite derniere_heure</t>
  </si>
  <si>
    <t>1
(écart type)</t>
  </si>
  <si>
    <t>2
(écart interquartile)</t>
  </si>
  <si>
    <t>etendue_last_hour</t>
  </si>
  <si>
    <t>seuil_ecart_type</t>
  </si>
  <si>
    <t>seuil_etendue</t>
  </si>
  <si>
    <t>seuil_ecart_interquartile</t>
  </si>
  <si>
    <t>prediction_ecart_interquartile</t>
  </si>
  <si>
    <t>error</t>
  </si>
  <si>
    <t>ecart type</t>
  </si>
  <si>
    <t>écart interquartile</t>
  </si>
  <si>
    <t>étendue</t>
  </si>
  <si>
    <t>sujet sain si le pourcentage de points autour de la moyenne est supérieur à un seuil.</t>
  </si>
  <si>
    <t>4
(% autour de la moyenne)</t>
  </si>
  <si>
    <r>
      <t xml:space="preserve">Erreur Moyenne
</t>
    </r>
    <r>
      <rPr>
        <b/>
        <sz val="15"/>
        <color rgb="FF000000"/>
        <rFont val="Calibri"/>
        <family val="2"/>
        <charset val="1"/>
      </rPr>
      <t>(sur la dernière heure)</t>
    </r>
  </si>
  <si>
    <r>
      <t xml:space="preserve">15.0%
</t>
    </r>
    <r>
      <rPr>
        <sz val="12"/>
        <rFont val="Calibri"/>
        <family val="2"/>
      </rPr>
      <t>(seuil: 24.1)</t>
    </r>
  </si>
  <si>
    <r>
      <t xml:space="preserve">15.7%
</t>
    </r>
    <r>
      <rPr>
        <sz val="12"/>
        <rFont val="Calibri"/>
        <family val="2"/>
      </rPr>
      <t>(seuil: 35.8)</t>
    </r>
  </si>
  <si>
    <r>
      <t xml:space="preserve">20.0%
</t>
    </r>
    <r>
      <rPr>
        <sz val="12"/>
        <rFont val="Calibri"/>
        <family val="2"/>
      </rPr>
      <t>(seuil: 188)</t>
    </r>
  </si>
  <si>
    <r>
      <t xml:space="preserve">13.3%
</t>
    </r>
    <r>
      <rPr>
        <sz val="12"/>
        <rFont val="Calibri"/>
        <family val="2"/>
      </rPr>
      <t>(seuils: 32.8 &amp; 86.46%)</t>
    </r>
  </si>
  <si>
    <t>5
(% autour de la médiane)</t>
  </si>
  <si>
    <r>
      <t xml:space="preserve">13.67%
</t>
    </r>
    <r>
      <rPr>
        <sz val="12"/>
        <rFont val="Calibri"/>
        <family val="2"/>
      </rPr>
      <t>(seuils: 31.8 &amp; 85.9%)</t>
    </r>
  </si>
  <si>
    <t>percent_around_mean_last_hour</t>
  </si>
  <si>
    <t>percent_around_median_last_hour</t>
  </si>
  <si>
    <t>seuil_%_around_mean</t>
  </si>
  <si>
    <t>seuil_%_around_median</t>
  </si>
  <si>
    <t>prediction_percent_around_median_last_hour</t>
  </si>
  <si>
    <r>
      <t xml:space="preserve">4.4%
</t>
    </r>
    <r>
      <rPr>
        <sz val="12"/>
        <rFont val="Calibri"/>
        <family val="2"/>
      </rPr>
      <t>(seuil: 22.17)</t>
    </r>
  </si>
  <si>
    <r>
      <t xml:space="preserve">16.4%
</t>
    </r>
    <r>
      <rPr>
        <sz val="12"/>
        <rFont val="Calibri"/>
        <family val="2"/>
      </rPr>
      <t>(seuil: 155.5)</t>
    </r>
  </si>
  <si>
    <r>
      <t xml:space="preserve">6.8%
</t>
    </r>
    <r>
      <rPr>
        <sz val="12"/>
        <rFont val="Calibri"/>
        <family val="2"/>
      </rPr>
      <t>(seuils: 35.6 &amp; 87.8%)</t>
    </r>
  </si>
  <si>
    <r>
      <t xml:space="preserve">6.0%
</t>
    </r>
    <r>
      <rPr>
        <sz val="12"/>
        <rFont val="Calibri"/>
        <family val="2"/>
      </rPr>
      <t>(seuils: 31.9 &amp; 86.0%)</t>
    </r>
  </si>
  <si>
    <r>
      <t xml:space="preserve">10.8%
</t>
    </r>
    <r>
      <rPr>
        <sz val="12"/>
        <rFont val="Calibri"/>
        <family val="2"/>
      </rPr>
      <t>(seuil: 24.65)</t>
    </r>
  </si>
  <si>
    <t>sujet sain si le pourcentage de points autour de la médiane est supérieur à un seuil.</t>
  </si>
  <si>
    <r>
      <t xml:space="preserve">7.04%
</t>
    </r>
    <r>
      <rPr>
        <sz val="12"/>
        <rFont val="Calibri"/>
        <family val="2"/>
      </rPr>
      <t>(seuil: 22.8)</t>
    </r>
  </si>
  <si>
    <r>
      <t xml:space="preserve">12.22%
</t>
    </r>
    <r>
      <rPr>
        <sz val="12"/>
        <rFont val="Calibri"/>
        <family val="2"/>
      </rPr>
      <t>(seuil: 30.98)</t>
    </r>
  </si>
  <si>
    <r>
      <t xml:space="preserve">19.63%
</t>
    </r>
    <r>
      <rPr>
        <sz val="12"/>
        <rFont val="Calibri"/>
        <family val="2"/>
      </rPr>
      <t>(seuil: 174)</t>
    </r>
  </si>
  <si>
    <r>
      <t xml:space="preserve">6.67%
</t>
    </r>
    <r>
      <rPr>
        <sz val="12"/>
        <rFont val="Calibri"/>
        <family val="2"/>
      </rPr>
      <t>(seuils: 32.8 &amp; 86.46%)</t>
    </r>
  </si>
  <si>
    <r>
      <t xml:space="preserve">7.04%
</t>
    </r>
    <r>
      <rPr>
        <sz val="12"/>
        <rFont val="Calibri"/>
        <family val="2"/>
      </rPr>
      <t>(seuils: 32.3 &amp; 86.3%)</t>
    </r>
  </si>
  <si>
    <t>prediction
etendue</t>
  </si>
  <si>
    <t>prediction
% around mean</t>
  </si>
  <si>
    <t>prediction
ecart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</si>
</sst>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%"/>
  </numFmts>
  <fonts count="1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5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20"/>
      <name val="Calibri"/>
      <family val="2"/>
      <charset val="1"/>
    </font>
    <font>
      <sz val="11"/>
      <color rgb="FF595959"/>
      <name val="Calibri"/>
      <family val="2"/>
      <charset val="1"/>
    </font>
    <font>
      <b/>
      <sz val="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5"/>
      <color rgb="FFFF0000"/>
      <name val="Calibri"/>
      <family val="2"/>
      <charset val="1"/>
    </font>
    <font>
      <b/>
      <sz val="15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</font>
    <font>
      <b/>
      <sz val="24"/>
      <color rgb="FFFF0000"/>
      <name val="Calibri"/>
      <family val="2"/>
    </font>
    <font>
      <b/>
      <sz val="11"/>
      <color rgb="FFFF0000"/>
      <name val="Calibri"/>
      <family val="2"/>
    </font>
    <font>
      <b/>
      <sz val="24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7">
    <xf numFmtId="0" fontId="0" fillId="0" borderId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2" borderId="7" xfId="0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5" fillId="0" borderId="8" xfId="0" applyFont="1" applyBorder="1"/>
    <xf numFmtId="0" fontId="2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/>
    <xf numFmtId="164" fontId="2" fillId="0" borderId="1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0" fillId="3" borderId="0" xfId="0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164" fontId="8" fillId="3" borderId="20" xfId="0" applyNumberFormat="1" applyFont="1" applyFill="1" applyBorder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9" fillId="0" borderId="0" xfId="0" applyFont="1"/>
    <xf numFmtId="0" fontId="0" fillId="2" borderId="26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4" fontId="11" fillId="0" borderId="29" xfId="0" applyNumberFormat="1" applyFont="1" applyBorder="1" applyAlignment="1">
      <alignment horizontal="center" vertical="center"/>
    </xf>
    <xf numFmtId="164" fontId="9" fillId="0" borderId="3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 vertical="center"/>
    </xf>
    <xf numFmtId="164" fontId="11" fillId="3" borderId="8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0" fontId="9" fillId="3" borderId="0" xfId="0" applyFont="1" applyFill="1"/>
    <xf numFmtId="0" fontId="9" fillId="2" borderId="18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/>
    </xf>
    <xf numFmtId="164" fontId="11" fillId="0" borderId="32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2" fillId="0" borderId="32" xfId="0" applyNumberFormat="1" applyFont="1" applyBorder="1" applyAlignment="1">
      <alignment horizontal="center" vertical="center"/>
    </xf>
    <xf numFmtId="0" fontId="5" fillId="0" borderId="0" xfId="0" applyFont="1"/>
    <xf numFmtId="0" fontId="9" fillId="0" borderId="32" xfId="0" applyFont="1" applyBorder="1"/>
    <xf numFmtId="0" fontId="9" fillId="0" borderId="8" xfId="0" applyFont="1" applyBorder="1"/>
    <xf numFmtId="0" fontId="10" fillId="0" borderId="0" xfId="0" applyFont="1"/>
    <xf numFmtId="164" fontId="11" fillId="0" borderId="8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2" fillId="0" borderId="32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3" fillId="0" borderId="33" xfId="1" applyBorder="1"/>
    <xf numFmtId="0" fontId="13" fillId="0" borderId="20" xfId="3" applyBorder="1"/>
    <xf numFmtId="0" fontId="13" fillId="0" borderId="34" xfId="1" applyBorder="1"/>
    <xf numFmtId="0" fontId="13" fillId="0" borderId="35" xfId="1" applyBorder="1"/>
    <xf numFmtId="0" fontId="13" fillId="0" borderId="7" xfId="3" applyBorder="1"/>
    <xf numFmtId="0" fontId="13" fillId="0" borderId="31" xfId="4" applyBorder="1">
      <alignment horizontal="left"/>
    </xf>
    <xf numFmtId="0" fontId="13" fillId="0" borderId="28" xfId="4" applyBorder="1">
      <alignment horizontal="left"/>
    </xf>
    <xf numFmtId="0" fontId="13" fillId="0" borderId="36" xfId="4" applyBorder="1">
      <alignment horizontal="left"/>
    </xf>
    <xf numFmtId="0" fontId="13" fillId="0" borderId="37" xfId="4" applyBorder="1">
      <alignment horizontal="left"/>
    </xf>
    <xf numFmtId="0" fontId="13" fillId="0" borderId="38" xfId="2" applyBorder="1"/>
    <xf numFmtId="0" fontId="13" fillId="0" borderId="39" xfId="2" applyBorder="1"/>
    <xf numFmtId="0" fontId="13" fillId="0" borderId="40" xfId="2" applyBorder="1"/>
    <xf numFmtId="0" fontId="13" fillId="0" borderId="41" xfId="4" applyBorder="1">
      <alignment horizontal="left"/>
    </xf>
    <xf numFmtId="0" fontId="13" fillId="0" borderId="42" xfId="2" applyBorder="1"/>
    <xf numFmtId="0" fontId="13" fillId="0" borderId="0" xfId="2"/>
    <xf numFmtId="0" fontId="13" fillId="0" borderId="43" xfId="2" applyBorder="1"/>
    <xf numFmtId="0" fontId="13" fillId="0" borderId="31" xfId="2" applyBorder="1"/>
    <xf numFmtId="0" fontId="13" fillId="0" borderId="28" xfId="2" applyBorder="1"/>
    <xf numFmtId="0" fontId="13" fillId="0" borderId="36" xfId="2" applyBorder="1"/>
    <xf numFmtId="0" fontId="1" fillId="0" borderId="10" xfId="5" applyBorder="1">
      <alignment horizontal="left"/>
    </xf>
    <xf numFmtId="0" fontId="1" fillId="0" borderId="44" xfId="6" applyBorder="1"/>
    <xf numFmtId="0" fontId="1" fillId="0" borderId="45" xfId="6" applyBorder="1"/>
    <xf numFmtId="0" fontId="1" fillId="0" borderId="46" xfId="6" applyBorder="1"/>
    <xf numFmtId="164" fontId="16" fillId="3" borderId="5" xfId="0" applyNumberFormat="1" applyFont="1" applyFill="1" applyBorder="1" applyAlignment="1">
      <alignment horizontal="center" vertical="center"/>
    </xf>
    <xf numFmtId="164" fontId="16" fillId="3" borderId="8" xfId="0" applyNumberFormat="1" applyFont="1" applyFill="1" applyBorder="1" applyAlignment="1">
      <alignment horizontal="center" vertical="center"/>
    </xf>
    <xf numFmtId="164" fontId="15" fillId="3" borderId="8" xfId="0" applyNumberFormat="1" applyFont="1" applyFill="1" applyBorder="1" applyAlignment="1">
      <alignment horizontal="center" vertical="center" wrapText="1"/>
    </xf>
    <xf numFmtId="164" fontId="17" fillId="3" borderId="5" xfId="0" applyNumberFormat="1" applyFont="1" applyFill="1" applyBorder="1" applyAlignment="1">
      <alignment horizontal="center" vertical="center" wrapText="1"/>
    </xf>
    <xf numFmtId="164" fontId="17" fillId="3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indent="2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4" borderId="0" xfId="0" applyFont="1" applyFill="1"/>
    <xf numFmtId="0" fontId="2" fillId="0" borderId="19" xfId="0" applyFont="1" applyBorder="1"/>
    <xf numFmtId="0" fontId="2" fillId="0" borderId="47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165" fontId="2" fillId="0" borderId="0" xfId="0" applyNumberFormat="1" applyFont="1"/>
    <xf numFmtId="166" fontId="2" fillId="0" borderId="0" xfId="0" applyNumberFormat="1" applyFont="1"/>
    <xf numFmtId="0" fontId="2" fillId="5" borderId="0" xfId="0" applyFont="1" applyFill="1"/>
    <xf numFmtId="164" fontId="18" fillId="3" borderId="5" xfId="0" applyNumberFormat="1" applyFont="1" applyFill="1" applyBorder="1" applyAlignment="1">
      <alignment horizontal="center" vertical="center"/>
    </xf>
    <xf numFmtId="164" fontId="18" fillId="3" borderId="8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wrapText="1"/>
    </xf>
  </cellXfs>
  <cellStyles count="7">
    <cellStyle name="Catégorie de la table dynamique" xfId="4" xr:uid="{00000000-0005-0000-0000-000009000000}"/>
    <cellStyle name="Champ de la table dynamique" xfId="3" xr:uid="{00000000-0005-0000-0000-000008000000}"/>
    <cellStyle name="Coin de la table dynamique" xfId="1" xr:uid="{00000000-0005-0000-0000-000006000000}"/>
    <cellStyle name="Normal" xfId="0" builtinId="0"/>
    <cellStyle name="Résultat de la table dynamique" xfId="6" xr:uid="{00000000-0005-0000-0000-00000B000000}"/>
    <cellStyle name="Titre de la table dynamique" xfId="5" xr:uid="{00000000-0005-0000-0000-00000A000000}"/>
    <cellStyle name="Valeur de la table dynamiq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00" xr:uid="{00000000-000A-0000-FFFF-FFFF01000000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m/>
      </sharedItems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01"/>
        <n v="113.022033628177"/>
        <n v="113.296794698933"/>
        <n v="113.630234933605"/>
        <n v="114.442756309793"/>
        <n v="114.57114258174499"/>
        <n v="115.20241626981"/>
        <n v="115.495810891681"/>
        <n v="115.52313362609701"/>
        <n v="115.825221832868"/>
        <n v="115.899242189916"/>
        <n v="116.044963481436"/>
        <n v="116.05610789828"/>
        <n v="117.098716454087"/>
        <n v="117.533119130004"/>
        <n v="117.69685543540101"/>
        <n v="118.14016147000601"/>
        <n v="118.458860504472"/>
        <n v="118.832477895998"/>
        <n v="119.713442620181"/>
        <n v="119.74189324501199"/>
        <n v="119.86010946555"/>
        <n v="119.98308040851499"/>
        <n v="120.11545878157099"/>
        <n v="120.165141676505"/>
        <n v="120.856251918765"/>
        <n v="121.05481364545101"/>
        <n v="121.419432231511"/>
        <n v="121.847423347625"/>
        <n v="122.026276458232"/>
        <n v="122.123216409036"/>
        <n v="122.25169850531501"/>
        <n v="122.33099763348601"/>
        <n v="122.385538261997"/>
        <n v="122.486559969147"/>
        <n v="122.714434776457"/>
        <n v="122.83647721705"/>
        <n v="122.944796650717"/>
        <n v="123.255539820029"/>
        <n v="123.27981615943099"/>
        <n v="123.326083071124"/>
        <n v="123.47199088903101"/>
        <n v="123.508819436457"/>
        <n v="123.572559107689"/>
        <n v="123.72596877724"/>
        <n v="123.942866694819"/>
        <n v="124.79627088546199"/>
        <n v="124.870342992312"/>
        <n v="125.249402199904"/>
        <n v="125.255038260474"/>
        <n v="125.621701564758"/>
        <n v="125.629127018454"/>
        <n v="125.637972878075"/>
        <n v="126.12434679334901"/>
        <n v="126.209768095572"/>
        <n v="126.28904739812801"/>
        <n v="126.326934403298"/>
        <n v="126.61476799753299"/>
        <n v="126.638972692813"/>
        <n v="126.641360666816"/>
        <n v="126.662130523851"/>
        <n v="126.75180505415101"/>
        <n v="126.820977160174"/>
        <n v="126.896085746439"/>
        <n v="127.024485641514"/>
        <n v="127.232745699807"/>
        <n v="127.236610313965"/>
        <n v="127.47640191842"/>
        <n v="127.552866541353"/>
        <n v="127.68751444196199"/>
        <n v="127.750132988828"/>
        <n v="127.76046059033401"/>
        <n v="127.924401880305"/>
        <n v="127.975882768361"/>
        <n v="128.03790300147301"/>
        <n v="128.052224204271"/>
        <n v="128.133128979986"/>
        <n v="128.13423260112299"/>
        <n v="128.201752398217"/>
        <n v="128.44390909820899"/>
        <n v="128.66980738606199"/>
        <n v="128.76598277431501"/>
        <n v="128.90732826223299"/>
        <n v="128.958898127445"/>
        <n v="129.11929061104601"/>
        <n v="129.28983062759099"/>
        <n v="129.31684561273599"/>
        <n v="129.37895120174801"/>
        <n v="129.51731858542499"/>
        <n v="129.61668829681599"/>
        <n v="129.75860999069101"/>
        <n v="129.781588104191"/>
        <n v="129.935727977347"/>
        <n v="129.95601958969601"/>
        <n v="129.97295858422601"/>
        <n v="130.08674345958599"/>
        <n v="130.48106687890299"/>
        <n v="130.97175411248901"/>
        <n v="131.31731731731699"/>
        <n v="131.444747437774"/>
        <n v="131.58134457577299"/>
        <n v="131.603665120871"/>
        <n v="131.78370205476901"/>
        <n v="131.80616076368801"/>
        <n v="131.83895562108799"/>
        <n v="132.094851929621"/>
        <n v="132.26254983321101"/>
        <n v="132.29533247598101"/>
        <n v="132.338006721277"/>
        <n v="132.468117694478"/>
        <n v="132.47724235516"/>
        <n v="132.62599284048099"/>
        <n v="132.64294736842101"/>
        <n v="132.694826777195"/>
        <n v="132.75319136629301"/>
        <n v="132.868558642214"/>
        <n v="133.05212404204201"/>
        <n v="133.08406066676201"/>
        <n v="133.198740293903"/>
        <n v="133.365326481257"/>
        <n v="133.420671228663"/>
        <n v="133.47751019049699"/>
        <n v="133.60573787612401"/>
        <n v="133.66730684000501"/>
        <n v="133.685928308212"/>
        <n v="133.715577460416"/>
        <n v="133.77607688216901"/>
        <n v="133.91313460642701"/>
        <n v="134.02053630789601"/>
        <n v="134.19404931531"/>
        <n v="134.22563622349199"/>
        <n v="134.30542716564699"/>
        <n v="134.31554730983299"/>
        <n v="134.452521863691"/>
        <n v="134.501835060449"/>
        <n v="134.54814647377901"/>
        <n v="134.65574990254299"/>
        <n v="134.894974909887"/>
        <n v="134.98508607784399"/>
        <n v="135.08762995223299"/>
        <n v="135.15034919554199"/>
        <n v="135.438532570615"/>
        <n v="135.44636048302399"/>
        <n v="135.678033022254"/>
        <n v="135.74110770546699"/>
        <n v="135.861007924163"/>
        <n v="135.97109558883301"/>
        <n v="135.98287780689901"/>
        <n v="136.31333005164899"/>
        <n v="136.44870909779601"/>
        <n v="136.529111501036"/>
        <n v="136.55603966346101"/>
        <n v="136.59286063768999"/>
        <n v="136.84094934213201"/>
        <n v="136.908892020172"/>
        <n v="137.37300094073299"/>
        <n v="137.537012676393"/>
        <n v="137.57623595505601"/>
        <n v="137.76578001437801"/>
        <n v="137.923847706462"/>
        <n v="138.014121869392"/>
        <n v="138.15352486532899"/>
        <n v="138.19802465676599"/>
        <n v="138.21964856229999"/>
        <n v="138.41044471644199"/>
        <n v="138.55642170589499"/>
        <n v="138.73084415584401"/>
        <n v="138.783958130477"/>
        <n v="139.076868928621"/>
        <n v="139.12795261914599"/>
        <n v="139.18013609603099"/>
        <n v="139.236045839057"/>
        <n v="139.305679471893"/>
        <n v="139.54645346633001"/>
        <n v="139.55512079621101"/>
        <n v="139.561421695668"/>
        <n v="139.65557965774801"/>
        <n v="139.72676372235901"/>
        <n v="139.91121313516399"/>
        <n v="140.11048846878401"/>
        <n v="140.13045548325599"/>
        <n v="140.797577234606"/>
        <n v="140.88729999477999"/>
        <n v="140.90425829668101"/>
        <n v="140.93018630458599"/>
        <n v="140.952142122281"/>
        <n v="141.05206209816501"/>
        <n v="141.412624154311"/>
        <n v="141.46566870475701"/>
        <n v="141.48979206136599"/>
        <n v="141.49690463129801"/>
        <n v="141.63735919899801"/>
        <n v="141.860358612124"/>
        <n v="141.97547622618799"/>
        <n v="141.993648411187"/>
        <n v="141.99826700553101"/>
        <n v="142.25748427218099"/>
        <n v="142.27545847621801"/>
        <n v="142.54672897196201"/>
        <n v="142.574946466809"/>
        <n v="142.623950151115"/>
        <n v="142.69984756185599"/>
        <n v="142.73980765210101"/>
        <n v="142.749943323509"/>
        <n v="142.869493690485"/>
        <n v="143.181140442768"/>
        <n v="143.329388708826"/>
        <n v="143.335044824775"/>
        <n v="143.438292179326"/>
        <n v="143.46048850574701"/>
        <n v="143.48059766446599"/>
        <n v="143.49406308802901"/>
        <n v="143.50780307715101"/>
        <n v="143.55460182065801"/>
        <n v="143.797629178043"/>
        <n v="143.801208601475"/>
        <n v="143.838443964302"/>
        <n v="143.863666102216"/>
        <n v="144.21795705920599"/>
        <n v="144.33080067114901"/>
        <n v="144.40480468749999"/>
        <n v="144.98555612581501"/>
        <n v="145.18374929327101"/>
        <n v="145.31080770115801"/>
        <n v="145.752986772166"/>
        <n v="146.12479765667101"/>
        <n v="146.268878185208"/>
        <n v="146.46227185221099"/>
        <n v="146.83040642812699"/>
        <n v="146.87420977011399"/>
        <n v="146.932397547596"/>
        <n v="146.97594290708599"/>
        <n v="147.221285341118"/>
        <n v="147.28808460041699"/>
        <n v="147.605180232111"/>
        <n v="147.65320241017599"/>
        <n v="147.72166088944601"/>
        <n v="147.775918133479"/>
        <n v="147.782748974263"/>
        <n v="148.49476595918199"/>
        <n v="148.71198736898799"/>
        <n v="148.950069196393"/>
        <n v="148.976755447941"/>
        <n v="149.25818564096201"/>
        <n v="149.42969006368699"/>
        <n v="150.011346526186"/>
        <n v="150.04438167335499"/>
        <n v="150.155171813441"/>
        <n v="150.31970342093601"/>
        <n v="150.35898440560999"/>
        <n v="150.51238182587801"/>
        <n v="150.52539864815699"/>
        <n v="150.61345992936199"/>
        <n v="150.813889477027"/>
        <n v="150.89601203912699"/>
        <n v="151.291601641293"/>
        <n v="151.622201550829"/>
        <n v="151.86832003078399"/>
        <n v="152.22147009636001"/>
        <n v="152.99449164259201"/>
        <n v="153.13917297632901"/>
        <n v="153.31426781363501"/>
        <n v="153.749285305889"/>
        <n v="154.00106837606799"/>
        <n v="154.08875070661301"/>
        <n v="154.28486959938499"/>
        <n v="154.624634551789"/>
        <n v="154.64530043892799"/>
        <n v="154.71312712932499"/>
        <n v="155.23910138952499"/>
        <n v="155.39038115350399"/>
        <n v="155.55796030550599"/>
        <n v="155.92839090143201"/>
        <n v="155.93150781858"/>
        <n v="155.94293197872801"/>
        <n v="156.20276712024199"/>
        <n v="156.81446305713399"/>
        <n v="157.68507326938999"/>
        <n v="157.88881909325701"/>
        <n v="158.02878287136201"/>
        <n v="158.756335134312"/>
        <n v="158.98706014929999"/>
        <n v="160.189097355591"/>
        <n v="160.893206876541"/>
        <n v="161.995293782087"/>
        <n v="162.72336388371701"/>
        <n v="163.58430887806199"/>
        <n v="163.79393338002899"/>
        <n v="165.204646258998"/>
        <n v="166.549854867812"/>
        <n v="166.82178643000199"/>
        <n v="167.33249791144499"/>
        <n v="169.87378495588399"/>
        <n v="170.462503603817"/>
        <n v="174.991437306542"/>
        <m/>
      </sharedItems>
    </cacheField>
    <cacheField name="ecart_type_full" numFmtId="0">
      <sharedItems containsString="0" containsBlank="1" containsNumber="1" minValue="3.69374194297558" maxValue="39.937167701169898" count="301">
        <n v="3.69374194297558"/>
        <n v="4.5488889239201598"/>
        <n v="4.5572197406522799"/>
        <n v="5.2408641942937599"/>
        <n v="5.3864331744577303"/>
        <n v="5.6790008079660197"/>
        <n v="6.1167048227109797"/>
        <n v="6.3064958381273399"/>
        <n v="6.4206358458252097"/>
        <n v="6.6642773158429698"/>
        <n v="6.9525307672569197"/>
        <n v="7.03958943644946"/>
        <n v="7.2569577738719699"/>
        <n v="7.2980596980801202"/>
        <n v="7.5584213835960696"/>
        <n v="8.1930559752422294"/>
        <n v="8.2478279069268297"/>
        <n v="8.2655936971760706"/>
        <n v="8.3533725257031897"/>
        <n v="8.5050390420944701"/>
        <n v="8.8502763535852207"/>
        <n v="8.8605267459806001"/>
        <n v="8.9224504800335005"/>
        <n v="9.2664345405527193"/>
        <n v="9.7808046620194897"/>
        <n v="9.8403619476367705"/>
        <n v="10.0050729681028"/>
        <n v="10.0266716644325"/>
        <n v="10.1031664141696"/>
        <n v="10.626063013772701"/>
        <n v="10.811599115217099"/>
        <n v="10.855848864568999"/>
        <n v="10.9991829950603"/>
        <n v="11.020150989210601"/>
        <n v="11.0469282678339"/>
        <n v="11.0846134361752"/>
        <n v="11.219683591104699"/>
        <n v="11.264806310473199"/>
        <n v="11.2967183644113"/>
        <n v="11.3682839529543"/>
        <n v="11.481605436835199"/>
        <n v="11.644616564313999"/>
        <n v="11.7754795010609"/>
        <n v="11.7996594000144"/>
        <n v="12.0383707098692"/>
        <n v="12.075770536777499"/>
        <n v="12.130049035240299"/>
        <n v="12.1905376382594"/>
        <n v="12.2502424744001"/>
        <n v="12.345542716502599"/>
        <n v="12.4520268124583"/>
        <n v="12.497437500999"/>
        <n v="12.5204875331082"/>
        <n v="12.6334696724868"/>
        <n v="12.6508567160565"/>
        <n v="12.6719932217203"/>
        <n v="12.727938482150501"/>
        <n v="12.743171703148001"/>
        <n v="12.7819042797833"/>
        <n v="12.930269029504"/>
        <n v="12.9911389698505"/>
        <n v="13.0491477734423"/>
        <n v="13.1393269421408"/>
        <n v="13.187993555076099"/>
        <n v="13.2514424338992"/>
        <n v="13.435004398785599"/>
        <n v="13.473095580758599"/>
        <n v="13.628396923097"/>
        <n v="13.7331753090949"/>
        <n v="13.792896615575801"/>
        <n v="13.898404183918901"/>
        <n v="13.9158330147258"/>
        <n v="13.975457632811301"/>
        <n v="14.0150236441656"/>
        <n v="14.0337846506829"/>
        <n v="14.055563105424399"/>
        <n v="14.1045137747192"/>
        <n v="14.127097950674001"/>
        <n v="14.2183275604777"/>
        <n v="14.239000537596301"/>
        <n v="14.268053047834201"/>
        <n v="14.302357514139899"/>
        <n v="14.3691401331957"/>
        <n v="14.370766484072799"/>
        <n v="14.402289619109"/>
        <n v="14.459496733726199"/>
        <n v="14.514420626505199"/>
        <n v="14.5907856004398"/>
        <n v="14.633828072186899"/>
        <n v="14.6474789693095"/>
        <n v="14.6486232473136"/>
        <n v="14.6929146273527"/>
        <n v="14.694739049356899"/>
        <n v="14.713578194996201"/>
        <n v="14.7527838050204"/>
        <n v="14.8182295986705"/>
        <n v="14.8708175622828"/>
        <n v="14.8984851900832"/>
        <n v="14.962703257874299"/>
        <n v="15.0190672563935"/>
        <n v="15.048071656948499"/>
        <n v="15.0972139305682"/>
        <n v="15.166455674681201"/>
        <n v="15.1701104700547"/>
        <n v="15.2096070577884"/>
        <n v="15.221869760526801"/>
        <n v="15.3120417200014"/>
        <n v="15.315022718652999"/>
        <n v="15.3741280108037"/>
        <n v="15.4271741297572"/>
        <n v="15.489783220255299"/>
        <n v="15.490662167046301"/>
        <n v="15.564101675315801"/>
        <n v="15.584450894305199"/>
        <n v="15.5891900110653"/>
        <n v="15.6046425606808"/>
        <n v="15.7274704824222"/>
        <n v="15.7502662677089"/>
        <n v="15.863999384297299"/>
        <n v="15.879172893936101"/>
        <n v="15.902863074577199"/>
        <n v="16.0077533531969"/>
        <n v="16.039834023953301"/>
        <n v="16.146568279804502"/>
        <n v="16.211257915509201"/>
        <n v="16.229137266034002"/>
        <n v="16.2996003717214"/>
        <n v="16.313400356999502"/>
        <n v="16.341608484072701"/>
        <n v="16.3848398687322"/>
        <n v="16.5420089435957"/>
        <n v="16.543643201307901"/>
        <n v="16.561723116624901"/>
        <n v="16.636677572868699"/>
        <n v="16.6714745396383"/>
        <n v="16.750962793926199"/>
        <n v="16.8111836029084"/>
        <n v="16.877245007625401"/>
        <n v="16.906674641993199"/>
        <n v="16.958597821255101"/>
        <n v="16.968718079581102"/>
        <n v="16.999443622359099"/>
        <n v="17.032173721760401"/>
        <n v="17.0485911075247"/>
        <n v="17.060734483440601"/>
        <n v="17.095129948646498"/>
        <n v="17.131454156318298"/>
        <n v="17.1792190134389"/>
        <n v="17.190396925208699"/>
        <n v="17.214956136591798"/>
        <n v="17.234976267029801"/>
        <n v="17.268235135022699"/>
        <n v="17.358172811392802"/>
        <n v="17.377409380004"/>
        <n v="17.440834839253601"/>
        <n v="17.477852281167799"/>
        <n v="17.519431481381801"/>
        <n v="17.583089668363399"/>
        <n v="17.610761056643302"/>
        <n v="17.662111065713699"/>
        <n v="17.711025699519801"/>
        <n v="17.723607519173498"/>
        <n v="17.807926659388901"/>
        <n v="17.987407806139402"/>
        <n v="17.991859107551299"/>
        <n v="18.098463290523799"/>
        <n v="18.114386822722899"/>
        <n v="18.296149133500201"/>
        <n v="18.3104462164826"/>
        <n v="18.331372961705"/>
        <n v="18.3371213389219"/>
        <n v="18.341336799430799"/>
        <n v="18.343357169108501"/>
        <n v="18.4531135807458"/>
        <n v="18.5521647316165"/>
        <n v="18.564097208139302"/>
        <n v="18.5949178165197"/>
        <n v="18.599174433558801"/>
        <n v="18.602891764198301"/>
        <n v="18.613688303344102"/>
        <n v="18.6946511315221"/>
        <n v="18.728952090580901"/>
        <n v="18.7555263135683"/>
        <n v="18.756622725141799"/>
        <n v="18.806894337708801"/>
        <n v="18.899215380930698"/>
        <n v="18.917494215255001"/>
        <n v="18.921126708303699"/>
        <n v="18.969184714073702"/>
        <n v="18.984359069634699"/>
        <n v="19.0412360215938"/>
        <n v="19.0713652953946"/>
        <n v="19.1050496860775"/>
        <n v="19.159357982762899"/>
        <n v="19.1695984564005"/>
        <n v="19.276533424022901"/>
        <n v="19.284332944182299"/>
        <n v="19.369473138179501"/>
        <n v="19.473456096696101"/>
        <n v="19.593294561123301"/>
        <n v="19.635603105002499"/>
        <n v="19.771249901187701"/>
        <n v="19.8299240749832"/>
        <n v="19.831247407631999"/>
        <n v="19.854589365267898"/>
        <n v="19.932807312161898"/>
        <n v="20.019628783841799"/>
        <n v="20.061394773687599"/>
        <n v="20.0653126587043"/>
        <n v="20.157175083867202"/>
        <n v="20.177054215916201"/>
        <n v="20.196888085050301"/>
        <n v="20.213870098053601"/>
        <n v="20.31859605679"/>
        <n v="20.332577343523599"/>
        <n v="20.3396931432552"/>
        <n v="20.3467228628298"/>
        <n v="20.603025283455601"/>
        <n v="20.659944241457499"/>
        <n v="20.706396503170399"/>
        <n v="20.767011775357901"/>
        <n v="20.859424998198602"/>
        <n v="21.004159937045301"/>
        <n v="21.011980107925702"/>
        <n v="21.016523056900901"/>
        <n v="21.141793085339799"/>
        <n v="21.268377238848402"/>
        <n v="21.531841049771302"/>
        <n v="21.624867450865601"/>
        <n v="21.709608597349"/>
        <n v="21.835743998745698"/>
        <n v="21.9125615493626"/>
        <n v="22.131883940563299"/>
        <n v="22.178478463964598"/>
        <n v="22.2183100751339"/>
        <n v="22.3494526923009"/>
        <n v="22.6080857031912"/>
        <n v="22.741329729383299"/>
        <n v="22.759993155601599"/>
        <n v="22.768028450470599"/>
        <n v="22.890680475927699"/>
        <n v="23.217444135693299"/>
        <n v="23.229629672321199"/>
        <n v="23.294661362799101"/>
        <n v="23.343418231550402"/>
        <n v="23.513258882624999"/>
        <n v="23.519295301651599"/>
        <n v="23.624733644556098"/>
        <n v="23.662832319673999"/>
        <n v="23.68469338281"/>
        <n v="23.817873755119599"/>
        <n v="23.8334987720174"/>
        <n v="23.840071222977802"/>
        <n v="24.105498723287699"/>
        <n v="24.404851355014099"/>
        <n v="24.586860698465301"/>
        <n v="24.649654319821"/>
        <n v="24.769311570813102"/>
        <n v="24.783066062973202"/>
        <n v="24.788900070735401"/>
        <n v="24.875956542834999"/>
        <n v="25.597411823228999"/>
        <n v="25.612229804712101"/>
        <n v="25.663014404941698"/>
        <n v="25.723855052394899"/>
        <n v="25.7476411981933"/>
        <n v="25.927209684357901"/>
        <n v="25.933858361740299"/>
        <n v="25.954842299155501"/>
        <n v="26.212991142717001"/>
        <n v="26.469710749042001"/>
        <n v="26.543164613706399"/>
        <n v="26.5459724756466"/>
        <n v="27.2850097122645"/>
        <n v="27.299033338549201"/>
        <n v="27.418072653258999"/>
        <n v="27.465560092986902"/>
        <n v="27.6712438901958"/>
        <n v="27.782919871835102"/>
        <n v="27.914603051091799"/>
        <n v="27.9191460869385"/>
        <n v="28.009559890444699"/>
        <n v="28.068763035219501"/>
        <n v="28.3142431017889"/>
        <n v="28.350248688817899"/>
        <n v="29.338388325482299"/>
        <n v="29.4097061381336"/>
        <n v="29.996781560370501"/>
        <n v="30.7417193560117"/>
        <n v="30.778571107883799"/>
        <n v="30.981136148112"/>
        <n v="31.672573106999799"/>
        <n v="32.188328919644697"/>
        <n v="32.922298242500297"/>
        <n v="33.070040502088702"/>
        <n v="34.575232530138301"/>
        <n v="34.610615168327499"/>
        <n v="35.2096618112204"/>
        <n v="38.330734392802199"/>
        <n v="39.937167701169898"/>
        <m/>
      </sharedItems>
    </cacheField>
    <cacheField name="count_full" numFmtId="0">
      <sharedItems containsString="0" containsBlank="1" containsNumber="1" containsInteger="1" minValue="14400" maxValue="14400" count="2">
        <n v="14400"/>
        <m/>
      </sharedItems>
    </cacheField>
    <cacheField name="nan_count_full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full" numFmtId="0">
      <sharedItems containsString="0" containsBlank="1" containsNumber="1" minValue="88.139352840629101" maxValue="164" count="206">
        <n v="88.139352840629101"/>
        <n v="89.248101374201596"/>
        <n v="89.342191413746093"/>
        <n v="93"/>
        <n v="94.420865640171002"/>
        <n v="95"/>
        <n v="95.25"/>
        <n v="99"/>
        <n v="100"/>
        <n v="101"/>
        <n v="101.130326441517"/>
        <n v="101.641539492258"/>
        <n v="103"/>
        <n v="103.5"/>
        <n v="104"/>
        <n v="104.52961672473801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899"/>
        <n v="113"/>
        <n v="113.75"/>
        <n v="113.77427498074699"/>
        <n v="114"/>
        <n v="114.487154900881"/>
        <n v="114.50381679389299"/>
        <n v="114.76980300099601"/>
        <n v="115"/>
        <n v="115.503922437345"/>
        <n v="116"/>
        <n v="116.62580807706"/>
        <n v="116.72241324304601"/>
        <n v="116.83879379690001"/>
        <n v="117"/>
        <n v="117.25"/>
        <n v="117.47045295606701"/>
        <n v="117.5"/>
        <n v="118.25"/>
        <n v="118.5"/>
        <n v="119"/>
        <n v="119.25"/>
        <n v="119.5"/>
        <n v="119.53380841619"/>
        <n v="119.690082153139"/>
        <n v="119.97200463323399"/>
        <n v="120"/>
        <n v="120.5"/>
        <n v="121"/>
        <n v="121.02532664548499"/>
        <n v="121.5"/>
        <n v="121.613242870279"/>
        <n v="121.75"/>
        <n v="122"/>
        <n v="122.5"/>
        <n v="122.75"/>
        <n v="122.83194180489799"/>
        <n v="123.108376490213"/>
        <n v="123.36045794880199"/>
        <n v="123.5"/>
        <n v="123.92213716208499"/>
        <n v="124"/>
        <n v="124.149071803517"/>
        <n v="124.874181865339"/>
        <n v="125"/>
        <n v="125.03983343862799"/>
        <n v="125.5"/>
        <n v="125.923198529239"/>
        <n v="125.971223155415"/>
        <n v="126"/>
        <n v="126.05042016806701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899"/>
        <n v="128.5"/>
        <n v="128.75"/>
        <n v="129"/>
        <n v="129.25"/>
        <n v="129.5"/>
        <n v="129.871638885648"/>
        <n v="130"/>
        <n v="130.40553789565399"/>
        <n v="130.434782608695"/>
        <n v="130.5"/>
        <n v="130.63802503101499"/>
        <n v="131"/>
        <n v="131.004366812227"/>
        <n v="131.5"/>
        <n v="132"/>
        <n v="132.239227624726"/>
        <n v="132.25"/>
        <n v="132.26541017322401"/>
        <n v="132.75"/>
        <n v="133"/>
        <n v="133.25"/>
        <n v="133.333333333333"/>
        <n v="133.5"/>
        <n v="133.547249131885"/>
        <n v="134"/>
        <n v="134.35209940212101"/>
        <n v="134.5"/>
        <n v="134.529147982062"/>
        <n v="134.82656887401001"/>
        <n v="135.13513513513499"/>
        <n v="135.25"/>
        <n v="135.666859662072"/>
        <n v="135.746606334841"/>
        <n v="136"/>
        <n v="136.25"/>
        <n v="136.733981711105"/>
        <n v="137"/>
        <n v="137.04633480913699"/>
        <n v="137.48174705850101"/>
        <n v="137.5"/>
        <n v="138"/>
        <n v="138.248825561339"/>
        <n v="138.25"/>
        <n v="138.888888888888"/>
        <n v="138.97285438193299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599"/>
        <n v="141"/>
        <n v="141.5"/>
        <n v="142"/>
        <n v="142.04722401906"/>
        <n v="142.62528619834001"/>
        <n v="142.75"/>
        <n v="143"/>
        <n v="143.234792493848"/>
        <n v="143.75"/>
        <n v="144"/>
        <n v="144.06242942869901"/>
        <n v="144.22920307927001"/>
        <n v="144.230769230769"/>
        <n v="145"/>
        <n v="145.45050811439"/>
        <n v="146"/>
        <n v="146.24103346416001"/>
        <n v="146.254493329799"/>
        <n v="147"/>
        <n v="147.115495180972"/>
        <n v="147.42679795235199"/>
        <n v="148"/>
        <n v="148.02474238772501"/>
        <n v="148.25"/>
        <n v="148.5"/>
        <n v="148.671092965746"/>
        <n v="148.72351072262299"/>
        <n v="148.75"/>
        <n v="148.86147526464799"/>
        <n v="149"/>
        <n v="149.14198400029801"/>
        <n v="149.23875735682699"/>
        <n v="150"/>
        <n v="150.208530538773"/>
        <n v="150.75376884422101"/>
        <n v="151.5"/>
        <n v="151.51515151515099"/>
        <n v="152"/>
        <n v="152.92084309876199"/>
        <n v="153.25"/>
        <n v="153.84615384615299"/>
        <n v="154"/>
        <n v="154.52211875009999"/>
        <n v="154.63917525773101"/>
        <n v="154.75"/>
        <n v="155"/>
        <n v="155.440414507772"/>
        <n v="155.44044716542899"/>
        <n v="155.5"/>
        <n v="156"/>
        <n v="157"/>
        <n v="159"/>
        <n v="159.57446808510599"/>
        <n v="160.427807486631"/>
        <n v="161"/>
        <n v="162.25"/>
        <n v="164"/>
        <m/>
      </sharedItems>
    </cacheField>
    <cacheField name="Q2_full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01"/>
        <n v="129"/>
        <n v="129.25"/>
        <n v="129.28435935668799"/>
        <n v="129.93527195823299"/>
        <n v="130"/>
        <n v="130.005745740489"/>
        <n v="130.34539946889899"/>
        <n v="130.884524826621"/>
        <n v="131"/>
        <n v="131.004366812227"/>
        <n v="131.21493661295801"/>
        <n v="131.5"/>
        <n v="132"/>
        <n v="132.185274739264"/>
        <n v="132.25"/>
        <n v="132.74336283185801"/>
        <n v="132.75"/>
        <n v="133"/>
        <n v="133.25"/>
        <n v="133.5"/>
        <n v="133.75"/>
        <n v="133.78637446644299"/>
        <n v="133.793175137741"/>
        <n v="133.88318515998299"/>
        <n v="134"/>
        <n v="134.5"/>
        <n v="135"/>
        <n v="135.12802566554799"/>
        <n v="135.13513513513499"/>
        <n v="135.14337977509501"/>
        <n v="135.5"/>
        <n v="135.53730207078399"/>
        <n v="135.992277166055"/>
        <n v="136"/>
        <n v="136.25"/>
        <n v="136.75"/>
        <n v="136.92555557101201"/>
        <n v="137"/>
        <n v="137.5"/>
        <n v="137.54361269173"/>
        <n v="137.57828826587999"/>
        <n v="137.867802679768"/>
        <n v="138"/>
        <n v="138.186071250574"/>
        <n v="138.214939933144"/>
        <n v="138.229929550523"/>
        <n v="138.24633705138999"/>
        <n v="138.24884792626699"/>
        <n v="138.25"/>
        <n v="138.45196685188901"/>
        <n v="139"/>
        <n v="139.5"/>
        <n v="139.53488372093"/>
        <n v="139.63328115773999"/>
        <n v="139.75"/>
        <n v="140"/>
        <n v="140.18691588785001"/>
        <n v="140.25"/>
        <n v="140.54730105296699"/>
        <n v="140.55908570185201"/>
        <n v="140.75"/>
        <n v="140.84468059882099"/>
        <n v="140.90068691891599"/>
        <n v="141"/>
        <n v="141.010404720618"/>
        <n v="141.5"/>
        <n v="141.508013510539"/>
        <n v="141.63198108081701"/>
        <n v="141.75"/>
        <n v="142"/>
        <n v="142.12292990172801"/>
        <n v="142.180094786729"/>
        <n v="142.25"/>
        <n v="142.34249686677401"/>
        <n v="142.916573582533"/>
        <n v="143"/>
        <n v="143.5"/>
        <n v="144"/>
        <n v="144.230769230769"/>
        <n v="144.26015776195101"/>
        <n v="144.30322224385699"/>
        <n v="144.5"/>
        <n v="144.752187579376"/>
        <n v="144.92753623188401"/>
        <n v="145"/>
        <n v="145.27332793095201"/>
        <n v="145.43033178709399"/>
        <n v="145.66538798919399"/>
        <n v="145.71573970500901"/>
        <n v="145.875"/>
        <n v="146"/>
        <n v="146.34146341463401"/>
        <n v="146.40540187278199"/>
        <n v="146.88642564649101"/>
        <n v="146.90952731530399"/>
        <n v="147"/>
        <n v="147.5"/>
        <n v="147.75"/>
        <n v="147.783251231527"/>
        <n v="148"/>
        <n v="148.5"/>
        <n v="149"/>
        <n v="149.22490054397099"/>
        <n v="149.25"/>
        <n v="150"/>
        <n v="150.68943151769901"/>
        <n v="150.974398902047"/>
        <n v="151"/>
        <n v="151.99821702027899"/>
        <n v="152"/>
        <n v="152.28426395938999"/>
        <n v="153"/>
        <n v="153.425849859604"/>
        <n v="153.75"/>
        <n v="153.84615384615299"/>
        <n v="153.86877370387899"/>
        <n v="154.20948637391601"/>
        <n v="154.5"/>
        <n v="154.66774972910801"/>
        <n v="154.84096910653901"/>
        <n v="155"/>
        <n v="155.12440395559801"/>
        <n v="155.440414507772"/>
        <n v="156"/>
        <n v="156.03673440835701"/>
        <n v="156.06660178255601"/>
        <n v="156.25"/>
        <n v="157"/>
        <n v="157.240452659569"/>
        <n v="157.50980411537199"/>
        <n v="157.58135082719701"/>
        <n v="157.894736842105"/>
        <n v="158"/>
        <n v="159"/>
        <n v="159.132133626556"/>
        <n v="159.941094564514"/>
        <n v="160"/>
        <n v="160.14409906031901"/>
        <n v="160.42715909194399"/>
        <n v="160.5"/>
        <n v="161"/>
        <n v="161.5"/>
        <n v="162"/>
        <n v="162.5"/>
        <n v="163.15097130275299"/>
        <n v="164"/>
        <n v="164.80597072616899"/>
        <n v="165.85086782790401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full" numFmtId="0">
      <sharedItems containsString="0" containsBlank="1" containsNumber="1" minValue="115" maxValue="190.986451817616" count="200">
        <n v="115"/>
        <n v="116"/>
        <n v="117"/>
        <n v="118.57683861557101"/>
        <n v="119"/>
        <n v="120"/>
        <n v="121"/>
        <n v="121.1058667856689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099"/>
        <n v="130.60477852177101"/>
        <n v="132"/>
        <n v="132.06018869826201"/>
        <n v="132.25"/>
        <n v="132.75"/>
        <n v="133"/>
        <n v="133.25"/>
        <n v="133.61588699076501"/>
        <n v="133.69080480074501"/>
        <n v="133.75"/>
        <n v="134"/>
        <n v="134.5"/>
        <n v="134.65816824175499"/>
        <n v="134.75"/>
        <n v="134.80047249449899"/>
        <n v="135"/>
        <n v="135.25"/>
        <n v="135.5"/>
        <n v="135.75"/>
        <n v="136"/>
        <n v="136.234962286338"/>
        <n v="136.25"/>
        <n v="136.75"/>
        <n v="136.77702742823701"/>
        <n v="136.824960677896"/>
        <n v="137"/>
        <n v="137.5"/>
        <n v="138"/>
        <n v="138.25"/>
        <n v="138.87258915586699"/>
        <n v="138.88724674874399"/>
        <n v="138.888888888888"/>
        <n v="139"/>
        <n v="139.033975178259"/>
        <n v="139.5"/>
        <n v="139.529714775766"/>
        <n v="139.53216304995101"/>
        <n v="139.56118350590199"/>
        <n v="140"/>
        <n v="140.18691588785001"/>
        <n v="140.48256762431001"/>
        <n v="140.5"/>
        <n v="140.627060984579"/>
        <n v="140.75"/>
        <n v="141"/>
        <n v="141.75"/>
        <n v="142"/>
        <n v="142.240643346333"/>
        <n v="142.25"/>
        <n v="142.85448124948201"/>
        <n v="142.85714285714201"/>
        <n v="142.98737603827601"/>
        <n v="143"/>
        <n v="143.06536997915299"/>
        <n v="143.103208309824"/>
        <n v="143.5"/>
        <n v="143.51541089941199"/>
        <n v="143.54052910168301"/>
        <n v="143.70009884209"/>
        <n v="143.75"/>
        <n v="143.966266544348"/>
        <n v="144"/>
        <n v="144.25"/>
        <n v="144.5"/>
        <n v="144.626181432321"/>
        <n v="144.892738994529"/>
        <n v="144.95177459184799"/>
        <n v="145"/>
        <n v="145.47630188759501"/>
        <n v="145.5"/>
        <n v="145.75"/>
        <n v="146"/>
        <n v="146.145013365088"/>
        <n v="146.30631465201199"/>
        <n v="146.876061936051"/>
        <n v="147"/>
        <n v="147.01169634709299"/>
        <n v="147.52269690678301"/>
        <n v="147.599867839464"/>
        <n v="147.674069853943"/>
        <n v="147.75"/>
        <n v="147.79866190553099"/>
        <n v="147.96073168082501"/>
        <n v="148"/>
        <n v="148.437088330281"/>
        <n v="148.5"/>
        <n v="148.514851485148"/>
        <n v="148.57489792587501"/>
        <n v="148.65735190362099"/>
        <n v="149"/>
        <n v="149.33028842069101"/>
        <n v="149.468588472589"/>
        <n v="149.889137209193"/>
        <n v="149.96191462991101"/>
        <n v="150"/>
        <n v="150.01846150593099"/>
        <n v="150.75"/>
        <n v="150.75376884422101"/>
        <n v="151"/>
        <n v="151.5"/>
        <n v="151.51515151515099"/>
        <n v="151.98254313092201"/>
        <n v="152"/>
        <n v="152.00161026430001"/>
        <n v="152.28821811875301"/>
        <n v="153"/>
        <n v="153.25"/>
        <n v="153.75"/>
        <n v="153.88045137662399"/>
        <n v="154"/>
        <n v="154.02339795202201"/>
        <n v="154.1033861749689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299"/>
        <n v="157.78638472673299"/>
        <n v="157.894736842105"/>
        <n v="157.987433331342"/>
        <n v="158"/>
        <n v="158.02475292914801"/>
        <n v="158.15657522775999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099"/>
        <n v="161"/>
        <n v="161.25"/>
        <n v="162"/>
        <n v="162.25"/>
        <n v="162.92613344905601"/>
        <n v="163"/>
        <n v="163.04347826086899"/>
        <n v="163.47245718532201"/>
        <n v="163.93442622950801"/>
        <n v="164.83516483516399"/>
        <n v="164.85739745753099"/>
        <n v="165"/>
        <n v="165.74585635359099"/>
        <n v="165.75"/>
        <n v="166"/>
        <n v="166.71681539688299"/>
        <n v="166.72678165254001"/>
        <n v="166.919356006914"/>
        <n v="167.25"/>
        <n v="168.24026397573201"/>
        <n v="169.49152542372801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499"/>
        <n v="190.986451817616"/>
        <m/>
      </sharedItems>
    </cacheField>
    <cacheField name="interquartile_range_full" numFmtId="0">
      <sharedItems containsString="0" containsBlank="1" containsNumber="1" minValue="3.9402308805792901" maxValue="74" count="188">
        <n v="3.9402308805792901"/>
        <n v="4"/>
        <n v="5"/>
        <n v="5.25"/>
        <n v="5.5"/>
        <n v="5.9383358566339499"/>
        <n v="5.9678165239497503"/>
        <n v="6"/>
        <n v="6.25"/>
        <n v="6.3795853269537499"/>
        <n v="6.5"/>
        <n v="6.8292154909370799"/>
        <n v="7"/>
        <n v="7.47002753334624"/>
        <n v="7.4857189412840297"/>
        <n v="7.8419131901331696"/>
        <n v="7.9302348440186199"/>
        <n v="8"/>
        <n v="8.1056954934116696"/>
        <n v="8.25"/>
        <n v="8.3346597483544205"/>
        <n v="8.3878333598527703"/>
        <n v="8.5"/>
        <n v="8.75"/>
        <n v="8.7668177704525405"/>
        <n v="8.9897027745083093"/>
        <n v="9"/>
        <n v="9.0156078630961307"/>
        <n v="9.1509082191245401"/>
        <n v="9.25"/>
        <n v="9.2639226087186408"/>
        <n v="9.4123074794079802"/>
        <n v="9.6330806017291994"/>
        <n v="9.6937498286796107"/>
        <n v="9.7996125583110807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01"/>
        <n v="11.5"/>
        <n v="11.75"/>
        <n v="11.8527760449158"/>
        <n v="12"/>
        <n v="12.25"/>
        <n v="12.475665400359601"/>
        <n v="12.75"/>
        <n v="12.825013254829001"/>
        <n v="12.9721266967946"/>
        <n v="13"/>
        <n v="13.109873003757899"/>
        <n v="13.5"/>
        <n v="13.75"/>
        <n v="13.7659847248713"/>
        <n v="13.9857035030857"/>
        <n v="14"/>
        <n v="14.051078258299199"/>
        <n v="14.4134825489399"/>
        <n v="14.5213500672747"/>
        <n v="14.559369095070201"/>
        <n v="14.648866918757699"/>
        <n v="14.6579811846124"/>
        <n v="14.75"/>
        <n v="14.907596994690399"/>
        <n v="15"/>
        <n v="15.0071625093794"/>
        <n v="15.194480805674599"/>
        <n v="15.209635640853399"/>
        <n v="15.25"/>
        <n v="15.5"/>
        <n v="15.5149750175995"/>
        <n v="15.75"/>
        <n v="15.7642126656544"/>
        <n v="15.8716951238244"/>
        <n v="16"/>
        <n v="16.165587162693601"/>
        <n v="16.5"/>
        <n v="16.75"/>
        <n v="16.801119891602401"/>
        <n v="16.852956044661799"/>
        <n v="16.961842808449401"/>
        <n v="17"/>
        <n v="17.016152882860801"/>
        <n v="17.75"/>
        <n v="17.935754998708401"/>
        <n v="18"/>
        <n v="18.181818181818102"/>
        <n v="18.25"/>
        <n v="18.3565382899498"/>
        <n v="18.485084604634899"/>
        <n v="18.5"/>
        <n v="18.5941313710047"/>
        <n v="18.692073009157401"/>
        <n v="18.694723822088299"/>
        <n v="18.8955058119958"/>
        <n v="19"/>
        <n v="19.2676863388714"/>
        <n v="19.306574472169601"/>
        <n v="19.3438930251206"/>
        <n v="20"/>
        <n v="20.022539444583199"/>
        <n v="20.25"/>
        <n v="20.4181920625293"/>
        <n v="20.75"/>
        <n v="20.908576861677801"/>
        <n v="21"/>
        <n v="21.5389185977421"/>
        <n v="22"/>
        <n v="22.157242848494601"/>
        <n v="22.382073499610101"/>
        <n v="22.528383083012901"/>
        <n v="22.6069317355546"/>
        <n v="22.75"/>
        <n v="22.789755861342499"/>
        <n v="22.889617794013098"/>
        <n v="23"/>
        <n v="23.5"/>
        <n v="23.75"/>
        <n v="24"/>
        <n v="24.1622389579809"/>
        <n v="24.25"/>
        <n v="24.385072094995699"/>
        <n v="24.468688397026799"/>
        <n v="24.543739991946801"/>
        <n v="24.757377698554102"/>
        <n v="25"/>
        <n v="25.25"/>
        <n v="26"/>
        <n v="26.25"/>
        <n v="26.5"/>
        <n v="26.685001145498099"/>
        <n v="26.75"/>
        <n v="27"/>
        <n v="27.5"/>
        <n v="27.599285872478799"/>
        <n v="28"/>
        <n v="28.5"/>
        <n v="28.770726100687"/>
        <n v="29"/>
        <n v="29.25"/>
        <n v="30"/>
        <n v="30.6749752484737"/>
        <n v="30.75"/>
        <n v="31.25"/>
        <n v="31.411983732510201"/>
        <n v="31.985661691070302"/>
        <n v="32"/>
        <n v="32.25"/>
        <n v="32.3746822504189"/>
        <n v="33"/>
        <n v="33.5"/>
        <n v="33.670146052982602"/>
        <n v="34"/>
        <n v="34.947383080864697"/>
        <n v="35"/>
        <n v="35.000098051028203"/>
        <n v="35.356735053861698"/>
        <n v="35.3586688938327"/>
        <n v="35.380568179477301"/>
        <n v="35.5"/>
        <n v="36"/>
        <n v="36.716191583809803"/>
        <n v="37.5625"/>
        <n v="38.5453763955922"/>
        <n v="39.25"/>
        <n v="39.5"/>
        <n v="41"/>
        <n v="41.25"/>
        <n v="42.25"/>
        <n v="43"/>
        <n v="43.258665864295601"/>
        <n v="44"/>
        <n v="45.680041166424097"/>
        <n v="47"/>
        <n v="52.8984519325872"/>
        <n v="55.560746001461098"/>
        <n v="58"/>
        <n v="59"/>
        <n v="59.326796551673503"/>
        <n v="74"/>
        <m/>
      </sharedItems>
    </cacheField>
    <cacheField name="moyenne_derniere_heure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01"/>
        <n v="113.022033628177"/>
        <n v="113.296794698933"/>
        <n v="113.630234933605"/>
        <n v="114.442756309793"/>
        <n v="114.57114258174499"/>
        <n v="115.20241626981"/>
        <n v="115.495810891681"/>
        <n v="115.52313362609701"/>
        <n v="115.825221832868"/>
        <n v="115.899242189916"/>
        <n v="116.044963481436"/>
        <n v="116.05610789828"/>
        <n v="117.098716454087"/>
        <n v="117.533119130004"/>
        <n v="117.69685543540101"/>
        <n v="118.14016147000601"/>
        <n v="118.458860504472"/>
        <n v="118.832477895998"/>
        <n v="119.713442620181"/>
        <n v="119.74189324501199"/>
        <n v="119.86010946555"/>
        <n v="119.98308040851499"/>
        <n v="120.11545878157099"/>
        <n v="120.165141676505"/>
        <n v="120.856251918765"/>
        <n v="121.05481364545101"/>
        <n v="121.419432231511"/>
        <n v="121.847423347625"/>
        <n v="122.026276458232"/>
        <n v="122.123216409036"/>
        <n v="122.25169850531501"/>
        <n v="122.33099763348601"/>
        <n v="122.385538261997"/>
        <n v="122.486559969147"/>
        <n v="122.714434776457"/>
        <n v="122.83647721705"/>
        <n v="122.944796650717"/>
        <n v="123.255539820029"/>
        <n v="123.27981615943099"/>
        <n v="123.326083071124"/>
        <n v="123.47199088903101"/>
        <n v="123.508819436457"/>
        <n v="123.572559107689"/>
        <n v="123.72596877724"/>
        <n v="123.942866694819"/>
        <n v="124.79627088546199"/>
        <n v="124.870342992312"/>
        <n v="125.249402199904"/>
        <n v="125.255038260474"/>
        <n v="125.621701564758"/>
        <n v="125.629127018454"/>
        <n v="125.637972878075"/>
        <n v="126.12434679334901"/>
        <n v="126.209768095572"/>
        <n v="126.28904739812801"/>
        <n v="126.326934403298"/>
        <n v="126.61476799753299"/>
        <n v="126.638972692813"/>
        <n v="126.641360666816"/>
        <n v="126.662130523851"/>
        <n v="126.75180505415101"/>
        <n v="126.820977160174"/>
        <n v="126.896085746439"/>
        <n v="127.024485641514"/>
        <n v="127.232745699807"/>
        <n v="127.236610313965"/>
        <n v="127.47640191842"/>
        <n v="127.552866541353"/>
        <n v="127.68751444196199"/>
        <n v="127.750132988828"/>
        <n v="127.76046059033401"/>
        <n v="127.924401880305"/>
        <n v="127.975882768361"/>
        <n v="128.03790300147301"/>
        <n v="128.052224204271"/>
        <n v="128.133128979986"/>
        <n v="128.13423260112299"/>
        <n v="128.201752398217"/>
        <n v="128.44390909820899"/>
        <n v="128.66980738606199"/>
        <n v="128.76598277431501"/>
        <n v="128.90732826223299"/>
        <n v="128.958898127445"/>
        <n v="129.11929061104601"/>
        <n v="129.28983062759099"/>
        <n v="129.31684561273599"/>
        <n v="129.37895120174801"/>
        <n v="129.51731858542499"/>
        <n v="129.61668829681599"/>
        <n v="129.75860999069101"/>
        <n v="129.781588104191"/>
        <n v="129.935727977347"/>
        <n v="129.95601958969601"/>
        <n v="129.97295858422601"/>
        <n v="130.08674345958599"/>
        <n v="130.48106687890299"/>
        <n v="130.97175411248901"/>
        <n v="131.31731731731699"/>
        <n v="131.444747437774"/>
        <n v="131.58134457577299"/>
        <n v="131.603665120871"/>
        <n v="131.78370205476901"/>
        <n v="131.80616076368801"/>
        <n v="131.83895562108799"/>
        <n v="132.094851929621"/>
        <n v="132.26254983321101"/>
        <n v="132.29533247598101"/>
        <n v="132.338006721277"/>
        <n v="132.468117694478"/>
        <n v="132.47724235516"/>
        <n v="132.62599284048099"/>
        <n v="132.64294736842101"/>
        <n v="132.694826777195"/>
        <n v="132.75319136629301"/>
        <n v="132.868558642214"/>
        <n v="133.05212404204201"/>
        <n v="133.08406066676201"/>
        <n v="133.198740293903"/>
        <n v="133.365326481257"/>
        <n v="133.420671228663"/>
        <n v="133.47751019049699"/>
        <n v="133.60573787612401"/>
        <n v="133.66730684000501"/>
        <n v="133.685928308212"/>
        <n v="133.715577460416"/>
        <n v="133.77607688216901"/>
        <n v="133.91313460642701"/>
        <n v="134.02053630789601"/>
        <n v="134.19404931531"/>
        <n v="134.22563622349199"/>
        <n v="134.30542716564699"/>
        <n v="134.31554730983299"/>
        <n v="134.452521863691"/>
        <n v="134.501835060449"/>
        <n v="134.54814647377901"/>
        <n v="134.65574990254299"/>
        <n v="134.894974909887"/>
        <n v="134.98508607784399"/>
        <n v="135.08762995223299"/>
        <n v="135.15034919554199"/>
        <n v="135.438532570615"/>
        <n v="135.44636048302399"/>
        <n v="135.678033022254"/>
        <n v="135.74110770546699"/>
        <n v="135.861007924163"/>
        <n v="135.97109558883301"/>
        <n v="135.98287780689901"/>
        <n v="136.31333005164899"/>
        <n v="136.44870909779601"/>
        <n v="136.529111501036"/>
        <n v="136.55603966346101"/>
        <n v="136.59286063768999"/>
        <n v="136.84094934213201"/>
        <n v="136.908892020172"/>
        <n v="137.37300094073299"/>
        <n v="137.537012676393"/>
        <n v="137.57623595505601"/>
        <n v="137.76578001437801"/>
        <n v="137.923847706462"/>
        <n v="138.014121869392"/>
        <n v="138.15352486532899"/>
        <n v="138.19802465676599"/>
        <n v="138.21964856229999"/>
        <n v="138.41044471644199"/>
        <n v="138.55642170589499"/>
        <n v="138.73084415584401"/>
        <n v="138.783958130477"/>
        <n v="139.076868928621"/>
        <n v="139.12795261914599"/>
        <n v="139.18013609603099"/>
        <n v="139.236045839057"/>
        <n v="139.305679471893"/>
        <n v="139.54645346633001"/>
        <n v="139.55512079621101"/>
        <n v="139.561421695668"/>
        <n v="139.65557965774801"/>
        <n v="139.72676372235901"/>
        <n v="139.91121313516399"/>
        <n v="140.11048846878401"/>
        <n v="140.13045548325599"/>
        <n v="140.797577234606"/>
        <n v="140.88729999477999"/>
        <n v="140.90425829668101"/>
        <n v="140.93018630458599"/>
        <n v="140.952142122281"/>
        <n v="141.05206209816501"/>
        <n v="141.412624154311"/>
        <n v="141.46566870475701"/>
        <n v="141.48979206136599"/>
        <n v="141.49690463129801"/>
        <n v="141.63735919899801"/>
        <n v="141.860358612124"/>
        <n v="141.97547622618799"/>
        <n v="141.993648411187"/>
        <n v="141.99826700553101"/>
        <n v="142.25748427218099"/>
        <n v="142.27545847621801"/>
        <n v="142.54672897196201"/>
        <n v="142.574946466809"/>
        <n v="142.623950151115"/>
        <n v="142.69984756185599"/>
        <n v="142.73980765210101"/>
        <n v="142.749943323509"/>
        <n v="142.869493690485"/>
        <n v="143.181140442768"/>
        <n v="143.329388708826"/>
        <n v="143.335044824775"/>
        <n v="143.438292179326"/>
        <n v="143.46048850574701"/>
        <n v="143.48059766446599"/>
        <n v="143.49406308802901"/>
        <n v="143.50780307715101"/>
        <n v="143.55460182065801"/>
        <n v="143.797629178043"/>
        <n v="143.801208601475"/>
        <n v="143.838443964302"/>
        <n v="143.863666102216"/>
        <n v="144.21795705920599"/>
        <n v="144.33080067114901"/>
        <n v="144.40480468749999"/>
        <n v="144.98555612581501"/>
        <n v="145.18374929327101"/>
        <n v="145.31080770115801"/>
        <n v="145.752986772166"/>
        <n v="146.12479765667101"/>
        <n v="146.268878185208"/>
        <n v="146.46227185221099"/>
        <n v="146.83040642812699"/>
        <n v="146.87420977011399"/>
        <n v="146.932397547596"/>
        <n v="146.97594290708599"/>
        <n v="147.221285341118"/>
        <n v="147.28808460041699"/>
        <n v="147.605180232111"/>
        <n v="147.65320241017599"/>
        <n v="147.72166088944601"/>
        <n v="147.775918133479"/>
        <n v="147.782748974263"/>
        <n v="148.49476595918199"/>
        <n v="148.71198736898799"/>
        <n v="148.950069196393"/>
        <n v="148.976755447941"/>
        <n v="149.25818564096201"/>
        <n v="149.42969006368699"/>
        <n v="150.011346526186"/>
        <n v="150.04438167335499"/>
        <n v="150.155171813441"/>
        <n v="150.31970342093601"/>
        <n v="150.35898440560999"/>
        <n v="150.51238182587801"/>
        <n v="150.52539864815699"/>
        <n v="150.61345992936199"/>
        <n v="150.813889477027"/>
        <n v="150.89601203912699"/>
        <n v="151.291601641293"/>
        <n v="151.622201550829"/>
        <n v="151.86832003078399"/>
        <n v="152.22147009636001"/>
        <n v="152.99449164259201"/>
        <n v="153.13917297632901"/>
        <n v="153.31426781363501"/>
        <n v="153.749285305889"/>
        <n v="154.00106837606799"/>
        <n v="154.08875070661301"/>
        <n v="154.28486959938499"/>
        <n v="154.624634551789"/>
        <n v="154.64530043892799"/>
        <n v="154.71312712932499"/>
        <n v="155.23910138952499"/>
        <n v="155.39038115350399"/>
        <n v="155.55796030550599"/>
        <n v="155.92839090143201"/>
        <n v="155.93150781858"/>
        <n v="155.94293197872801"/>
        <n v="156.20276712024199"/>
        <n v="156.81446305713399"/>
        <n v="157.68507326938999"/>
        <n v="157.88881909325701"/>
        <n v="158.02878287136201"/>
        <n v="158.756335134312"/>
        <n v="158.98706014929999"/>
        <n v="160.189097355591"/>
        <n v="160.893206876541"/>
        <n v="161.995293782087"/>
        <n v="162.72336388371701"/>
        <n v="163.58430887806199"/>
        <n v="163.79393338002899"/>
        <n v="165.204646258998"/>
        <n v="166.549854867812"/>
        <n v="166.82178643000199"/>
        <n v="167.33249791144499"/>
        <n v="169.87378495588399"/>
        <n v="170.462503603817"/>
        <n v="174.991437306542"/>
        <m/>
      </sharedItems>
    </cacheField>
    <cacheField name="ecart_type_derniere_heure" numFmtId="0">
      <sharedItems containsString="0" containsBlank="1" containsNumber="1" minValue="3.69374194297558" maxValue="39.937167701169898" count="301">
        <n v="3.69374194297558"/>
        <n v="4.5488889239201598"/>
        <n v="4.5572197406522799"/>
        <n v="5.2408641942937599"/>
        <n v="5.3864331744577303"/>
        <n v="5.6790008079660197"/>
        <n v="6.1167048227109797"/>
        <n v="6.3064958381273399"/>
        <n v="6.4206358458252097"/>
        <n v="6.6642773158429698"/>
        <n v="6.9525307672569197"/>
        <n v="7.03958943644946"/>
        <n v="7.2569577738719699"/>
        <n v="7.2980596980801202"/>
        <n v="7.5584213835960696"/>
        <n v="8.1930559752422294"/>
        <n v="8.2478279069268297"/>
        <n v="8.2655936971760706"/>
        <n v="8.3533725257031897"/>
        <n v="8.5050390420944701"/>
        <n v="8.8502763535852207"/>
        <n v="8.8605267459806001"/>
        <n v="8.9224504800335005"/>
        <n v="9.2664345405527193"/>
        <n v="9.7808046620194897"/>
        <n v="9.8403619476367705"/>
        <n v="10.0050729681028"/>
        <n v="10.0266716644325"/>
        <n v="10.1031664141696"/>
        <n v="10.626063013772701"/>
        <n v="10.811599115217099"/>
        <n v="10.855848864568999"/>
        <n v="10.9991829950603"/>
        <n v="11.020150989210601"/>
        <n v="11.0469282678339"/>
        <n v="11.0846134361752"/>
        <n v="11.219683591104699"/>
        <n v="11.264806310473199"/>
        <n v="11.2967183644113"/>
        <n v="11.3682839529543"/>
        <n v="11.481605436835199"/>
        <n v="11.644616564313999"/>
        <n v="11.7754795010609"/>
        <n v="11.7996594000144"/>
        <n v="12.0383707098692"/>
        <n v="12.075770536777499"/>
        <n v="12.130049035240299"/>
        <n v="12.1905376382594"/>
        <n v="12.2502424744001"/>
        <n v="12.345542716502599"/>
        <n v="12.4520268124583"/>
        <n v="12.497437500999"/>
        <n v="12.5204875331082"/>
        <n v="12.6334696724868"/>
        <n v="12.6508567160565"/>
        <n v="12.6719932217203"/>
        <n v="12.727938482150501"/>
        <n v="12.743171703148001"/>
        <n v="12.7819042797833"/>
        <n v="12.930269029504"/>
        <n v="12.9911389698505"/>
        <n v="13.0491477734423"/>
        <n v="13.1393269421408"/>
        <n v="13.187993555076099"/>
        <n v="13.2514424338992"/>
        <n v="13.435004398785599"/>
        <n v="13.473095580758599"/>
        <n v="13.628396923097"/>
        <n v="13.7331753090949"/>
        <n v="13.792896615575801"/>
        <n v="13.898404183918901"/>
        <n v="13.9158330147258"/>
        <n v="13.975457632811301"/>
        <n v="14.0150236441656"/>
        <n v="14.0337846506829"/>
        <n v="14.055563105424399"/>
        <n v="14.1045137747192"/>
        <n v="14.127097950674001"/>
        <n v="14.2183275604777"/>
        <n v="14.239000537596301"/>
        <n v="14.268053047834201"/>
        <n v="14.302357514139899"/>
        <n v="14.3691401331957"/>
        <n v="14.370766484072799"/>
        <n v="14.402289619109"/>
        <n v="14.459496733726199"/>
        <n v="14.514420626505199"/>
        <n v="14.5907856004398"/>
        <n v="14.633828072186899"/>
        <n v="14.6474789693095"/>
        <n v="14.6486232473136"/>
        <n v="14.6929146273527"/>
        <n v="14.694739049356899"/>
        <n v="14.713578194996201"/>
        <n v="14.7527838050204"/>
        <n v="14.8182295986705"/>
        <n v="14.8708175622828"/>
        <n v="14.8984851900832"/>
        <n v="14.962703257874299"/>
        <n v="15.0190672563935"/>
        <n v="15.048071656948499"/>
        <n v="15.0972139305682"/>
        <n v="15.166455674681201"/>
        <n v="15.1701104700547"/>
        <n v="15.2096070577884"/>
        <n v="15.221869760526801"/>
        <n v="15.3120417200014"/>
        <n v="15.315022718652999"/>
        <n v="15.3741280108037"/>
        <n v="15.4271741297572"/>
        <n v="15.489783220255299"/>
        <n v="15.490662167046301"/>
        <n v="15.564101675315801"/>
        <n v="15.584450894305199"/>
        <n v="15.5891900110653"/>
        <n v="15.6046425606808"/>
        <n v="15.7274704824222"/>
        <n v="15.7502662677089"/>
        <n v="15.863999384297299"/>
        <n v="15.879172893936101"/>
        <n v="15.902863074577199"/>
        <n v="16.0077533531969"/>
        <n v="16.039834023953301"/>
        <n v="16.146568279804502"/>
        <n v="16.211257915509201"/>
        <n v="16.229137266034002"/>
        <n v="16.2996003717214"/>
        <n v="16.313400356999502"/>
        <n v="16.341608484072701"/>
        <n v="16.3848398687322"/>
        <n v="16.5420089435957"/>
        <n v="16.543643201307901"/>
        <n v="16.561723116624901"/>
        <n v="16.636677572868699"/>
        <n v="16.6714745396383"/>
        <n v="16.750962793926199"/>
        <n v="16.8111836029084"/>
        <n v="16.877245007625401"/>
        <n v="16.906674641993199"/>
        <n v="16.958597821255101"/>
        <n v="16.968718079581102"/>
        <n v="16.999443622359099"/>
        <n v="17.032173721760401"/>
        <n v="17.0485911075247"/>
        <n v="17.060734483440601"/>
        <n v="17.095129948646498"/>
        <n v="17.131454156318298"/>
        <n v="17.1792190134389"/>
        <n v="17.190396925208699"/>
        <n v="17.214956136591798"/>
        <n v="17.234976267029801"/>
        <n v="17.268235135022699"/>
        <n v="17.358172811392802"/>
        <n v="17.377409380004"/>
        <n v="17.440834839253601"/>
        <n v="17.477852281167799"/>
        <n v="17.519431481381801"/>
        <n v="17.583089668363399"/>
        <n v="17.610761056643302"/>
        <n v="17.662111065713699"/>
        <n v="17.711025699519801"/>
        <n v="17.723607519173498"/>
        <n v="17.807926659388901"/>
        <n v="17.987407806139402"/>
        <n v="17.991859107551299"/>
        <n v="18.098463290523799"/>
        <n v="18.114386822722899"/>
        <n v="18.296149133500201"/>
        <n v="18.3104462164826"/>
        <n v="18.331372961705"/>
        <n v="18.3371213389219"/>
        <n v="18.341336799430799"/>
        <n v="18.343357169108501"/>
        <n v="18.4531135807458"/>
        <n v="18.5521647316165"/>
        <n v="18.564097208139302"/>
        <n v="18.5949178165197"/>
        <n v="18.599174433558801"/>
        <n v="18.602891764198301"/>
        <n v="18.613688303344102"/>
        <n v="18.6946511315221"/>
        <n v="18.728952090580901"/>
        <n v="18.7555263135683"/>
        <n v="18.756622725141799"/>
        <n v="18.806894337708801"/>
        <n v="18.899215380930698"/>
        <n v="18.917494215255001"/>
        <n v="18.921126708303699"/>
        <n v="18.969184714073702"/>
        <n v="18.984359069634699"/>
        <n v="19.0412360215938"/>
        <n v="19.0713652953946"/>
        <n v="19.1050496860775"/>
        <n v="19.159357982762899"/>
        <n v="19.1695984564005"/>
        <n v="19.276533424022901"/>
        <n v="19.284332944182299"/>
        <n v="19.369473138179501"/>
        <n v="19.473456096696101"/>
        <n v="19.593294561123301"/>
        <n v="19.635603105002499"/>
        <n v="19.771249901187701"/>
        <n v="19.8299240749832"/>
        <n v="19.831247407631999"/>
        <n v="19.854589365267898"/>
        <n v="19.932807312161898"/>
        <n v="20.019628783841799"/>
        <n v="20.061394773687599"/>
        <n v="20.0653126587043"/>
        <n v="20.157175083867202"/>
        <n v="20.177054215916201"/>
        <n v="20.196888085050301"/>
        <n v="20.213870098053601"/>
        <n v="20.31859605679"/>
        <n v="20.332577343523599"/>
        <n v="20.3396931432552"/>
        <n v="20.3467228628298"/>
        <n v="20.603025283455601"/>
        <n v="20.659944241457499"/>
        <n v="20.706396503170399"/>
        <n v="20.767011775357901"/>
        <n v="20.859424998198602"/>
        <n v="21.004159937045301"/>
        <n v="21.011980107925702"/>
        <n v="21.016523056900901"/>
        <n v="21.141793085339799"/>
        <n v="21.268377238848402"/>
        <n v="21.531841049771302"/>
        <n v="21.624867450865601"/>
        <n v="21.709608597349"/>
        <n v="21.835743998745698"/>
        <n v="21.9125615493626"/>
        <n v="22.131883940563299"/>
        <n v="22.178478463964598"/>
        <n v="22.2183100751339"/>
        <n v="22.3494526923009"/>
        <n v="22.6080857031912"/>
        <n v="22.741329729383299"/>
        <n v="22.759993155601599"/>
        <n v="22.768028450470599"/>
        <n v="22.890680475927699"/>
        <n v="23.217444135693299"/>
        <n v="23.229629672321199"/>
        <n v="23.294661362799101"/>
        <n v="23.343418231550402"/>
        <n v="23.513258882624999"/>
        <n v="23.519295301651599"/>
        <n v="23.624733644556098"/>
        <n v="23.662832319673999"/>
        <n v="23.68469338281"/>
        <n v="23.817873755119599"/>
        <n v="23.8334987720174"/>
        <n v="23.840071222977802"/>
        <n v="24.105498723287699"/>
        <n v="24.404851355014099"/>
        <n v="24.586860698465301"/>
        <n v="24.649654319821"/>
        <n v="24.769311570813102"/>
        <n v="24.783066062973202"/>
        <n v="24.788900070735401"/>
        <n v="24.875956542834999"/>
        <n v="25.597411823228999"/>
        <n v="25.612229804712101"/>
        <n v="25.663014404941698"/>
        <n v="25.723855052394899"/>
        <n v="25.7476411981933"/>
        <n v="25.927209684357901"/>
        <n v="25.933858361740299"/>
        <n v="25.954842299155501"/>
        <n v="26.212991142717001"/>
        <n v="26.469710749042001"/>
        <n v="26.543164613706399"/>
        <n v="26.5459724756466"/>
        <n v="27.2850097122645"/>
        <n v="27.299033338549201"/>
        <n v="27.418072653258999"/>
        <n v="27.465560092986902"/>
        <n v="27.6712438901958"/>
        <n v="27.782919871835102"/>
        <n v="27.914603051091799"/>
        <n v="27.9191460869385"/>
        <n v="28.009559890444699"/>
        <n v="28.068763035219501"/>
        <n v="28.3142431017889"/>
        <n v="28.350248688817899"/>
        <n v="29.338388325482299"/>
        <n v="29.4097061381336"/>
        <n v="29.996781560370501"/>
        <n v="30.7417193560117"/>
        <n v="30.778571107883799"/>
        <n v="30.981136148112"/>
        <n v="31.672573106999799"/>
        <n v="32.188328919644697"/>
        <n v="32.922298242500297"/>
        <n v="33.070040502088702"/>
        <n v="34.575232530138301"/>
        <n v="34.610615168327499"/>
        <n v="35.2096618112204"/>
        <n v="38.330734392802199"/>
        <n v="39.937167701169898"/>
        <m/>
      </sharedItems>
    </cacheField>
    <cacheField name="count_derniere_heure" numFmtId="0">
      <sharedItems containsString="0" containsBlank="1" containsNumber="1" containsInteger="1" minValue="14400" maxValue="14400" count="2">
        <n v="14400"/>
        <m/>
      </sharedItems>
    </cacheField>
    <cacheField name="nan_count_derniere_heure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derniere_heure" numFmtId="0">
      <sharedItems containsString="0" containsBlank="1" containsNumber="1" minValue="88.139352840629101" maxValue="164" count="206">
        <n v="88.139352840629101"/>
        <n v="89.248101374201596"/>
        <n v="89.342191413746093"/>
        <n v="93"/>
        <n v="94.420865640171002"/>
        <n v="95"/>
        <n v="95.25"/>
        <n v="99"/>
        <n v="100"/>
        <n v="101"/>
        <n v="101.130326441517"/>
        <n v="101.641539492258"/>
        <n v="103"/>
        <n v="103.5"/>
        <n v="104"/>
        <n v="104.52961672473801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899"/>
        <n v="113"/>
        <n v="113.75"/>
        <n v="113.77427498074699"/>
        <n v="114"/>
        <n v="114.487154900881"/>
        <n v="114.50381679389299"/>
        <n v="114.76980300099601"/>
        <n v="115"/>
        <n v="115.503922437345"/>
        <n v="116"/>
        <n v="116.62580807706"/>
        <n v="116.72241324304601"/>
        <n v="116.83879379690001"/>
        <n v="117"/>
        <n v="117.25"/>
        <n v="117.47045295606701"/>
        <n v="117.5"/>
        <n v="118.25"/>
        <n v="118.5"/>
        <n v="119"/>
        <n v="119.25"/>
        <n v="119.5"/>
        <n v="119.53380841619"/>
        <n v="119.690082153139"/>
        <n v="119.97200463323399"/>
        <n v="120"/>
        <n v="120.5"/>
        <n v="121"/>
        <n v="121.02532664548499"/>
        <n v="121.5"/>
        <n v="121.613242870279"/>
        <n v="121.75"/>
        <n v="122"/>
        <n v="122.5"/>
        <n v="122.75"/>
        <n v="122.83194180489799"/>
        <n v="123.108376490213"/>
        <n v="123.36045794880199"/>
        <n v="123.5"/>
        <n v="123.92213716208499"/>
        <n v="124"/>
        <n v="124.149071803517"/>
        <n v="124.874181865339"/>
        <n v="125"/>
        <n v="125.03983343862799"/>
        <n v="125.5"/>
        <n v="125.923198529239"/>
        <n v="125.971223155415"/>
        <n v="126"/>
        <n v="126.05042016806701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899"/>
        <n v="128.5"/>
        <n v="128.75"/>
        <n v="129"/>
        <n v="129.25"/>
        <n v="129.5"/>
        <n v="129.871638885648"/>
        <n v="130"/>
        <n v="130.40553789565399"/>
        <n v="130.434782608695"/>
        <n v="130.5"/>
        <n v="130.63802503101499"/>
        <n v="131"/>
        <n v="131.004366812227"/>
        <n v="131.5"/>
        <n v="132"/>
        <n v="132.239227624726"/>
        <n v="132.25"/>
        <n v="132.26541017322401"/>
        <n v="132.75"/>
        <n v="133"/>
        <n v="133.25"/>
        <n v="133.333333333333"/>
        <n v="133.5"/>
        <n v="133.547249131885"/>
        <n v="134"/>
        <n v="134.35209940212101"/>
        <n v="134.5"/>
        <n v="134.529147982062"/>
        <n v="134.82656887401001"/>
        <n v="135.13513513513499"/>
        <n v="135.25"/>
        <n v="135.666859662072"/>
        <n v="135.746606334841"/>
        <n v="136"/>
        <n v="136.25"/>
        <n v="136.733981711105"/>
        <n v="137"/>
        <n v="137.04633480913699"/>
        <n v="137.48174705850101"/>
        <n v="137.5"/>
        <n v="138"/>
        <n v="138.248825561339"/>
        <n v="138.25"/>
        <n v="138.888888888888"/>
        <n v="138.97285438193299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599"/>
        <n v="141"/>
        <n v="141.5"/>
        <n v="142"/>
        <n v="142.04722401906"/>
        <n v="142.62528619834001"/>
        <n v="142.75"/>
        <n v="143"/>
        <n v="143.234792493848"/>
        <n v="143.75"/>
        <n v="144"/>
        <n v="144.06242942869901"/>
        <n v="144.22920307927001"/>
        <n v="144.230769230769"/>
        <n v="145"/>
        <n v="145.45050811439"/>
        <n v="146"/>
        <n v="146.24103346416001"/>
        <n v="146.254493329799"/>
        <n v="147"/>
        <n v="147.115495180972"/>
        <n v="147.42679795235199"/>
        <n v="148"/>
        <n v="148.02474238772501"/>
        <n v="148.25"/>
        <n v="148.5"/>
        <n v="148.671092965746"/>
        <n v="148.72351072262299"/>
        <n v="148.75"/>
        <n v="148.86147526464799"/>
        <n v="149"/>
        <n v="149.14198400029801"/>
        <n v="149.23875735682699"/>
        <n v="150"/>
        <n v="150.208530538773"/>
        <n v="150.75376884422101"/>
        <n v="151.5"/>
        <n v="151.51515151515099"/>
        <n v="152"/>
        <n v="152.92084309876199"/>
        <n v="153.25"/>
        <n v="153.84615384615299"/>
        <n v="154"/>
        <n v="154.52211875009999"/>
        <n v="154.63917525773101"/>
        <n v="154.75"/>
        <n v="155"/>
        <n v="155.440414507772"/>
        <n v="155.44044716542899"/>
        <n v="155.5"/>
        <n v="156"/>
        <n v="157"/>
        <n v="159"/>
        <n v="159.57446808510599"/>
        <n v="160.427807486631"/>
        <n v="161"/>
        <n v="162.25"/>
        <n v="164"/>
        <m/>
      </sharedItems>
    </cacheField>
    <cacheField name="Q2_derniere_heure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01"/>
        <n v="129"/>
        <n v="129.25"/>
        <n v="129.28435935668799"/>
        <n v="129.93527195823299"/>
        <n v="130"/>
        <n v="130.005745740489"/>
        <n v="130.34539946889899"/>
        <n v="130.884524826621"/>
        <n v="131"/>
        <n v="131.004366812227"/>
        <n v="131.21493661295801"/>
        <n v="131.5"/>
        <n v="132"/>
        <n v="132.185274739264"/>
        <n v="132.25"/>
        <n v="132.74336283185801"/>
        <n v="132.75"/>
        <n v="133"/>
        <n v="133.25"/>
        <n v="133.5"/>
        <n v="133.75"/>
        <n v="133.78637446644299"/>
        <n v="133.793175137741"/>
        <n v="133.88318515998299"/>
        <n v="134"/>
        <n v="134.5"/>
        <n v="135"/>
        <n v="135.12802566554799"/>
        <n v="135.13513513513499"/>
        <n v="135.14337977509501"/>
        <n v="135.5"/>
        <n v="135.53730207078399"/>
        <n v="135.992277166055"/>
        <n v="136"/>
        <n v="136.25"/>
        <n v="136.75"/>
        <n v="136.92555557101201"/>
        <n v="137"/>
        <n v="137.5"/>
        <n v="137.54361269173"/>
        <n v="137.57828826587999"/>
        <n v="137.867802679768"/>
        <n v="138"/>
        <n v="138.186071250574"/>
        <n v="138.214939933144"/>
        <n v="138.229929550523"/>
        <n v="138.24633705138999"/>
        <n v="138.24884792626699"/>
        <n v="138.25"/>
        <n v="138.45196685188901"/>
        <n v="139"/>
        <n v="139.5"/>
        <n v="139.53488372093"/>
        <n v="139.63328115773999"/>
        <n v="139.75"/>
        <n v="140"/>
        <n v="140.18691588785001"/>
        <n v="140.25"/>
        <n v="140.54730105296699"/>
        <n v="140.55908570185201"/>
        <n v="140.75"/>
        <n v="140.84468059882099"/>
        <n v="140.90068691891599"/>
        <n v="141"/>
        <n v="141.010404720618"/>
        <n v="141.5"/>
        <n v="141.508013510539"/>
        <n v="141.63198108081701"/>
        <n v="141.75"/>
        <n v="142"/>
        <n v="142.12292990172801"/>
        <n v="142.180094786729"/>
        <n v="142.25"/>
        <n v="142.34249686677401"/>
        <n v="142.916573582533"/>
        <n v="143"/>
        <n v="143.5"/>
        <n v="144"/>
        <n v="144.230769230769"/>
        <n v="144.26015776195101"/>
        <n v="144.30322224385699"/>
        <n v="144.5"/>
        <n v="144.752187579376"/>
        <n v="144.92753623188401"/>
        <n v="145"/>
        <n v="145.27332793095201"/>
        <n v="145.43033178709399"/>
        <n v="145.66538798919399"/>
        <n v="145.71573970500901"/>
        <n v="145.875"/>
        <n v="146"/>
        <n v="146.34146341463401"/>
        <n v="146.40540187278199"/>
        <n v="146.88642564649101"/>
        <n v="146.90952731530399"/>
        <n v="147"/>
        <n v="147.5"/>
        <n v="147.75"/>
        <n v="147.783251231527"/>
        <n v="148"/>
        <n v="148.5"/>
        <n v="149"/>
        <n v="149.22490054397099"/>
        <n v="149.25"/>
        <n v="150"/>
        <n v="150.68943151769901"/>
        <n v="150.974398902047"/>
        <n v="151"/>
        <n v="151.99821702027899"/>
        <n v="152"/>
        <n v="152.28426395938999"/>
        <n v="153"/>
        <n v="153.425849859604"/>
        <n v="153.75"/>
        <n v="153.84615384615299"/>
        <n v="153.86877370387899"/>
        <n v="154.20948637391601"/>
        <n v="154.5"/>
        <n v="154.66774972910801"/>
        <n v="154.84096910653901"/>
        <n v="155"/>
        <n v="155.12440395559801"/>
        <n v="155.440414507772"/>
        <n v="156"/>
        <n v="156.03673440835701"/>
        <n v="156.06660178255601"/>
        <n v="156.25"/>
        <n v="157"/>
        <n v="157.240452659569"/>
        <n v="157.50980411537199"/>
        <n v="157.58135082719701"/>
        <n v="157.894736842105"/>
        <n v="158"/>
        <n v="159"/>
        <n v="159.132133626556"/>
        <n v="159.941094564514"/>
        <n v="160"/>
        <n v="160.14409906031901"/>
        <n v="160.42715909194399"/>
        <n v="160.5"/>
        <n v="161"/>
        <n v="161.5"/>
        <n v="162"/>
        <n v="162.5"/>
        <n v="163.15097130275299"/>
        <n v="164"/>
        <n v="164.80597072616899"/>
        <n v="165.85086782790401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derniere_heure" numFmtId="0">
      <sharedItems containsString="0" containsBlank="1" containsNumber="1" minValue="115" maxValue="190.986451817616" count="200">
        <n v="115"/>
        <n v="116"/>
        <n v="117"/>
        <n v="118.57683861557101"/>
        <n v="119"/>
        <n v="120"/>
        <n v="121"/>
        <n v="121.1058667856689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099"/>
        <n v="130.60477852177101"/>
        <n v="132"/>
        <n v="132.06018869826201"/>
        <n v="132.25"/>
        <n v="132.75"/>
        <n v="133"/>
        <n v="133.25"/>
        <n v="133.61588699076501"/>
        <n v="133.69080480074501"/>
        <n v="133.75"/>
        <n v="134"/>
        <n v="134.5"/>
        <n v="134.65816824175499"/>
        <n v="134.75"/>
        <n v="134.80047249449899"/>
        <n v="135"/>
        <n v="135.25"/>
        <n v="135.5"/>
        <n v="135.75"/>
        <n v="136"/>
        <n v="136.234962286338"/>
        <n v="136.25"/>
        <n v="136.75"/>
        <n v="136.77702742823701"/>
        <n v="136.824960677896"/>
        <n v="137"/>
        <n v="137.5"/>
        <n v="138"/>
        <n v="138.25"/>
        <n v="138.87258915586699"/>
        <n v="138.88724674874399"/>
        <n v="138.888888888888"/>
        <n v="139"/>
        <n v="139.033975178259"/>
        <n v="139.5"/>
        <n v="139.529714775766"/>
        <n v="139.53216304995101"/>
        <n v="139.56118350590199"/>
        <n v="140"/>
        <n v="140.18691588785001"/>
        <n v="140.48256762431001"/>
        <n v="140.5"/>
        <n v="140.627060984579"/>
        <n v="140.75"/>
        <n v="141"/>
        <n v="141.75"/>
        <n v="142"/>
        <n v="142.240643346333"/>
        <n v="142.25"/>
        <n v="142.85448124948201"/>
        <n v="142.85714285714201"/>
        <n v="142.98737603827601"/>
        <n v="143"/>
        <n v="143.06536997915299"/>
        <n v="143.103208309824"/>
        <n v="143.5"/>
        <n v="143.51541089941199"/>
        <n v="143.54052910168301"/>
        <n v="143.70009884209"/>
        <n v="143.75"/>
        <n v="143.966266544348"/>
        <n v="144"/>
        <n v="144.25"/>
        <n v="144.5"/>
        <n v="144.626181432321"/>
        <n v="144.892738994529"/>
        <n v="144.95177459184799"/>
        <n v="145"/>
        <n v="145.47630188759501"/>
        <n v="145.5"/>
        <n v="145.75"/>
        <n v="146"/>
        <n v="146.145013365088"/>
        <n v="146.30631465201199"/>
        <n v="146.876061936051"/>
        <n v="147"/>
        <n v="147.01169634709299"/>
        <n v="147.52269690678301"/>
        <n v="147.599867839464"/>
        <n v="147.674069853943"/>
        <n v="147.75"/>
        <n v="147.79866190553099"/>
        <n v="147.96073168082501"/>
        <n v="148"/>
        <n v="148.437088330281"/>
        <n v="148.5"/>
        <n v="148.514851485148"/>
        <n v="148.57489792587501"/>
        <n v="148.65735190362099"/>
        <n v="149"/>
        <n v="149.33028842069101"/>
        <n v="149.468588472589"/>
        <n v="149.889137209193"/>
        <n v="149.96191462991101"/>
        <n v="150"/>
        <n v="150.01846150593099"/>
        <n v="150.75"/>
        <n v="150.75376884422101"/>
        <n v="151"/>
        <n v="151.5"/>
        <n v="151.51515151515099"/>
        <n v="151.98254313092201"/>
        <n v="152"/>
        <n v="152.00161026430001"/>
        <n v="152.28821811875301"/>
        <n v="153"/>
        <n v="153.25"/>
        <n v="153.75"/>
        <n v="153.88045137662399"/>
        <n v="154"/>
        <n v="154.02339795202201"/>
        <n v="154.1033861749689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299"/>
        <n v="157.78638472673299"/>
        <n v="157.894736842105"/>
        <n v="157.987433331342"/>
        <n v="158"/>
        <n v="158.02475292914801"/>
        <n v="158.15657522775999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099"/>
        <n v="161"/>
        <n v="161.25"/>
        <n v="162"/>
        <n v="162.25"/>
        <n v="162.92613344905601"/>
        <n v="163"/>
        <n v="163.04347826086899"/>
        <n v="163.47245718532201"/>
        <n v="163.93442622950801"/>
        <n v="164.83516483516399"/>
        <n v="164.85739745753099"/>
        <n v="165"/>
        <n v="165.74585635359099"/>
        <n v="165.75"/>
        <n v="166"/>
        <n v="166.71681539688299"/>
        <n v="166.72678165254001"/>
        <n v="166.919356006914"/>
        <n v="167.25"/>
        <n v="168.24026397573201"/>
        <n v="169.49152542372801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499"/>
        <n v="190.986451817616"/>
        <m/>
      </sharedItems>
    </cacheField>
    <cacheField name="interquartile_range_derniere_heure" numFmtId="0">
      <sharedItems containsString="0" containsBlank="1" containsNumber="1" minValue="3.9402308805792901" maxValue="74" count="188">
        <n v="3.9402308805792901"/>
        <n v="4"/>
        <n v="5"/>
        <n v="5.25"/>
        <n v="5.5"/>
        <n v="5.9383358566339499"/>
        <n v="5.9678165239497503"/>
        <n v="6"/>
        <n v="6.25"/>
        <n v="6.3795853269537499"/>
        <n v="6.5"/>
        <n v="6.8292154909370799"/>
        <n v="7"/>
        <n v="7.47002753334624"/>
        <n v="7.4857189412840297"/>
        <n v="7.8419131901331696"/>
        <n v="7.9302348440186199"/>
        <n v="8"/>
        <n v="8.1056954934116696"/>
        <n v="8.25"/>
        <n v="8.3346597483544205"/>
        <n v="8.3878333598527703"/>
        <n v="8.5"/>
        <n v="8.75"/>
        <n v="8.7668177704525405"/>
        <n v="8.9897027745083093"/>
        <n v="9"/>
        <n v="9.0156078630961307"/>
        <n v="9.1509082191245401"/>
        <n v="9.25"/>
        <n v="9.2639226087186408"/>
        <n v="9.4123074794079802"/>
        <n v="9.6330806017291994"/>
        <n v="9.6937498286796107"/>
        <n v="9.7996125583110807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01"/>
        <n v="11.5"/>
        <n v="11.75"/>
        <n v="11.8527760449158"/>
        <n v="12"/>
        <n v="12.25"/>
        <n v="12.475665400359601"/>
        <n v="12.75"/>
        <n v="12.825013254829001"/>
        <n v="12.9721266967946"/>
        <n v="13"/>
        <n v="13.109873003757899"/>
        <n v="13.5"/>
        <n v="13.75"/>
        <n v="13.7659847248713"/>
        <n v="13.9857035030857"/>
        <n v="14"/>
        <n v="14.051078258299199"/>
        <n v="14.4134825489399"/>
        <n v="14.5213500672747"/>
        <n v="14.559369095070201"/>
        <n v="14.648866918757699"/>
        <n v="14.6579811846124"/>
        <n v="14.75"/>
        <n v="14.907596994690399"/>
        <n v="15"/>
        <n v="15.0071625093794"/>
        <n v="15.194480805674599"/>
        <n v="15.209635640853399"/>
        <n v="15.25"/>
        <n v="15.5"/>
        <n v="15.5149750175995"/>
        <n v="15.75"/>
        <n v="15.7642126656544"/>
        <n v="15.8716951238244"/>
        <n v="16"/>
        <n v="16.165587162693601"/>
        <n v="16.5"/>
        <n v="16.75"/>
        <n v="16.801119891602401"/>
        <n v="16.852956044661799"/>
        <n v="16.961842808449401"/>
        <n v="17"/>
        <n v="17.016152882860801"/>
        <n v="17.75"/>
        <n v="17.935754998708401"/>
        <n v="18"/>
        <n v="18.181818181818102"/>
        <n v="18.25"/>
        <n v="18.3565382899498"/>
        <n v="18.485084604634899"/>
        <n v="18.5"/>
        <n v="18.5941313710047"/>
        <n v="18.692073009157401"/>
        <n v="18.694723822088299"/>
        <n v="18.8955058119958"/>
        <n v="19"/>
        <n v="19.2676863388714"/>
        <n v="19.306574472169601"/>
        <n v="19.3438930251206"/>
        <n v="20"/>
        <n v="20.022539444583199"/>
        <n v="20.25"/>
        <n v="20.4181920625293"/>
        <n v="20.75"/>
        <n v="20.908576861677801"/>
        <n v="21"/>
        <n v="21.5389185977421"/>
        <n v="22"/>
        <n v="22.157242848494601"/>
        <n v="22.382073499610101"/>
        <n v="22.528383083012901"/>
        <n v="22.6069317355546"/>
        <n v="22.75"/>
        <n v="22.789755861342499"/>
        <n v="22.889617794013098"/>
        <n v="23"/>
        <n v="23.5"/>
        <n v="23.75"/>
        <n v="24"/>
        <n v="24.1622389579809"/>
        <n v="24.25"/>
        <n v="24.385072094995699"/>
        <n v="24.468688397026799"/>
        <n v="24.543739991946801"/>
        <n v="24.757377698554102"/>
        <n v="25"/>
        <n v="25.25"/>
        <n v="26"/>
        <n v="26.25"/>
        <n v="26.5"/>
        <n v="26.685001145498099"/>
        <n v="26.75"/>
        <n v="27"/>
        <n v="27.5"/>
        <n v="27.599285872478799"/>
        <n v="28"/>
        <n v="28.5"/>
        <n v="28.770726100687"/>
        <n v="29"/>
        <n v="29.25"/>
        <n v="30"/>
        <n v="30.6749752484737"/>
        <n v="30.75"/>
        <n v="31.25"/>
        <n v="31.411983732510201"/>
        <n v="31.985661691070302"/>
        <n v="32"/>
        <n v="32.25"/>
        <n v="32.3746822504189"/>
        <n v="33"/>
        <n v="33.5"/>
        <n v="33.670146052982602"/>
        <n v="34"/>
        <n v="34.947383080864697"/>
        <n v="35"/>
        <n v="35.000098051028203"/>
        <n v="35.356735053861698"/>
        <n v="35.3586688938327"/>
        <n v="35.380568179477301"/>
        <n v="35.5"/>
        <n v="36"/>
        <n v="36.716191583809803"/>
        <n v="37.5625"/>
        <n v="38.5453763955922"/>
        <n v="39.25"/>
        <n v="39.5"/>
        <n v="41"/>
        <n v="41.25"/>
        <n v="42.25"/>
        <n v="43"/>
        <n v="43.258665864295601"/>
        <n v="44"/>
        <n v="45.680041166424097"/>
        <n v="47"/>
        <n v="52.8984519325872"/>
        <n v="55.560746001461098"/>
        <n v="58"/>
        <n v="59"/>
        <n v="59.326796551673503"/>
        <n v="74"/>
        <m/>
      </sharedItems>
    </cacheField>
    <cacheField name="Colonne S" numFmtId="0">
      <sharedItems containsString="0" containsBlank="1" count="1">
        <m/>
      </sharedItems>
    </cacheField>
    <cacheField name="Colonne T" numFmtId="0">
      <sharedItems containsString="0" containsBlank="1" count="1">
        <m/>
      </sharedItems>
    </cacheField>
    <cacheField name="Colonne U" numFmtId="0">
      <sharedItems containsString="0" containsBlank="1" count="1">
        <m/>
      </sharedItems>
    </cacheField>
    <cacheField name="Colonne V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30"/>
    <x v="90"/>
    <x v="0"/>
    <x v="67"/>
    <x v="36"/>
    <x v="27"/>
    <x v="20"/>
    <x v="77"/>
    <x v="30"/>
    <x v="90"/>
    <x v="0"/>
    <x v="67"/>
    <x v="36"/>
    <x v="27"/>
    <x v="20"/>
    <x v="77"/>
    <x v="0"/>
    <x v="0"/>
    <x v="0"/>
    <x v="0"/>
  </r>
  <r>
    <x v="1"/>
    <x v="0"/>
    <x v="245"/>
    <x v="234"/>
    <x v="0"/>
    <x v="74"/>
    <x v="139"/>
    <x v="158"/>
    <x v="170"/>
    <x v="130"/>
    <x v="245"/>
    <x v="234"/>
    <x v="0"/>
    <x v="74"/>
    <x v="139"/>
    <x v="158"/>
    <x v="170"/>
    <x v="130"/>
    <x v="0"/>
    <x v="0"/>
    <x v="0"/>
    <x v="0"/>
  </r>
  <r>
    <x v="2"/>
    <x v="0"/>
    <x v="150"/>
    <x v="13"/>
    <x v="0"/>
    <x v="167"/>
    <x v="108"/>
    <x v="79"/>
    <x v="63"/>
    <x v="21"/>
    <x v="150"/>
    <x v="13"/>
    <x v="0"/>
    <x v="167"/>
    <x v="108"/>
    <x v="79"/>
    <x v="63"/>
    <x v="21"/>
    <x v="0"/>
    <x v="0"/>
    <x v="0"/>
    <x v="0"/>
  </r>
  <r>
    <x v="3"/>
    <x v="0"/>
    <x v="268"/>
    <x v="204"/>
    <x v="0"/>
    <x v="262"/>
    <x v="183"/>
    <x v="179"/>
    <x v="173"/>
    <x v="58"/>
    <x v="268"/>
    <x v="204"/>
    <x v="0"/>
    <x v="262"/>
    <x v="183"/>
    <x v="179"/>
    <x v="173"/>
    <x v="58"/>
    <x v="0"/>
    <x v="0"/>
    <x v="0"/>
    <x v="0"/>
  </r>
  <r>
    <x v="4"/>
    <x v="1"/>
    <x v="21"/>
    <x v="286"/>
    <x v="0"/>
    <x v="90"/>
    <x v="2"/>
    <x v="34"/>
    <x v="68"/>
    <x v="181"/>
    <x v="21"/>
    <x v="286"/>
    <x v="0"/>
    <x v="90"/>
    <x v="2"/>
    <x v="34"/>
    <x v="68"/>
    <x v="181"/>
    <x v="0"/>
    <x v="0"/>
    <x v="0"/>
    <x v="0"/>
  </r>
  <r>
    <x v="5"/>
    <x v="0"/>
    <x v="137"/>
    <x v="10"/>
    <x v="0"/>
    <x v="147"/>
    <x v="107"/>
    <x v="67"/>
    <x v="40"/>
    <x v="1"/>
    <x v="137"/>
    <x v="10"/>
    <x v="0"/>
    <x v="147"/>
    <x v="107"/>
    <x v="67"/>
    <x v="40"/>
    <x v="1"/>
    <x v="0"/>
    <x v="0"/>
    <x v="0"/>
    <x v="0"/>
  </r>
  <r>
    <x v="6"/>
    <x v="0"/>
    <x v="76"/>
    <x v="121"/>
    <x v="0"/>
    <x v="273"/>
    <x v="64"/>
    <x v="51"/>
    <x v="48"/>
    <x v="81"/>
    <x v="76"/>
    <x v="121"/>
    <x v="0"/>
    <x v="273"/>
    <x v="64"/>
    <x v="51"/>
    <x v="48"/>
    <x v="81"/>
    <x v="0"/>
    <x v="0"/>
    <x v="0"/>
    <x v="0"/>
  </r>
  <r>
    <x v="7"/>
    <x v="1"/>
    <x v="121"/>
    <x v="185"/>
    <x v="0"/>
    <x v="14"/>
    <x v="73"/>
    <x v="90"/>
    <x v="94"/>
    <x v="115"/>
    <x v="121"/>
    <x v="185"/>
    <x v="0"/>
    <x v="14"/>
    <x v="73"/>
    <x v="90"/>
    <x v="94"/>
    <x v="115"/>
    <x v="0"/>
    <x v="0"/>
    <x v="0"/>
    <x v="0"/>
  </r>
  <r>
    <x v="8"/>
    <x v="0"/>
    <x v="216"/>
    <x v="78"/>
    <x v="0"/>
    <x v="68"/>
    <x v="146"/>
    <x v="130"/>
    <x v="114"/>
    <x v="28"/>
    <x v="216"/>
    <x v="78"/>
    <x v="0"/>
    <x v="68"/>
    <x v="146"/>
    <x v="130"/>
    <x v="114"/>
    <x v="28"/>
    <x v="0"/>
    <x v="0"/>
    <x v="0"/>
    <x v="0"/>
  </r>
  <r>
    <x v="9"/>
    <x v="0"/>
    <x v="283"/>
    <x v="2"/>
    <x v="0"/>
    <x v="99"/>
    <x v="191"/>
    <x v="171"/>
    <x v="161"/>
    <x v="6"/>
    <x v="283"/>
    <x v="2"/>
    <x v="0"/>
    <x v="99"/>
    <x v="191"/>
    <x v="171"/>
    <x v="161"/>
    <x v="6"/>
    <x v="0"/>
    <x v="0"/>
    <x v="0"/>
    <x v="0"/>
  </r>
  <r>
    <x v="10"/>
    <x v="0"/>
    <x v="212"/>
    <x v="1"/>
    <x v="0"/>
    <x v="277"/>
    <x v="148"/>
    <x v="120"/>
    <x v="92"/>
    <x v="2"/>
    <x v="212"/>
    <x v="1"/>
    <x v="0"/>
    <x v="277"/>
    <x v="148"/>
    <x v="120"/>
    <x v="92"/>
    <x v="2"/>
    <x v="0"/>
    <x v="0"/>
    <x v="0"/>
    <x v="0"/>
  </r>
  <r>
    <x v="11"/>
    <x v="0"/>
    <x v="83"/>
    <x v="239"/>
    <x v="0"/>
    <x v="174"/>
    <x v="39"/>
    <x v="55"/>
    <x v="73"/>
    <x v="142"/>
    <x v="83"/>
    <x v="239"/>
    <x v="0"/>
    <x v="174"/>
    <x v="39"/>
    <x v="55"/>
    <x v="73"/>
    <x v="142"/>
    <x v="0"/>
    <x v="0"/>
    <x v="0"/>
    <x v="0"/>
  </r>
  <r>
    <x v="12"/>
    <x v="0"/>
    <x v="239"/>
    <x v="8"/>
    <x v="0"/>
    <x v="195"/>
    <x v="163"/>
    <x v="142"/>
    <x v="115"/>
    <x v="1"/>
    <x v="239"/>
    <x v="8"/>
    <x v="0"/>
    <x v="195"/>
    <x v="163"/>
    <x v="142"/>
    <x v="115"/>
    <x v="1"/>
    <x v="0"/>
    <x v="0"/>
    <x v="0"/>
    <x v="0"/>
  </r>
  <r>
    <x v="13"/>
    <x v="1"/>
    <x v="84"/>
    <x v="250"/>
    <x v="0"/>
    <x v="256"/>
    <x v="48"/>
    <x v="57"/>
    <x v="66"/>
    <x v="127"/>
    <x v="84"/>
    <x v="250"/>
    <x v="0"/>
    <x v="256"/>
    <x v="48"/>
    <x v="57"/>
    <x v="66"/>
    <x v="127"/>
    <x v="0"/>
    <x v="0"/>
    <x v="0"/>
    <x v="0"/>
  </r>
  <r>
    <x v="14"/>
    <x v="0"/>
    <x v="176"/>
    <x v="30"/>
    <x v="0"/>
    <x v="94"/>
    <x v="119"/>
    <x v="103"/>
    <x v="90"/>
    <x v="42"/>
    <x v="176"/>
    <x v="30"/>
    <x v="0"/>
    <x v="94"/>
    <x v="119"/>
    <x v="103"/>
    <x v="90"/>
    <x v="42"/>
    <x v="0"/>
    <x v="0"/>
    <x v="0"/>
    <x v="0"/>
  </r>
  <r>
    <x v="15"/>
    <x v="0"/>
    <x v="269"/>
    <x v="66"/>
    <x v="0"/>
    <x v="266"/>
    <x v="169"/>
    <x v="163"/>
    <x v="164"/>
    <x v="62"/>
    <x v="269"/>
    <x v="66"/>
    <x v="0"/>
    <x v="266"/>
    <x v="169"/>
    <x v="163"/>
    <x v="164"/>
    <x v="62"/>
    <x v="0"/>
    <x v="0"/>
    <x v="0"/>
    <x v="0"/>
  </r>
  <r>
    <x v="16"/>
    <x v="1"/>
    <x v="157"/>
    <x v="253"/>
    <x v="0"/>
    <x v="278"/>
    <x v="65"/>
    <x v="108"/>
    <x v="128"/>
    <x v="150"/>
    <x v="157"/>
    <x v="253"/>
    <x v="0"/>
    <x v="278"/>
    <x v="65"/>
    <x v="108"/>
    <x v="128"/>
    <x v="150"/>
    <x v="0"/>
    <x v="0"/>
    <x v="0"/>
    <x v="0"/>
  </r>
  <r>
    <x v="17"/>
    <x v="0"/>
    <x v="118"/>
    <x v="171"/>
    <x v="0"/>
    <x v="225"/>
    <x v="70"/>
    <x v="62"/>
    <x v="90"/>
    <x v="114"/>
    <x v="118"/>
    <x v="171"/>
    <x v="0"/>
    <x v="225"/>
    <x v="70"/>
    <x v="62"/>
    <x v="90"/>
    <x v="114"/>
    <x v="0"/>
    <x v="0"/>
    <x v="0"/>
    <x v="0"/>
  </r>
  <r>
    <x v="18"/>
    <x v="0"/>
    <x v="164"/>
    <x v="142"/>
    <x v="0"/>
    <x v="236"/>
    <x v="103"/>
    <x v="96"/>
    <x v="99"/>
    <x v="87"/>
    <x v="164"/>
    <x v="142"/>
    <x v="0"/>
    <x v="236"/>
    <x v="103"/>
    <x v="96"/>
    <x v="99"/>
    <x v="87"/>
    <x v="0"/>
    <x v="0"/>
    <x v="0"/>
    <x v="0"/>
  </r>
  <r>
    <x v="19"/>
    <x v="0"/>
    <x v="278"/>
    <x v="106"/>
    <x v="0"/>
    <x v="44"/>
    <x v="172"/>
    <x v="156"/>
    <x v="163"/>
    <x v="53"/>
    <x v="278"/>
    <x v="106"/>
    <x v="0"/>
    <x v="44"/>
    <x v="172"/>
    <x v="156"/>
    <x v="163"/>
    <x v="53"/>
    <x v="0"/>
    <x v="0"/>
    <x v="0"/>
    <x v="0"/>
  </r>
  <r>
    <x v="20"/>
    <x v="1"/>
    <x v="170"/>
    <x v="262"/>
    <x v="0"/>
    <x v="179"/>
    <x v="91"/>
    <x v="142"/>
    <x v="140"/>
    <x v="142"/>
    <x v="170"/>
    <x v="262"/>
    <x v="0"/>
    <x v="179"/>
    <x v="91"/>
    <x v="142"/>
    <x v="140"/>
    <x v="142"/>
    <x v="0"/>
    <x v="0"/>
    <x v="0"/>
    <x v="0"/>
  </r>
  <r>
    <x v="21"/>
    <x v="0"/>
    <x v="126"/>
    <x v="248"/>
    <x v="0"/>
    <x v="79"/>
    <x v="42"/>
    <x v="83"/>
    <x v="122"/>
    <x v="163"/>
    <x v="126"/>
    <x v="248"/>
    <x v="0"/>
    <x v="79"/>
    <x v="42"/>
    <x v="83"/>
    <x v="122"/>
    <x v="163"/>
    <x v="0"/>
    <x v="0"/>
    <x v="0"/>
    <x v="0"/>
  </r>
  <r>
    <x v="22"/>
    <x v="0"/>
    <x v="222"/>
    <x v="11"/>
    <x v="0"/>
    <x v="197"/>
    <x v="149"/>
    <x v="127"/>
    <x v="101"/>
    <x v="8"/>
    <x v="222"/>
    <x v="11"/>
    <x v="0"/>
    <x v="197"/>
    <x v="149"/>
    <x v="127"/>
    <x v="101"/>
    <x v="8"/>
    <x v="0"/>
    <x v="0"/>
    <x v="0"/>
    <x v="0"/>
  </r>
  <r>
    <x v="23"/>
    <x v="0"/>
    <x v="82"/>
    <x v="201"/>
    <x v="0"/>
    <x v="51"/>
    <x v="50"/>
    <x v="32"/>
    <x v="47"/>
    <x v="102"/>
    <x v="82"/>
    <x v="201"/>
    <x v="0"/>
    <x v="51"/>
    <x v="50"/>
    <x v="32"/>
    <x v="47"/>
    <x v="102"/>
    <x v="0"/>
    <x v="0"/>
    <x v="0"/>
    <x v="0"/>
  </r>
  <r>
    <x v="24"/>
    <x v="0"/>
    <x v="23"/>
    <x v="80"/>
    <x v="0"/>
    <x v="160"/>
    <x v="26"/>
    <x v="10"/>
    <x v="12"/>
    <x v="71"/>
    <x v="23"/>
    <x v="80"/>
    <x v="0"/>
    <x v="160"/>
    <x v="26"/>
    <x v="10"/>
    <x v="12"/>
    <x v="71"/>
    <x v="0"/>
    <x v="0"/>
    <x v="0"/>
    <x v="0"/>
  </r>
  <r>
    <x v="25"/>
    <x v="1"/>
    <x v="286"/>
    <x v="181"/>
    <x v="0"/>
    <x v="48"/>
    <x v="195"/>
    <x v="187"/>
    <x v="182"/>
    <x v="63"/>
    <x v="286"/>
    <x v="181"/>
    <x v="0"/>
    <x v="48"/>
    <x v="195"/>
    <x v="187"/>
    <x v="182"/>
    <x v="63"/>
    <x v="0"/>
    <x v="0"/>
    <x v="0"/>
    <x v="0"/>
  </r>
  <r>
    <x v="26"/>
    <x v="1"/>
    <x v="282"/>
    <x v="48"/>
    <x v="0"/>
    <x v="165"/>
    <x v="190"/>
    <x v="173"/>
    <x v="170"/>
    <x v="31"/>
    <x v="282"/>
    <x v="48"/>
    <x v="0"/>
    <x v="165"/>
    <x v="190"/>
    <x v="173"/>
    <x v="170"/>
    <x v="31"/>
    <x v="0"/>
    <x v="0"/>
    <x v="0"/>
    <x v="0"/>
  </r>
  <r>
    <x v="27"/>
    <x v="0"/>
    <x v="53"/>
    <x v="157"/>
    <x v="0"/>
    <x v="245"/>
    <x v="59"/>
    <x v="55"/>
    <x v="40"/>
    <x v="71"/>
    <x v="53"/>
    <x v="157"/>
    <x v="0"/>
    <x v="245"/>
    <x v="59"/>
    <x v="55"/>
    <x v="40"/>
    <x v="71"/>
    <x v="0"/>
    <x v="0"/>
    <x v="0"/>
    <x v="0"/>
  </r>
  <r>
    <x v="28"/>
    <x v="0"/>
    <x v="226"/>
    <x v="208"/>
    <x v="0"/>
    <x v="120"/>
    <x v="154"/>
    <x v="142"/>
    <x v="140"/>
    <x v="56"/>
    <x v="226"/>
    <x v="208"/>
    <x v="0"/>
    <x v="120"/>
    <x v="154"/>
    <x v="142"/>
    <x v="140"/>
    <x v="56"/>
    <x v="0"/>
    <x v="0"/>
    <x v="0"/>
    <x v="0"/>
  </r>
  <r>
    <x v="29"/>
    <x v="0"/>
    <x v="232"/>
    <x v="37"/>
    <x v="0"/>
    <x v="13"/>
    <x v="155"/>
    <x v="135"/>
    <x v="124"/>
    <x v="24"/>
    <x v="232"/>
    <x v="37"/>
    <x v="0"/>
    <x v="13"/>
    <x v="155"/>
    <x v="135"/>
    <x v="124"/>
    <x v="24"/>
    <x v="0"/>
    <x v="0"/>
    <x v="0"/>
    <x v="0"/>
  </r>
  <r>
    <x v="30"/>
    <x v="0"/>
    <x v="289"/>
    <x v="221"/>
    <x v="0"/>
    <x v="276"/>
    <x v="187"/>
    <x v="194"/>
    <x v="192"/>
    <x v="123"/>
    <x v="289"/>
    <x v="221"/>
    <x v="0"/>
    <x v="276"/>
    <x v="187"/>
    <x v="194"/>
    <x v="192"/>
    <x v="123"/>
    <x v="0"/>
    <x v="0"/>
    <x v="0"/>
    <x v="0"/>
  </r>
  <r>
    <x v="31"/>
    <x v="0"/>
    <x v="110"/>
    <x v="84"/>
    <x v="0"/>
    <x v="97"/>
    <x v="87"/>
    <x v="60"/>
    <x v="59"/>
    <x v="56"/>
    <x v="110"/>
    <x v="84"/>
    <x v="0"/>
    <x v="97"/>
    <x v="87"/>
    <x v="60"/>
    <x v="59"/>
    <x v="56"/>
    <x v="0"/>
    <x v="0"/>
    <x v="0"/>
    <x v="0"/>
  </r>
  <r>
    <x v="32"/>
    <x v="0"/>
    <x v="4"/>
    <x v="151"/>
    <x v="0"/>
    <x v="254"/>
    <x v="9"/>
    <x v="8"/>
    <x v="4"/>
    <x v="92"/>
    <x v="4"/>
    <x v="151"/>
    <x v="0"/>
    <x v="254"/>
    <x v="9"/>
    <x v="8"/>
    <x v="4"/>
    <x v="92"/>
    <x v="0"/>
    <x v="0"/>
    <x v="0"/>
    <x v="0"/>
  </r>
  <r>
    <x v="33"/>
    <x v="0"/>
    <x v="138"/>
    <x v="65"/>
    <x v="0"/>
    <x v="173"/>
    <x v="93"/>
    <x v="77"/>
    <x v="64"/>
    <x v="51"/>
    <x v="138"/>
    <x v="65"/>
    <x v="0"/>
    <x v="173"/>
    <x v="93"/>
    <x v="77"/>
    <x v="64"/>
    <x v="51"/>
    <x v="0"/>
    <x v="0"/>
    <x v="0"/>
    <x v="0"/>
  </r>
  <r>
    <x v="34"/>
    <x v="0"/>
    <x v="252"/>
    <x v="74"/>
    <x v="0"/>
    <x v="12"/>
    <x v="160"/>
    <x v="155"/>
    <x v="155"/>
    <x v="73"/>
    <x v="252"/>
    <x v="74"/>
    <x v="0"/>
    <x v="12"/>
    <x v="160"/>
    <x v="155"/>
    <x v="155"/>
    <x v="73"/>
    <x v="0"/>
    <x v="0"/>
    <x v="0"/>
    <x v="0"/>
  </r>
  <r>
    <x v="35"/>
    <x v="0"/>
    <x v="172"/>
    <x v="104"/>
    <x v="0"/>
    <x v="1"/>
    <x v="104"/>
    <x v="93"/>
    <x v="91"/>
    <x v="69"/>
    <x v="172"/>
    <x v="104"/>
    <x v="0"/>
    <x v="1"/>
    <x v="104"/>
    <x v="93"/>
    <x v="91"/>
    <x v="69"/>
    <x v="0"/>
    <x v="0"/>
    <x v="0"/>
    <x v="0"/>
  </r>
  <r>
    <x v="36"/>
    <x v="0"/>
    <x v="41"/>
    <x v="220"/>
    <x v="0"/>
    <x v="15"/>
    <x v="22"/>
    <x v="35"/>
    <x v="55"/>
    <x v="149"/>
    <x v="41"/>
    <x v="220"/>
    <x v="0"/>
    <x v="15"/>
    <x v="22"/>
    <x v="35"/>
    <x v="55"/>
    <x v="149"/>
    <x v="0"/>
    <x v="0"/>
    <x v="0"/>
    <x v="0"/>
  </r>
  <r>
    <x v="37"/>
    <x v="0"/>
    <x v="288"/>
    <x v="197"/>
    <x v="0"/>
    <x v="102"/>
    <x v="171"/>
    <x v="186"/>
    <x v="191"/>
    <x v="140"/>
    <x v="288"/>
    <x v="197"/>
    <x v="0"/>
    <x v="102"/>
    <x v="171"/>
    <x v="186"/>
    <x v="191"/>
    <x v="140"/>
    <x v="0"/>
    <x v="0"/>
    <x v="0"/>
    <x v="0"/>
  </r>
  <r>
    <x v="38"/>
    <x v="0"/>
    <x v="131"/>
    <x v="241"/>
    <x v="0"/>
    <x v="182"/>
    <x v="41"/>
    <x v="85"/>
    <x v="120"/>
    <x v="166"/>
    <x v="131"/>
    <x v="241"/>
    <x v="0"/>
    <x v="182"/>
    <x v="41"/>
    <x v="85"/>
    <x v="120"/>
    <x v="166"/>
    <x v="0"/>
    <x v="0"/>
    <x v="0"/>
    <x v="0"/>
  </r>
  <r>
    <x v="39"/>
    <x v="0"/>
    <x v="49"/>
    <x v="120"/>
    <x v="0"/>
    <x v="239"/>
    <x v="41"/>
    <x v="39"/>
    <x v="36"/>
    <x v="102"/>
    <x v="49"/>
    <x v="120"/>
    <x v="0"/>
    <x v="239"/>
    <x v="41"/>
    <x v="39"/>
    <x v="36"/>
    <x v="102"/>
    <x v="0"/>
    <x v="0"/>
    <x v="0"/>
    <x v="0"/>
  </r>
  <r>
    <x v="40"/>
    <x v="0"/>
    <x v="93"/>
    <x v="237"/>
    <x v="0"/>
    <x v="192"/>
    <x v="39"/>
    <x v="59"/>
    <x v="106"/>
    <x v="157"/>
    <x v="93"/>
    <x v="237"/>
    <x v="0"/>
    <x v="192"/>
    <x v="39"/>
    <x v="59"/>
    <x v="106"/>
    <x v="157"/>
    <x v="0"/>
    <x v="0"/>
    <x v="0"/>
    <x v="0"/>
  </r>
  <r>
    <x v="41"/>
    <x v="0"/>
    <x v="112"/>
    <x v="153"/>
    <x v="0"/>
    <x v="177"/>
    <x v="64"/>
    <x v="69"/>
    <x v="92"/>
    <x v="125"/>
    <x v="112"/>
    <x v="153"/>
    <x v="0"/>
    <x v="177"/>
    <x v="64"/>
    <x v="69"/>
    <x v="92"/>
    <x v="125"/>
    <x v="0"/>
    <x v="0"/>
    <x v="0"/>
    <x v="0"/>
  </r>
  <r>
    <x v="42"/>
    <x v="0"/>
    <x v="218"/>
    <x v="195"/>
    <x v="0"/>
    <x v="75"/>
    <x v="119"/>
    <x v="143"/>
    <x v="148"/>
    <x v="123"/>
    <x v="218"/>
    <x v="195"/>
    <x v="0"/>
    <x v="75"/>
    <x v="119"/>
    <x v="143"/>
    <x v="148"/>
    <x v="123"/>
    <x v="0"/>
    <x v="0"/>
    <x v="0"/>
    <x v="0"/>
  </r>
  <r>
    <x v="43"/>
    <x v="0"/>
    <x v="100"/>
    <x v="89"/>
    <x v="0"/>
    <x v="222"/>
    <x v="61"/>
    <x v="67"/>
    <x v="59"/>
    <x v="97"/>
    <x v="100"/>
    <x v="89"/>
    <x v="0"/>
    <x v="222"/>
    <x v="61"/>
    <x v="67"/>
    <x v="59"/>
    <x v="97"/>
    <x v="0"/>
    <x v="0"/>
    <x v="0"/>
    <x v="0"/>
  </r>
  <r>
    <x v="44"/>
    <x v="0"/>
    <x v="58"/>
    <x v="85"/>
    <x v="0"/>
    <x v="237"/>
    <x v="50"/>
    <x v="44"/>
    <x v="42"/>
    <x v="90"/>
    <x v="58"/>
    <x v="85"/>
    <x v="0"/>
    <x v="237"/>
    <x v="50"/>
    <x v="44"/>
    <x v="42"/>
    <x v="90"/>
    <x v="0"/>
    <x v="0"/>
    <x v="0"/>
    <x v="0"/>
  </r>
  <r>
    <x v="45"/>
    <x v="1"/>
    <x v="146"/>
    <x v="255"/>
    <x v="0"/>
    <x v="65"/>
    <x v="34"/>
    <x v="107"/>
    <x v="144"/>
    <x v="177"/>
    <x v="146"/>
    <x v="255"/>
    <x v="0"/>
    <x v="65"/>
    <x v="34"/>
    <x v="107"/>
    <x v="144"/>
    <x v="177"/>
    <x v="0"/>
    <x v="0"/>
    <x v="0"/>
    <x v="0"/>
  </r>
  <r>
    <x v="46"/>
    <x v="1"/>
    <x v="230"/>
    <x v="273"/>
    <x v="0"/>
    <x v="201"/>
    <x v="91"/>
    <x v="160"/>
    <x v="180"/>
    <x v="171"/>
    <x v="230"/>
    <x v="273"/>
    <x v="0"/>
    <x v="201"/>
    <x v="91"/>
    <x v="160"/>
    <x v="180"/>
    <x v="171"/>
    <x v="0"/>
    <x v="0"/>
    <x v="0"/>
    <x v="0"/>
  </r>
  <r>
    <x v="47"/>
    <x v="1"/>
    <x v="6"/>
    <x v="291"/>
    <x v="0"/>
    <x v="244"/>
    <x v="6"/>
    <x v="2"/>
    <x v="8"/>
    <x v="134"/>
    <x v="6"/>
    <x v="291"/>
    <x v="0"/>
    <x v="244"/>
    <x v="6"/>
    <x v="2"/>
    <x v="8"/>
    <x v="134"/>
    <x v="0"/>
    <x v="0"/>
    <x v="0"/>
    <x v="0"/>
  </r>
  <r>
    <x v="48"/>
    <x v="0"/>
    <x v="243"/>
    <x v="247"/>
    <x v="0"/>
    <x v="152"/>
    <x v="175"/>
    <x v="166"/>
    <x v="162"/>
    <x v="51"/>
    <x v="243"/>
    <x v="247"/>
    <x v="0"/>
    <x v="152"/>
    <x v="175"/>
    <x v="166"/>
    <x v="162"/>
    <x v="51"/>
    <x v="0"/>
    <x v="0"/>
    <x v="0"/>
    <x v="0"/>
  </r>
  <r>
    <x v="49"/>
    <x v="0"/>
    <x v="106"/>
    <x v="122"/>
    <x v="0"/>
    <x v="129"/>
    <x v="82"/>
    <x v="82"/>
    <x v="71"/>
    <x v="85"/>
    <x v="106"/>
    <x v="122"/>
    <x v="0"/>
    <x v="129"/>
    <x v="82"/>
    <x v="82"/>
    <x v="71"/>
    <x v="85"/>
    <x v="0"/>
    <x v="0"/>
    <x v="0"/>
    <x v="0"/>
  </r>
  <r>
    <x v="50"/>
    <x v="0"/>
    <x v="32"/>
    <x v="214"/>
    <x v="0"/>
    <x v="63"/>
    <x v="24"/>
    <x v="23"/>
    <x v="29"/>
    <x v="129"/>
    <x v="32"/>
    <x v="214"/>
    <x v="0"/>
    <x v="63"/>
    <x v="24"/>
    <x v="23"/>
    <x v="29"/>
    <x v="129"/>
    <x v="0"/>
    <x v="0"/>
    <x v="0"/>
    <x v="0"/>
  </r>
  <r>
    <x v="51"/>
    <x v="0"/>
    <x v="43"/>
    <x v="210"/>
    <x v="0"/>
    <x v="242"/>
    <x v="15"/>
    <x v="45"/>
    <x v="56"/>
    <x v="162"/>
    <x v="43"/>
    <x v="210"/>
    <x v="0"/>
    <x v="242"/>
    <x v="15"/>
    <x v="45"/>
    <x v="56"/>
    <x v="162"/>
    <x v="0"/>
    <x v="0"/>
    <x v="0"/>
    <x v="0"/>
  </r>
  <r>
    <x v="52"/>
    <x v="0"/>
    <x v="197"/>
    <x v="20"/>
    <x v="0"/>
    <x v="214"/>
    <x v="133"/>
    <x v="118"/>
    <x v="96"/>
    <x v="26"/>
    <x v="197"/>
    <x v="20"/>
    <x v="0"/>
    <x v="214"/>
    <x v="133"/>
    <x v="118"/>
    <x v="96"/>
    <x v="26"/>
    <x v="0"/>
    <x v="0"/>
    <x v="0"/>
    <x v="0"/>
  </r>
  <r>
    <x v="53"/>
    <x v="0"/>
    <x v="125"/>
    <x v="112"/>
    <x v="0"/>
    <x v="196"/>
    <x v="97"/>
    <x v="73"/>
    <x v="62"/>
    <x v="42"/>
    <x v="125"/>
    <x v="112"/>
    <x v="0"/>
    <x v="196"/>
    <x v="97"/>
    <x v="73"/>
    <x v="62"/>
    <x v="42"/>
    <x v="0"/>
    <x v="0"/>
    <x v="0"/>
    <x v="0"/>
  </r>
  <r>
    <x v="54"/>
    <x v="0"/>
    <x v="90"/>
    <x v="64"/>
    <x v="0"/>
    <x v="27"/>
    <x v="64"/>
    <x v="32"/>
    <x v="36"/>
    <x v="56"/>
    <x v="90"/>
    <x v="64"/>
    <x v="0"/>
    <x v="27"/>
    <x v="64"/>
    <x v="32"/>
    <x v="36"/>
    <x v="56"/>
    <x v="0"/>
    <x v="0"/>
    <x v="0"/>
    <x v="0"/>
  </r>
  <r>
    <x v="55"/>
    <x v="0"/>
    <x v="63"/>
    <x v="242"/>
    <x v="0"/>
    <x v="208"/>
    <x v="32"/>
    <x v="76"/>
    <x v="67"/>
    <x v="145"/>
    <x v="63"/>
    <x v="242"/>
    <x v="0"/>
    <x v="208"/>
    <x v="32"/>
    <x v="76"/>
    <x v="67"/>
    <x v="145"/>
    <x v="0"/>
    <x v="0"/>
    <x v="0"/>
    <x v="0"/>
  </r>
  <r>
    <x v="56"/>
    <x v="1"/>
    <x v="242"/>
    <x v="261"/>
    <x v="0"/>
    <x v="28"/>
    <x v="118"/>
    <x v="172"/>
    <x v="178"/>
    <x v="155"/>
    <x v="242"/>
    <x v="261"/>
    <x v="0"/>
    <x v="28"/>
    <x v="118"/>
    <x v="172"/>
    <x v="178"/>
    <x v="155"/>
    <x v="0"/>
    <x v="0"/>
    <x v="0"/>
    <x v="0"/>
  </r>
  <r>
    <x v="57"/>
    <x v="0"/>
    <x v="111"/>
    <x v="116"/>
    <x v="0"/>
    <x v="275"/>
    <x v="99"/>
    <x v="69"/>
    <x v="53"/>
    <x v="26"/>
    <x v="111"/>
    <x v="116"/>
    <x v="0"/>
    <x v="275"/>
    <x v="99"/>
    <x v="69"/>
    <x v="53"/>
    <x v="26"/>
    <x v="0"/>
    <x v="0"/>
    <x v="0"/>
    <x v="0"/>
  </r>
  <r>
    <x v="58"/>
    <x v="1"/>
    <x v="209"/>
    <x v="274"/>
    <x v="0"/>
    <x v="209"/>
    <x v="99"/>
    <x v="156"/>
    <x v="167"/>
    <x v="156"/>
    <x v="209"/>
    <x v="274"/>
    <x v="0"/>
    <x v="209"/>
    <x v="99"/>
    <x v="156"/>
    <x v="167"/>
    <x v="156"/>
    <x v="0"/>
    <x v="0"/>
    <x v="0"/>
    <x v="0"/>
  </r>
  <r>
    <x v="59"/>
    <x v="0"/>
    <x v="247"/>
    <x v="36"/>
    <x v="0"/>
    <x v="264"/>
    <x v="161"/>
    <x v="147"/>
    <x v="135"/>
    <x v="35"/>
    <x v="247"/>
    <x v="36"/>
    <x v="0"/>
    <x v="264"/>
    <x v="161"/>
    <x v="147"/>
    <x v="135"/>
    <x v="35"/>
    <x v="0"/>
    <x v="0"/>
    <x v="0"/>
    <x v="0"/>
  </r>
  <r>
    <x v="60"/>
    <x v="0"/>
    <x v="199"/>
    <x v="101"/>
    <x v="0"/>
    <x v="119"/>
    <x v="113"/>
    <x v="115"/>
    <x v="120"/>
    <x v="94"/>
    <x v="199"/>
    <x v="101"/>
    <x v="0"/>
    <x v="119"/>
    <x v="113"/>
    <x v="115"/>
    <x v="120"/>
    <x v="94"/>
    <x v="0"/>
    <x v="0"/>
    <x v="0"/>
    <x v="0"/>
  </r>
  <r>
    <x v="61"/>
    <x v="0"/>
    <x v="122"/>
    <x v="173"/>
    <x v="0"/>
    <x v="70"/>
    <x v="112"/>
    <x v="85"/>
    <x v="73"/>
    <x v="35"/>
    <x v="122"/>
    <x v="173"/>
    <x v="0"/>
    <x v="70"/>
    <x v="112"/>
    <x v="85"/>
    <x v="73"/>
    <x v="35"/>
    <x v="0"/>
    <x v="0"/>
    <x v="0"/>
    <x v="0"/>
  </r>
  <r>
    <x v="62"/>
    <x v="0"/>
    <x v="229"/>
    <x v="40"/>
    <x v="0"/>
    <x v="30"/>
    <x v="137"/>
    <x v="136"/>
    <x v="129"/>
    <x v="70"/>
    <x v="229"/>
    <x v="40"/>
    <x v="0"/>
    <x v="30"/>
    <x v="137"/>
    <x v="136"/>
    <x v="129"/>
    <x v="70"/>
    <x v="0"/>
    <x v="0"/>
    <x v="0"/>
    <x v="0"/>
  </r>
  <r>
    <x v="63"/>
    <x v="0"/>
    <x v="189"/>
    <x v="285"/>
    <x v="0"/>
    <x v="53"/>
    <x v="122"/>
    <x v="141"/>
    <x v="149"/>
    <x v="121"/>
    <x v="189"/>
    <x v="285"/>
    <x v="0"/>
    <x v="53"/>
    <x v="122"/>
    <x v="141"/>
    <x v="149"/>
    <x v="121"/>
    <x v="0"/>
    <x v="0"/>
    <x v="0"/>
    <x v="0"/>
  </r>
  <r>
    <x v="64"/>
    <x v="0"/>
    <x v="66"/>
    <x v="139"/>
    <x v="0"/>
    <x v="92"/>
    <x v="84"/>
    <x v="55"/>
    <x v="38"/>
    <x v="29"/>
    <x v="66"/>
    <x v="139"/>
    <x v="0"/>
    <x v="92"/>
    <x v="84"/>
    <x v="55"/>
    <x v="38"/>
    <x v="29"/>
    <x v="0"/>
    <x v="0"/>
    <x v="0"/>
    <x v="0"/>
  </r>
  <r>
    <x v="65"/>
    <x v="0"/>
    <x v="223"/>
    <x v="16"/>
    <x v="0"/>
    <x v="274"/>
    <x v="148"/>
    <x v="120"/>
    <x v="104"/>
    <x v="12"/>
    <x v="223"/>
    <x v="16"/>
    <x v="0"/>
    <x v="274"/>
    <x v="148"/>
    <x v="120"/>
    <x v="104"/>
    <x v="12"/>
    <x v="0"/>
    <x v="0"/>
    <x v="0"/>
    <x v="0"/>
  </r>
  <r>
    <x v="66"/>
    <x v="1"/>
    <x v="192"/>
    <x v="189"/>
    <x v="0"/>
    <x v="86"/>
    <x v="112"/>
    <x v="138"/>
    <x v="135"/>
    <x v="114"/>
    <x v="192"/>
    <x v="189"/>
    <x v="0"/>
    <x v="86"/>
    <x v="112"/>
    <x v="138"/>
    <x v="135"/>
    <x v="114"/>
    <x v="0"/>
    <x v="0"/>
    <x v="0"/>
    <x v="0"/>
  </r>
  <r>
    <x v="67"/>
    <x v="1"/>
    <x v="104"/>
    <x v="296"/>
    <x v="0"/>
    <x v="118"/>
    <x v="35"/>
    <x v="138"/>
    <x v="142"/>
    <x v="175"/>
    <x v="104"/>
    <x v="296"/>
    <x v="0"/>
    <x v="118"/>
    <x v="35"/>
    <x v="138"/>
    <x v="142"/>
    <x v="175"/>
    <x v="0"/>
    <x v="0"/>
    <x v="0"/>
    <x v="0"/>
  </r>
  <r>
    <x v="68"/>
    <x v="1"/>
    <x v="260"/>
    <x v="271"/>
    <x v="0"/>
    <x v="144"/>
    <x v="170"/>
    <x v="177"/>
    <x v="177"/>
    <x v="99"/>
    <x v="260"/>
    <x v="271"/>
    <x v="0"/>
    <x v="144"/>
    <x v="170"/>
    <x v="177"/>
    <x v="177"/>
    <x v="99"/>
    <x v="0"/>
    <x v="0"/>
    <x v="0"/>
    <x v="0"/>
  </r>
  <r>
    <x v="69"/>
    <x v="1"/>
    <x v="124"/>
    <x v="293"/>
    <x v="0"/>
    <x v="176"/>
    <x v="64"/>
    <x v="138"/>
    <x v="143"/>
    <x v="161"/>
    <x v="124"/>
    <x v="293"/>
    <x v="0"/>
    <x v="176"/>
    <x v="64"/>
    <x v="138"/>
    <x v="143"/>
    <x v="161"/>
    <x v="0"/>
    <x v="0"/>
    <x v="0"/>
    <x v="0"/>
  </r>
  <r>
    <x v="70"/>
    <x v="1"/>
    <x v="171"/>
    <x v="283"/>
    <x v="0"/>
    <x v="190"/>
    <x v="52"/>
    <x v="93"/>
    <x v="165"/>
    <x v="176"/>
    <x v="171"/>
    <x v="283"/>
    <x v="0"/>
    <x v="190"/>
    <x v="52"/>
    <x v="93"/>
    <x v="165"/>
    <x v="176"/>
    <x v="0"/>
    <x v="0"/>
    <x v="0"/>
    <x v="0"/>
  </r>
  <r>
    <x v="71"/>
    <x v="0"/>
    <x v="271"/>
    <x v="176"/>
    <x v="0"/>
    <x v="42"/>
    <x v="182"/>
    <x v="174"/>
    <x v="179"/>
    <x v="82"/>
    <x v="271"/>
    <x v="176"/>
    <x v="0"/>
    <x v="42"/>
    <x v="182"/>
    <x v="174"/>
    <x v="179"/>
    <x v="82"/>
    <x v="0"/>
    <x v="0"/>
    <x v="0"/>
    <x v="0"/>
  </r>
  <r>
    <x v="72"/>
    <x v="0"/>
    <x v="201"/>
    <x v="18"/>
    <x v="0"/>
    <x v="95"/>
    <x v="135"/>
    <x v="112"/>
    <x v="96"/>
    <x v="23"/>
    <x v="201"/>
    <x v="18"/>
    <x v="0"/>
    <x v="95"/>
    <x v="135"/>
    <x v="112"/>
    <x v="96"/>
    <x v="23"/>
    <x v="0"/>
    <x v="0"/>
    <x v="0"/>
    <x v="0"/>
  </r>
  <r>
    <x v="73"/>
    <x v="0"/>
    <x v="141"/>
    <x v="160"/>
    <x v="0"/>
    <x v="122"/>
    <x v="89"/>
    <x v="92"/>
    <x v="93"/>
    <x v="96"/>
    <x v="141"/>
    <x v="160"/>
    <x v="0"/>
    <x v="122"/>
    <x v="89"/>
    <x v="92"/>
    <x v="93"/>
    <x v="96"/>
    <x v="0"/>
    <x v="0"/>
    <x v="0"/>
    <x v="0"/>
  </r>
  <r>
    <x v="74"/>
    <x v="0"/>
    <x v="7"/>
    <x v="32"/>
    <x v="0"/>
    <x v="78"/>
    <x v="19"/>
    <x v="5"/>
    <x v="3"/>
    <x v="40"/>
    <x v="7"/>
    <x v="32"/>
    <x v="0"/>
    <x v="78"/>
    <x v="19"/>
    <x v="5"/>
    <x v="3"/>
    <x v="40"/>
    <x v="0"/>
    <x v="0"/>
    <x v="0"/>
    <x v="0"/>
  </r>
  <r>
    <x v="75"/>
    <x v="0"/>
    <x v="20"/>
    <x v="61"/>
    <x v="0"/>
    <x v="56"/>
    <x v="23"/>
    <x v="18"/>
    <x v="12"/>
    <x v="88"/>
    <x v="20"/>
    <x v="61"/>
    <x v="0"/>
    <x v="56"/>
    <x v="23"/>
    <x v="18"/>
    <x v="12"/>
    <x v="88"/>
    <x v="0"/>
    <x v="0"/>
    <x v="0"/>
    <x v="0"/>
  </r>
  <r>
    <x v="76"/>
    <x v="0"/>
    <x v="88"/>
    <x v="129"/>
    <x v="0"/>
    <x v="11"/>
    <x v="77"/>
    <x v="51"/>
    <x v="53"/>
    <x v="58"/>
    <x v="88"/>
    <x v="129"/>
    <x v="0"/>
    <x v="11"/>
    <x v="77"/>
    <x v="51"/>
    <x v="53"/>
    <x v="58"/>
    <x v="0"/>
    <x v="0"/>
    <x v="0"/>
    <x v="0"/>
  </r>
  <r>
    <x v="77"/>
    <x v="0"/>
    <x v="160"/>
    <x v="267"/>
    <x v="0"/>
    <x v="228"/>
    <x v="117"/>
    <x v="138"/>
    <x v="126"/>
    <x v="102"/>
    <x v="160"/>
    <x v="267"/>
    <x v="0"/>
    <x v="228"/>
    <x v="117"/>
    <x v="138"/>
    <x v="126"/>
    <x v="102"/>
    <x v="0"/>
    <x v="0"/>
    <x v="0"/>
    <x v="0"/>
  </r>
  <r>
    <x v="78"/>
    <x v="1"/>
    <x v="95"/>
    <x v="203"/>
    <x v="0"/>
    <x v="212"/>
    <x v="64"/>
    <x v="39"/>
    <x v="31"/>
    <x v="50"/>
    <x v="95"/>
    <x v="203"/>
    <x v="0"/>
    <x v="212"/>
    <x v="64"/>
    <x v="39"/>
    <x v="31"/>
    <x v="50"/>
    <x v="0"/>
    <x v="0"/>
    <x v="0"/>
    <x v="0"/>
  </r>
  <r>
    <x v="79"/>
    <x v="0"/>
    <x v="248"/>
    <x v="55"/>
    <x v="0"/>
    <x v="103"/>
    <x v="159"/>
    <x v="145"/>
    <x v="137"/>
    <x v="45"/>
    <x v="248"/>
    <x v="55"/>
    <x v="0"/>
    <x v="103"/>
    <x v="159"/>
    <x v="145"/>
    <x v="137"/>
    <x v="45"/>
    <x v="0"/>
    <x v="0"/>
    <x v="0"/>
    <x v="0"/>
  </r>
  <r>
    <x v="80"/>
    <x v="1"/>
    <x v="281"/>
    <x v="63"/>
    <x v="0"/>
    <x v="156"/>
    <x v="189"/>
    <x v="183"/>
    <x v="173"/>
    <x v="42"/>
    <x v="281"/>
    <x v="63"/>
    <x v="0"/>
    <x v="156"/>
    <x v="189"/>
    <x v="183"/>
    <x v="173"/>
    <x v="42"/>
    <x v="0"/>
    <x v="0"/>
    <x v="0"/>
    <x v="0"/>
  </r>
  <r>
    <x v="81"/>
    <x v="0"/>
    <x v="249"/>
    <x v="38"/>
    <x v="0"/>
    <x v="37"/>
    <x v="167"/>
    <x v="153"/>
    <x v="141"/>
    <x v="25"/>
    <x v="249"/>
    <x v="38"/>
    <x v="0"/>
    <x v="37"/>
    <x v="167"/>
    <x v="153"/>
    <x v="141"/>
    <x v="25"/>
    <x v="0"/>
    <x v="0"/>
    <x v="0"/>
    <x v="0"/>
  </r>
  <r>
    <x v="82"/>
    <x v="0"/>
    <x v="236"/>
    <x v="77"/>
    <x v="0"/>
    <x v="34"/>
    <x v="158"/>
    <x v="148"/>
    <x v="132"/>
    <x v="36"/>
    <x v="236"/>
    <x v="77"/>
    <x v="0"/>
    <x v="34"/>
    <x v="158"/>
    <x v="148"/>
    <x v="132"/>
    <x v="36"/>
    <x v="0"/>
    <x v="0"/>
    <x v="0"/>
    <x v="0"/>
  </r>
  <r>
    <x v="83"/>
    <x v="0"/>
    <x v="250"/>
    <x v="97"/>
    <x v="0"/>
    <x v="269"/>
    <x v="136"/>
    <x v="129"/>
    <x v="160"/>
    <x v="113"/>
    <x v="250"/>
    <x v="97"/>
    <x v="0"/>
    <x v="269"/>
    <x v="136"/>
    <x v="129"/>
    <x v="160"/>
    <x v="113"/>
    <x v="0"/>
    <x v="0"/>
    <x v="0"/>
    <x v="0"/>
  </r>
  <r>
    <x v="84"/>
    <x v="0"/>
    <x v="280"/>
    <x v="88"/>
    <x v="0"/>
    <x v="47"/>
    <x v="194"/>
    <x v="178"/>
    <x v="166"/>
    <x v="14"/>
    <x v="280"/>
    <x v="88"/>
    <x v="0"/>
    <x v="47"/>
    <x v="194"/>
    <x v="178"/>
    <x v="166"/>
    <x v="14"/>
    <x v="0"/>
    <x v="0"/>
    <x v="0"/>
    <x v="0"/>
  </r>
  <r>
    <x v="85"/>
    <x v="0"/>
    <x v="273"/>
    <x v="145"/>
    <x v="0"/>
    <x v="55"/>
    <x v="164"/>
    <x v="159"/>
    <x v="171"/>
    <x v="98"/>
    <x v="273"/>
    <x v="145"/>
    <x v="0"/>
    <x v="55"/>
    <x v="164"/>
    <x v="159"/>
    <x v="171"/>
    <x v="98"/>
    <x v="0"/>
    <x v="0"/>
    <x v="0"/>
    <x v="0"/>
  </r>
  <r>
    <x v="86"/>
    <x v="1"/>
    <x v="24"/>
    <x v="292"/>
    <x v="0"/>
    <x v="45"/>
    <x v="1"/>
    <x v="36"/>
    <x v="108"/>
    <x v="185"/>
    <x v="24"/>
    <x v="292"/>
    <x v="0"/>
    <x v="45"/>
    <x v="1"/>
    <x v="36"/>
    <x v="108"/>
    <x v="185"/>
    <x v="0"/>
    <x v="0"/>
    <x v="0"/>
    <x v="0"/>
  </r>
  <r>
    <x v="87"/>
    <x v="0"/>
    <x v="202"/>
    <x v="67"/>
    <x v="0"/>
    <x v="151"/>
    <x v="107"/>
    <x v="120"/>
    <x v="126"/>
    <x v="112"/>
    <x v="202"/>
    <x v="67"/>
    <x v="0"/>
    <x v="151"/>
    <x v="107"/>
    <x v="120"/>
    <x v="126"/>
    <x v="112"/>
    <x v="0"/>
    <x v="0"/>
    <x v="0"/>
    <x v="0"/>
  </r>
  <r>
    <x v="88"/>
    <x v="0"/>
    <x v="154"/>
    <x v="134"/>
    <x v="0"/>
    <x v="111"/>
    <x v="105"/>
    <x v="102"/>
    <x v="95"/>
    <x v="80"/>
    <x v="154"/>
    <x v="134"/>
    <x v="0"/>
    <x v="111"/>
    <x v="105"/>
    <x v="102"/>
    <x v="95"/>
    <x v="80"/>
    <x v="0"/>
    <x v="0"/>
    <x v="0"/>
    <x v="0"/>
  </r>
  <r>
    <x v="89"/>
    <x v="0"/>
    <x v="262"/>
    <x v="294"/>
    <x v="0"/>
    <x v="76"/>
    <x v="134"/>
    <x v="190"/>
    <x v="188"/>
    <x v="165"/>
    <x v="262"/>
    <x v="294"/>
    <x v="0"/>
    <x v="76"/>
    <x v="134"/>
    <x v="190"/>
    <x v="188"/>
    <x v="165"/>
    <x v="0"/>
    <x v="0"/>
    <x v="0"/>
    <x v="0"/>
  </r>
  <r>
    <x v="90"/>
    <x v="1"/>
    <x v="219"/>
    <x v="260"/>
    <x v="0"/>
    <x v="149"/>
    <x v="92"/>
    <x v="149"/>
    <x v="169"/>
    <x v="164"/>
    <x v="219"/>
    <x v="260"/>
    <x v="0"/>
    <x v="149"/>
    <x v="92"/>
    <x v="149"/>
    <x v="169"/>
    <x v="164"/>
    <x v="0"/>
    <x v="0"/>
    <x v="0"/>
    <x v="0"/>
  </r>
  <r>
    <x v="91"/>
    <x v="0"/>
    <x v="74"/>
    <x v="25"/>
    <x v="0"/>
    <x v="199"/>
    <x v="72"/>
    <x v="39"/>
    <x v="22"/>
    <x v="17"/>
    <x v="74"/>
    <x v="25"/>
    <x v="0"/>
    <x v="199"/>
    <x v="72"/>
    <x v="39"/>
    <x v="22"/>
    <x v="17"/>
    <x v="0"/>
    <x v="0"/>
    <x v="0"/>
    <x v="0"/>
  </r>
  <r>
    <x v="92"/>
    <x v="0"/>
    <x v="108"/>
    <x v="205"/>
    <x v="0"/>
    <x v="104"/>
    <x v="110"/>
    <x v="87"/>
    <x v="71"/>
    <x v="39"/>
    <x v="108"/>
    <x v="205"/>
    <x v="0"/>
    <x v="104"/>
    <x v="110"/>
    <x v="87"/>
    <x v="71"/>
    <x v="39"/>
    <x v="0"/>
    <x v="0"/>
    <x v="0"/>
    <x v="0"/>
  </r>
  <r>
    <x v="93"/>
    <x v="0"/>
    <x v="158"/>
    <x v="99"/>
    <x v="0"/>
    <x v="61"/>
    <x v="121"/>
    <x v="109"/>
    <x v="85"/>
    <x v="34"/>
    <x v="158"/>
    <x v="99"/>
    <x v="0"/>
    <x v="61"/>
    <x v="121"/>
    <x v="109"/>
    <x v="85"/>
    <x v="34"/>
    <x v="0"/>
    <x v="0"/>
    <x v="0"/>
    <x v="0"/>
  </r>
  <r>
    <x v="94"/>
    <x v="0"/>
    <x v="296"/>
    <x v="138"/>
    <x v="0"/>
    <x v="5"/>
    <x v="203"/>
    <x v="192"/>
    <x v="193"/>
    <x v="75"/>
    <x v="296"/>
    <x v="138"/>
    <x v="0"/>
    <x v="5"/>
    <x v="203"/>
    <x v="192"/>
    <x v="193"/>
    <x v="75"/>
    <x v="0"/>
    <x v="0"/>
    <x v="0"/>
    <x v="0"/>
  </r>
  <r>
    <x v="95"/>
    <x v="0"/>
    <x v="294"/>
    <x v="96"/>
    <x v="0"/>
    <x v="231"/>
    <x v="199"/>
    <x v="196"/>
    <x v="190"/>
    <x v="81"/>
    <x v="294"/>
    <x v="96"/>
    <x v="0"/>
    <x v="231"/>
    <x v="199"/>
    <x v="196"/>
    <x v="190"/>
    <x v="81"/>
    <x v="0"/>
    <x v="0"/>
    <x v="0"/>
    <x v="0"/>
  </r>
  <r>
    <x v="96"/>
    <x v="0"/>
    <x v="34"/>
    <x v="108"/>
    <x v="0"/>
    <x v="268"/>
    <x v="35"/>
    <x v="14"/>
    <x v="11"/>
    <x v="48"/>
    <x v="34"/>
    <x v="108"/>
    <x v="0"/>
    <x v="268"/>
    <x v="35"/>
    <x v="14"/>
    <x v="11"/>
    <x v="48"/>
    <x v="0"/>
    <x v="0"/>
    <x v="0"/>
    <x v="0"/>
  </r>
  <r>
    <x v="97"/>
    <x v="0"/>
    <x v="274"/>
    <x v="279"/>
    <x v="0"/>
    <x v="189"/>
    <x v="127"/>
    <x v="188"/>
    <x v="193"/>
    <x v="174"/>
    <x v="274"/>
    <x v="279"/>
    <x v="0"/>
    <x v="189"/>
    <x v="127"/>
    <x v="188"/>
    <x v="193"/>
    <x v="174"/>
    <x v="0"/>
    <x v="0"/>
    <x v="0"/>
    <x v="0"/>
  </r>
  <r>
    <x v="98"/>
    <x v="0"/>
    <x v="166"/>
    <x v="110"/>
    <x v="0"/>
    <x v="221"/>
    <x v="115"/>
    <x v="103"/>
    <x v="91"/>
    <x v="51"/>
    <x v="166"/>
    <x v="110"/>
    <x v="0"/>
    <x v="221"/>
    <x v="115"/>
    <x v="103"/>
    <x v="91"/>
    <x v="51"/>
    <x v="0"/>
    <x v="0"/>
    <x v="0"/>
    <x v="0"/>
  </r>
  <r>
    <x v="99"/>
    <x v="0"/>
    <x v="27"/>
    <x v="59"/>
    <x v="0"/>
    <x v="82"/>
    <x v="46"/>
    <x v="24"/>
    <x v="15"/>
    <x v="38"/>
    <x v="27"/>
    <x v="59"/>
    <x v="0"/>
    <x v="82"/>
    <x v="46"/>
    <x v="24"/>
    <x v="15"/>
    <x v="38"/>
    <x v="0"/>
    <x v="0"/>
    <x v="0"/>
    <x v="0"/>
  </r>
  <r>
    <x v="100"/>
    <x v="0"/>
    <x v="267"/>
    <x v="107"/>
    <x v="0"/>
    <x v="69"/>
    <x v="177"/>
    <x v="166"/>
    <x v="164"/>
    <x v="56"/>
    <x v="267"/>
    <x v="107"/>
    <x v="0"/>
    <x v="69"/>
    <x v="177"/>
    <x v="166"/>
    <x v="164"/>
    <x v="56"/>
    <x v="0"/>
    <x v="0"/>
    <x v="0"/>
    <x v="0"/>
  </r>
  <r>
    <x v="101"/>
    <x v="0"/>
    <x v="263"/>
    <x v="100"/>
    <x v="0"/>
    <x v="243"/>
    <x v="163"/>
    <x v="152"/>
    <x v="167"/>
    <x v="88"/>
    <x v="263"/>
    <x v="100"/>
    <x v="0"/>
    <x v="243"/>
    <x v="163"/>
    <x v="152"/>
    <x v="167"/>
    <x v="88"/>
    <x v="0"/>
    <x v="0"/>
    <x v="0"/>
    <x v="0"/>
  </r>
  <r>
    <x v="102"/>
    <x v="1"/>
    <x v="81"/>
    <x v="246"/>
    <x v="0"/>
    <x v="115"/>
    <x v="31"/>
    <x v="64"/>
    <x v="97"/>
    <x v="160"/>
    <x v="81"/>
    <x v="246"/>
    <x v="0"/>
    <x v="115"/>
    <x v="31"/>
    <x v="64"/>
    <x v="97"/>
    <x v="160"/>
    <x v="0"/>
    <x v="0"/>
    <x v="0"/>
    <x v="0"/>
  </r>
  <r>
    <x v="103"/>
    <x v="1"/>
    <x v="264"/>
    <x v="236"/>
    <x v="0"/>
    <x v="31"/>
    <x v="181"/>
    <x v="180"/>
    <x v="172"/>
    <x v="67"/>
    <x v="264"/>
    <x v="236"/>
    <x v="0"/>
    <x v="31"/>
    <x v="181"/>
    <x v="180"/>
    <x v="172"/>
    <x v="67"/>
    <x v="0"/>
    <x v="0"/>
    <x v="0"/>
    <x v="0"/>
  </r>
  <r>
    <x v="104"/>
    <x v="1"/>
    <x v="144"/>
    <x v="243"/>
    <x v="0"/>
    <x v="25"/>
    <x v="90"/>
    <x v="61"/>
    <x v="126"/>
    <x v="133"/>
    <x v="144"/>
    <x v="243"/>
    <x v="0"/>
    <x v="25"/>
    <x v="90"/>
    <x v="61"/>
    <x v="126"/>
    <x v="133"/>
    <x v="0"/>
    <x v="0"/>
    <x v="0"/>
    <x v="0"/>
  </r>
  <r>
    <x v="105"/>
    <x v="0"/>
    <x v="220"/>
    <x v="188"/>
    <x v="0"/>
    <x v="232"/>
    <x v="129"/>
    <x v="133"/>
    <x v="126"/>
    <x v="81"/>
    <x v="220"/>
    <x v="188"/>
    <x v="0"/>
    <x v="232"/>
    <x v="129"/>
    <x v="133"/>
    <x v="126"/>
    <x v="81"/>
    <x v="0"/>
    <x v="0"/>
    <x v="0"/>
    <x v="0"/>
  </r>
  <r>
    <x v="106"/>
    <x v="0"/>
    <x v="136"/>
    <x v="47"/>
    <x v="0"/>
    <x v="151"/>
    <x v="96"/>
    <x v="63"/>
    <x v="64"/>
    <x v="47"/>
    <x v="136"/>
    <x v="47"/>
    <x v="0"/>
    <x v="151"/>
    <x v="96"/>
    <x v="63"/>
    <x v="64"/>
    <x v="47"/>
    <x v="0"/>
    <x v="0"/>
    <x v="0"/>
    <x v="0"/>
  </r>
  <r>
    <x v="107"/>
    <x v="0"/>
    <x v="292"/>
    <x v="159"/>
    <x v="0"/>
    <x v="219"/>
    <x v="189"/>
    <x v="184"/>
    <x v="186"/>
    <x v="94"/>
    <x v="292"/>
    <x v="159"/>
    <x v="0"/>
    <x v="219"/>
    <x v="189"/>
    <x v="184"/>
    <x v="186"/>
    <x v="94"/>
    <x v="0"/>
    <x v="0"/>
    <x v="0"/>
    <x v="0"/>
  </r>
  <r>
    <x v="108"/>
    <x v="1"/>
    <x v="188"/>
    <x v="235"/>
    <x v="0"/>
    <x v="253"/>
    <x v="129"/>
    <x v="140"/>
    <x v="128"/>
    <x v="84"/>
    <x v="188"/>
    <x v="235"/>
    <x v="0"/>
    <x v="253"/>
    <x v="129"/>
    <x v="140"/>
    <x v="128"/>
    <x v="84"/>
    <x v="0"/>
    <x v="0"/>
    <x v="0"/>
    <x v="0"/>
  </r>
  <r>
    <x v="109"/>
    <x v="1"/>
    <x v="79"/>
    <x v="281"/>
    <x v="0"/>
    <x v="71"/>
    <x v="29"/>
    <x v="65"/>
    <x v="81"/>
    <x v="152"/>
    <x v="79"/>
    <x v="281"/>
    <x v="0"/>
    <x v="71"/>
    <x v="29"/>
    <x v="65"/>
    <x v="81"/>
    <x v="152"/>
    <x v="0"/>
    <x v="0"/>
    <x v="0"/>
    <x v="0"/>
  </r>
  <r>
    <x v="110"/>
    <x v="0"/>
    <x v="44"/>
    <x v="41"/>
    <x v="0"/>
    <x v="205"/>
    <x v="50"/>
    <x v="21"/>
    <x v="13"/>
    <x v="19"/>
    <x v="44"/>
    <x v="41"/>
    <x v="0"/>
    <x v="205"/>
    <x v="50"/>
    <x v="21"/>
    <x v="13"/>
    <x v="19"/>
    <x v="0"/>
    <x v="0"/>
    <x v="0"/>
    <x v="0"/>
  </r>
  <r>
    <x v="111"/>
    <x v="0"/>
    <x v="42"/>
    <x v="69"/>
    <x v="0"/>
    <x v="247"/>
    <x v="48"/>
    <x v="26"/>
    <x v="17"/>
    <x v="47"/>
    <x v="42"/>
    <x v="69"/>
    <x v="0"/>
    <x v="247"/>
    <x v="48"/>
    <x v="26"/>
    <x v="17"/>
    <x v="47"/>
    <x v="0"/>
    <x v="0"/>
    <x v="0"/>
    <x v="0"/>
  </r>
  <r>
    <x v="112"/>
    <x v="0"/>
    <x v="297"/>
    <x v="79"/>
    <x v="0"/>
    <x v="155"/>
    <x v="202"/>
    <x v="197"/>
    <x v="196"/>
    <x v="106"/>
    <x v="297"/>
    <x v="79"/>
    <x v="0"/>
    <x v="155"/>
    <x v="202"/>
    <x v="197"/>
    <x v="196"/>
    <x v="106"/>
    <x v="0"/>
    <x v="0"/>
    <x v="0"/>
    <x v="0"/>
  </r>
  <r>
    <x v="113"/>
    <x v="0"/>
    <x v="114"/>
    <x v="118"/>
    <x v="0"/>
    <x v="261"/>
    <x v="87"/>
    <x v="76"/>
    <x v="59"/>
    <x v="56"/>
    <x v="114"/>
    <x v="118"/>
    <x v="0"/>
    <x v="261"/>
    <x v="87"/>
    <x v="76"/>
    <x v="59"/>
    <x v="56"/>
    <x v="0"/>
    <x v="0"/>
    <x v="0"/>
    <x v="0"/>
  </r>
  <r>
    <x v="114"/>
    <x v="0"/>
    <x v="40"/>
    <x v="213"/>
    <x v="0"/>
    <x v="43"/>
    <x v="21"/>
    <x v="32"/>
    <x v="49"/>
    <x v="147"/>
    <x v="40"/>
    <x v="213"/>
    <x v="0"/>
    <x v="43"/>
    <x v="21"/>
    <x v="32"/>
    <x v="49"/>
    <x v="147"/>
    <x v="0"/>
    <x v="0"/>
    <x v="0"/>
    <x v="0"/>
  </r>
  <r>
    <x v="115"/>
    <x v="0"/>
    <x v="9"/>
    <x v="76"/>
    <x v="0"/>
    <x v="42"/>
    <x v="28"/>
    <x v="13"/>
    <x v="9"/>
    <x v="46"/>
    <x v="9"/>
    <x v="76"/>
    <x v="0"/>
    <x v="42"/>
    <x v="28"/>
    <x v="13"/>
    <x v="9"/>
    <x v="46"/>
    <x v="0"/>
    <x v="0"/>
    <x v="0"/>
    <x v="0"/>
  </r>
  <r>
    <x v="116"/>
    <x v="0"/>
    <x v="48"/>
    <x v="177"/>
    <x v="0"/>
    <x v="233"/>
    <x v="30"/>
    <x v="17"/>
    <x v="25"/>
    <x v="110"/>
    <x v="48"/>
    <x v="177"/>
    <x v="0"/>
    <x v="233"/>
    <x v="30"/>
    <x v="17"/>
    <x v="25"/>
    <x v="110"/>
    <x v="0"/>
    <x v="0"/>
    <x v="0"/>
    <x v="0"/>
  </r>
  <r>
    <x v="117"/>
    <x v="0"/>
    <x v="69"/>
    <x v="119"/>
    <x v="0"/>
    <x v="41"/>
    <x v="60"/>
    <x v="46"/>
    <x v="41"/>
    <x v="74"/>
    <x v="69"/>
    <x v="119"/>
    <x v="0"/>
    <x v="41"/>
    <x v="60"/>
    <x v="46"/>
    <x v="41"/>
    <x v="74"/>
    <x v="0"/>
    <x v="0"/>
    <x v="0"/>
    <x v="0"/>
  </r>
  <r>
    <x v="118"/>
    <x v="0"/>
    <x v="0"/>
    <x v="95"/>
    <x v="0"/>
    <x v="142"/>
    <x v="5"/>
    <x v="0"/>
    <x v="0"/>
    <x v="106"/>
    <x v="0"/>
    <x v="95"/>
    <x v="0"/>
    <x v="142"/>
    <x v="5"/>
    <x v="0"/>
    <x v="0"/>
    <x v="106"/>
    <x v="0"/>
    <x v="0"/>
    <x v="0"/>
    <x v="0"/>
  </r>
  <r>
    <x v="119"/>
    <x v="0"/>
    <x v="182"/>
    <x v="182"/>
    <x v="0"/>
    <x v="60"/>
    <x v="114"/>
    <x v="122"/>
    <x v="121"/>
    <x v="93"/>
    <x v="182"/>
    <x v="182"/>
    <x v="0"/>
    <x v="60"/>
    <x v="114"/>
    <x v="122"/>
    <x v="121"/>
    <x v="93"/>
    <x v="0"/>
    <x v="0"/>
    <x v="0"/>
    <x v="0"/>
  </r>
  <r>
    <x v="120"/>
    <x v="0"/>
    <x v="22"/>
    <x v="167"/>
    <x v="0"/>
    <x v="260"/>
    <x v="23"/>
    <x v="16"/>
    <x v="19"/>
    <x v="112"/>
    <x v="22"/>
    <x v="167"/>
    <x v="0"/>
    <x v="260"/>
    <x v="23"/>
    <x v="16"/>
    <x v="19"/>
    <x v="112"/>
    <x v="0"/>
    <x v="0"/>
    <x v="0"/>
    <x v="0"/>
  </r>
  <r>
    <x v="121"/>
    <x v="0"/>
    <x v="33"/>
    <x v="117"/>
    <x v="0"/>
    <x v="270"/>
    <x v="35"/>
    <x v="12"/>
    <x v="12"/>
    <x v="50"/>
    <x v="33"/>
    <x v="117"/>
    <x v="0"/>
    <x v="270"/>
    <x v="35"/>
    <x v="12"/>
    <x v="12"/>
    <x v="50"/>
    <x v="0"/>
    <x v="0"/>
    <x v="0"/>
    <x v="0"/>
  </r>
  <r>
    <x v="122"/>
    <x v="1"/>
    <x v="215"/>
    <x v="298"/>
    <x v="0"/>
    <x v="101"/>
    <x v="35"/>
    <x v="185"/>
    <x v="185"/>
    <x v="183"/>
    <x v="215"/>
    <x v="298"/>
    <x v="0"/>
    <x v="101"/>
    <x v="35"/>
    <x v="185"/>
    <x v="185"/>
    <x v="183"/>
    <x v="0"/>
    <x v="0"/>
    <x v="0"/>
    <x v="0"/>
  </r>
  <r>
    <x v="123"/>
    <x v="1"/>
    <x v="29"/>
    <x v="284"/>
    <x v="0"/>
    <x v="133"/>
    <x v="7"/>
    <x v="25"/>
    <x v="67"/>
    <x v="176"/>
    <x v="29"/>
    <x v="284"/>
    <x v="0"/>
    <x v="133"/>
    <x v="7"/>
    <x v="25"/>
    <x v="67"/>
    <x v="176"/>
    <x v="0"/>
    <x v="0"/>
    <x v="0"/>
    <x v="0"/>
  </r>
  <r>
    <x v="124"/>
    <x v="1"/>
    <x v="180"/>
    <x v="299"/>
    <x v="0"/>
    <x v="140"/>
    <x v="8"/>
    <x v="163"/>
    <x v="189"/>
    <x v="186"/>
    <x v="180"/>
    <x v="299"/>
    <x v="0"/>
    <x v="140"/>
    <x v="8"/>
    <x v="163"/>
    <x v="189"/>
    <x v="186"/>
    <x v="0"/>
    <x v="0"/>
    <x v="0"/>
    <x v="0"/>
  </r>
  <r>
    <x v="125"/>
    <x v="0"/>
    <x v="35"/>
    <x v="245"/>
    <x v="0"/>
    <x v="148"/>
    <x v="32"/>
    <x v="35"/>
    <x v="46"/>
    <x v="125"/>
    <x v="35"/>
    <x v="245"/>
    <x v="0"/>
    <x v="148"/>
    <x v="32"/>
    <x v="35"/>
    <x v="46"/>
    <x v="125"/>
    <x v="0"/>
    <x v="0"/>
    <x v="0"/>
    <x v="0"/>
  </r>
  <r>
    <x v="126"/>
    <x v="0"/>
    <x v="97"/>
    <x v="165"/>
    <x v="0"/>
    <x v="139"/>
    <x v="78"/>
    <x v="71"/>
    <x v="61"/>
    <x v="66"/>
    <x v="97"/>
    <x v="165"/>
    <x v="0"/>
    <x v="139"/>
    <x v="78"/>
    <x v="71"/>
    <x v="61"/>
    <x v="66"/>
    <x v="0"/>
    <x v="0"/>
    <x v="0"/>
    <x v="0"/>
  </r>
  <r>
    <x v="127"/>
    <x v="0"/>
    <x v="103"/>
    <x v="83"/>
    <x v="0"/>
    <x v="198"/>
    <x v="91"/>
    <x v="76"/>
    <x v="65"/>
    <x v="56"/>
    <x v="103"/>
    <x v="83"/>
    <x v="0"/>
    <x v="198"/>
    <x v="91"/>
    <x v="76"/>
    <x v="65"/>
    <x v="56"/>
    <x v="0"/>
    <x v="0"/>
    <x v="0"/>
    <x v="0"/>
  </r>
  <r>
    <x v="128"/>
    <x v="0"/>
    <x v="80"/>
    <x v="15"/>
    <x v="0"/>
    <x v="8"/>
    <x v="71"/>
    <x v="53"/>
    <x v="28"/>
    <x v="33"/>
    <x v="80"/>
    <x v="15"/>
    <x v="0"/>
    <x v="8"/>
    <x v="71"/>
    <x v="53"/>
    <x v="28"/>
    <x v="33"/>
    <x v="0"/>
    <x v="0"/>
    <x v="0"/>
    <x v="0"/>
  </r>
  <r>
    <x v="129"/>
    <x v="0"/>
    <x v="130"/>
    <x v="152"/>
    <x v="0"/>
    <x v="213"/>
    <x v="96"/>
    <x v="78"/>
    <x v="88"/>
    <x v="78"/>
    <x v="130"/>
    <x v="152"/>
    <x v="0"/>
    <x v="213"/>
    <x v="96"/>
    <x v="78"/>
    <x v="88"/>
    <x v="78"/>
    <x v="0"/>
    <x v="0"/>
    <x v="0"/>
    <x v="0"/>
  </r>
  <r>
    <x v="130"/>
    <x v="0"/>
    <x v="54"/>
    <x v="135"/>
    <x v="0"/>
    <x v="180"/>
    <x v="50"/>
    <x v="35"/>
    <x v="27"/>
    <x v="69"/>
    <x v="54"/>
    <x v="135"/>
    <x v="0"/>
    <x v="180"/>
    <x v="50"/>
    <x v="35"/>
    <x v="27"/>
    <x v="69"/>
    <x v="0"/>
    <x v="0"/>
    <x v="0"/>
    <x v="0"/>
  </r>
  <r>
    <x v="131"/>
    <x v="0"/>
    <x v="285"/>
    <x v="98"/>
    <x v="0"/>
    <x v="186"/>
    <x v="185"/>
    <x v="176"/>
    <x v="176"/>
    <x v="62"/>
    <x v="285"/>
    <x v="98"/>
    <x v="0"/>
    <x v="186"/>
    <x v="185"/>
    <x v="176"/>
    <x v="176"/>
    <x v="62"/>
    <x v="0"/>
    <x v="0"/>
    <x v="0"/>
    <x v="0"/>
  </r>
  <r>
    <x v="132"/>
    <x v="0"/>
    <x v="17"/>
    <x v="161"/>
    <x v="0"/>
    <x v="238"/>
    <x v="18"/>
    <x v="7"/>
    <x v="8"/>
    <x v="58"/>
    <x v="17"/>
    <x v="161"/>
    <x v="0"/>
    <x v="238"/>
    <x v="18"/>
    <x v="7"/>
    <x v="8"/>
    <x v="58"/>
    <x v="0"/>
    <x v="0"/>
    <x v="0"/>
    <x v="0"/>
  </r>
  <r>
    <x v="133"/>
    <x v="0"/>
    <x v="261"/>
    <x v="82"/>
    <x v="0"/>
    <x v="210"/>
    <x v="179"/>
    <x v="165"/>
    <x v="160"/>
    <x v="44"/>
    <x v="261"/>
    <x v="82"/>
    <x v="0"/>
    <x v="210"/>
    <x v="179"/>
    <x v="165"/>
    <x v="160"/>
    <x v="44"/>
    <x v="0"/>
    <x v="0"/>
    <x v="0"/>
    <x v="0"/>
  </r>
  <r>
    <x v="134"/>
    <x v="1"/>
    <x v="133"/>
    <x v="103"/>
    <x v="0"/>
    <x v="135"/>
    <x v="75"/>
    <x v="80"/>
    <x v="82"/>
    <x v="102"/>
    <x v="133"/>
    <x v="103"/>
    <x v="0"/>
    <x v="135"/>
    <x v="75"/>
    <x v="80"/>
    <x v="82"/>
    <x v="102"/>
    <x v="0"/>
    <x v="0"/>
    <x v="0"/>
    <x v="0"/>
  </r>
  <r>
    <x v="135"/>
    <x v="0"/>
    <x v="224"/>
    <x v="21"/>
    <x v="0"/>
    <x v="59"/>
    <x v="144"/>
    <x v="121"/>
    <x v="105"/>
    <x v="20"/>
    <x v="224"/>
    <x v="21"/>
    <x v="0"/>
    <x v="59"/>
    <x v="144"/>
    <x v="121"/>
    <x v="105"/>
    <x v="20"/>
    <x v="0"/>
    <x v="0"/>
    <x v="0"/>
    <x v="0"/>
  </r>
  <r>
    <x v="136"/>
    <x v="0"/>
    <x v="68"/>
    <x v="194"/>
    <x v="0"/>
    <x v="141"/>
    <x v="55"/>
    <x v="56"/>
    <x v="54"/>
    <x v="105"/>
    <x v="68"/>
    <x v="194"/>
    <x v="0"/>
    <x v="141"/>
    <x v="55"/>
    <x v="56"/>
    <x v="54"/>
    <x v="105"/>
    <x v="0"/>
    <x v="0"/>
    <x v="0"/>
    <x v="0"/>
  </r>
  <r>
    <x v="137"/>
    <x v="0"/>
    <x v="139"/>
    <x v="92"/>
    <x v="0"/>
    <x v="85"/>
    <x v="123"/>
    <x v="91"/>
    <x v="64"/>
    <x v="4"/>
    <x v="139"/>
    <x v="92"/>
    <x v="0"/>
    <x v="85"/>
    <x v="123"/>
    <x v="91"/>
    <x v="64"/>
    <x v="4"/>
    <x v="0"/>
    <x v="0"/>
    <x v="0"/>
    <x v="0"/>
  </r>
  <r>
    <x v="138"/>
    <x v="0"/>
    <x v="50"/>
    <x v="275"/>
    <x v="0"/>
    <x v="32"/>
    <x v="26"/>
    <x v="68"/>
    <x v="88"/>
    <x v="159"/>
    <x v="50"/>
    <x v="275"/>
    <x v="0"/>
    <x v="32"/>
    <x v="26"/>
    <x v="68"/>
    <x v="88"/>
    <x v="159"/>
    <x v="0"/>
    <x v="0"/>
    <x v="0"/>
    <x v="0"/>
  </r>
  <r>
    <x v="139"/>
    <x v="0"/>
    <x v="134"/>
    <x v="127"/>
    <x v="0"/>
    <x v="33"/>
    <x v="100"/>
    <x v="84"/>
    <x v="77"/>
    <x v="57"/>
    <x v="134"/>
    <x v="127"/>
    <x v="0"/>
    <x v="33"/>
    <x v="100"/>
    <x v="84"/>
    <x v="77"/>
    <x v="57"/>
    <x v="0"/>
    <x v="0"/>
    <x v="0"/>
    <x v="0"/>
  </r>
  <r>
    <x v="140"/>
    <x v="1"/>
    <x v="15"/>
    <x v="278"/>
    <x v="0"/>
    <x v="207"/>
    <x v="3"/>
    <x v="29"/>
    <x v="46"/>
    <x v="178"/>
    <x v="15"/>
    <x v="278"/>
    <x v="0"/>
    <x v="207"/>
    <x v="3"/>
    <x v="29"/>
    <x v="46"/>
    <x v="178"/>
    <x v="0"/>
    <x v="0"/>
    <x v="0"/>
    <x v="0"/>
  </r>
  <r>
    <x v="141"/>
    <x v="0"/>
    <x v="86"/>
    <x v="81"/>
    <x v="0"/>
    <x v="17"/>
    <x v="75"/>
    <x v="54"/>
    <x v="39"/>
    <x v="41"/>
    <x v="86"/>
    <x v="81"/>
    <x v="0"/>
    <x v="17"/>
    <x v="75"/>
    <x v="54"/>
    <x v="39"/>
    <x v="41"/>
    <x v="0"/>
    <x v="0"/>
    <x v="0"/>
    <x v="0"/>
  </r>
  <r>
    <x v="142"/>
    <x v="0"/>
    <x v="62"/>
    <x v="136"/>
    <x v="0"/>
    <x v="200"/>
    <x v="51"/>
    <x v="43"/>
    <x v="40"/>
    <x v="88"/>
    <x v="62"/>
    <x v="136"/>
    <x v="0"/>
    <x v="200"/>
    <x v="51"/>
    <x v="43"/>
    <x v="40"/>
    <x v="88"/>
    <x v="0"/>
    <x v="0"/>
    <x v="0"/>
    <x v="0"/>
  </r>
  <r>
    <x v="143"/>
    <x v="0"/>
    <x v="254"/>
    <x v="170"/>
    <x v="0"/>
    <x v="227"/>
    <x v="157"/>
    <x v="163"/>
    <x v="167"/>
    <x v="102"/>
    <x v="254"/>
    <x v="170"/>
    <x v="0"/>
    <x v="227"/>
    <x v="157"/>
    <x v="163"/>
    <x v="167"/>
    <x v="102"/>
    <x v="0"/>
    <x v="0"/>
    <x v="0"/>
    <x v="0"/>
  </r>
  <r>
    <x v="144"/>
    <x v="0"/>
    <x v="38"/>
    <x v="206"/>
    <x v="0"/>
    <x v="271"/>
    <x v="51"/>
    <x v="32"/>
    <x v="26"/>
    <x v="62"/>
    <x v="38"/>
    <x v="206"/>
    <x v="0"/>
    <x v="271"/>
    <x v="51"/>
    <x v="32"/>
    <x v="26"/>
    <x v="62"/>
    <x v="0"/>
    <x v="0"/>
    <x v="0"/>
    <x v="0"/>
  </r>
  <r>
    <x v="145"/>
    <x v="0"/>
    <x v="52"/>
    <x v="149"/>
    <x v="0"/>
    <x v="137"/>
    <x v="57"/>
    <x v="43"/>
    <x v="31"/>
    <x v="62"/>
    <x v="52"/>
    <x v="149"/>
    <x v="0"/>
    <x v="137"/>
    <x v="57"/>
    <x v="43"/>
    <x v="31"/>
    <x v="62"/>
    <x v="0"/>
    <x v="0"/>
    <x v="0"/>
    <x v="0"/>
  </r>
  <r>
    <x v="146"/>
    <x v="0"/>
    <x v="85"/>
    <x v="113"/>
    <x v="0"/>
    <x v="181"/>
    <x v="66"/>
    <x v="51"/>
    <x v="43"/>
    <x v="62"/>
    <x v="85"/>
    <x v="113"/>
    <x v="0"/>
    <x v="181"/>
    <x v="66"/>
    <x v="51"/>
    <x v="43"/>
    <x v="62"/>
    <x v="0"/>
    <x v="0"/>
    <x v="0"/>
    <x v="0"/>
  </r>
  <r>
    <x v="147"/>
    <x v="0"/>
    <x v="184"/>
    <x v="23"/>
    <x v="0"/>
    <x v="116"/>
    <x v="131"/>
    <x v="113"/>
    <x v="87"/>
    <x v="13"/>
    <x v="184"/>
    <x v="23"/>
    <x v="0"/>
    <x v="116"/>
    <x v="131"/>
    <x v="113"/>
    <x v="87"/>
    <x v="13"/>
    <x v="0"/>
    <x v="0"/>
    <x v="0"/>
    <x v="0"/>
  </r>
  <r>
    <x v="148"/>
    <x v="0"/>
    <x v="191"/>
    <x v="131"/>
    <x v="0"/>
    <x v="229"/>
    <x v="143"/>
    <x v="133"/>
    <x v="119"/>
    <x v="42"/>
    <x v="191"/>
    <x v="131"/>
    <x v="0"/>
    <x v="229"/>
    <x v="143"/>
    <x v="133"/>
    <x v="119"/>
    <x v="42"/>
    <x v="0"/>
    <x v="0"/>
    <x v="0"/>
    <x v="0"/>
  </r>
  <r>
    <x v="149"/>
    <x v="1"/>
    <x v="145"/>
    <x v="280"/>
    <x v="0"/>
    <x v="107"/>
    <x v="54"/>
    <x v="131"/>
    <x v="142"/>
    <x v="168"/>
    <x v="145"/>
    <x v="280"/>
    <x v="0"/>
    <x v="107"/>
    <x v="54"/>
    <x v="131"/>
    <x v="142"/>
    <x v="168"/>
    <x v="0"/>
    <x v="0"/>
    <x v="0"/>
    <x v="0"/>
  </r>
  <r>
    <x v="150"/>
    <x v="0"/>
    <x v="205"/>
    <x v="22"/>
    <x v="0"/>
    <x v="18"/>
    <x v="128"/>
    <x v="110"/>
    <x v="102"/>
    <x v="43"/>
    <x v="205"/>
    <x v="22"/>
    <x v="0"/>
    <x v="18"/>
    <x v="128"/>
    <x v="110"/>
    <x v="102"/>
    <x v="43"/>
    <x v="0"/>
    <x v="0"/>
    <x v="0"/>
    <x v="0"/>
  </r>
  <r>
    <x v="151"/>
    <x v="0"/>
    <x v="140"/>
    <x v="45"/>
    <x v="0"/>
    <x v="170"/>
    <x v="95"/>
    <x v="69"/>
    <x v="67"/>
    <x v="56"/>
    <x v="140"/>
    <x v="45"/>
    <x v="0"/>
    <x v="170"/>
    <x v="95"/>
    <x v="69"/>
    <x v="67"/>
    <x v="56"/>
    <x v="0"/>
    <x v="0"/>
    <x v="0"/>
    <x v="0"/>
  </r>
  <r>
    <x v="152"/>
    <x v="1"/>
    <x v="225"/>
    <x v="148"/>
    <x v="0"/>
    <x v="223"/>
    <x v="145"/>
    <x v="147"/>
    <x v="134"/>
    <x v="62"/>
    <x v="225"/>
    <x v="148"/>
    <x v="0"/>
    <x v="223"/>
    <x v="145"/>
    <x v="147"/>
    <x v="134"/>
    <x v="62"/>
    <x v="0"/>
    <x v="0"/>
    <x v="0"/>
    <x v="0"/>
  </r>
  <r>
    <x v="153"/>
    <x v="0"/>
    <x v="71"/>
    <x v="123"/>
    <x v="0"/>
    <x v="49"/>
    <x v="87"/>
    <x v="55"/>
    <x v="36"/>
    <x v="17"/>
    <x v="71"/>
    <x v="123"/>
    <x v="0"/>
    <x v="49"/>
    <x v="87"/>
    <x v="55"/>
    <x v="36"/>
    <x v="17"/>
    <x v="0"/>
    <x v="0"/>
    <x v="0"/>
    <x v="0"/>
  </r>
  <r>
    <x v="154"/>
    <x v="0"/>
    <x v="206"/>
    <x v="7"/>
    <x v="0"/>
    <x v="235"/>
    <x v="141"/>
    <x v="114"/>
    <x v="89"/>
    <x v="5"/>
    <x v="206"/>
    <x v="7"/>
    <x v="0"/>
    <x v="235"/>
    <x v="141"/>
    <x v="114"/>
    <x v="89"/>
    <x v="5"/>
    <x v="0"/>
    <x v="0"/>
    <x v="0"/>
    <x v="0"/>
  </r>
  <r>
    <x v="155"/>
    <x v="0"/>
    <x v="240"/>
    <x v="62"/>
    <x v="0"/>
    <x v="150"/>
    <x v="138"/>
    <x v="144"/>
    <x v="135"/>
    <x v="81"/>
    <x v="240"/>
    <x v="62"/>
    <x v="0"/>
    <x v="150"/>
    <x v="138"/>
    <x v="144"/>
    <x v="135"/>
    <x v="81"/>
    <x v="0"/>
    <x v="0"/>
    <x v="0"/>
    <x v="0"/>
  </r>
  <r>
    <x v="156"/>
    <x v="0"/>
    <x v="287"/>
    <x v="183"/>
    <x v="0"/>
    <x v="134"/>
    <x v="193"/>
    <x v="191"/>
    <x v="185"/>
    <x v="88"/>
    <x v="287"/>
    <x v="183"/>
    <x v="0"/>
    <x v="134"/>
    <x v="193"/>
    <x v="191"/>
    <x v="185"/>
    <x v="88"/>
    <x v="0"/>
    <x v="0"/>
    <x v="0"/>
    <x v="0"/>
  </r>
  <r>
    <x v="157"/>
    <x v="0"/>
    <x v="135"/>
    <x v="141"/>
    <x v="0"/>
    <x v="121"/>
    <x v="79"/>
    <x v="75"/>
    <x v="72"/>
    <x v="89"/>
    <x v="135"/>
    <x v="141"/>
    <x v="0"/>
    <x v="121"/>
    <x v="79"/>
    <x v="75"/>
    <x v="72"/>
    <x v="89"/>
    <x v="0"/>
    <x v="0"/>
    <x v="0"/>
    <x v="0"/>
  </r>
  <r>
    <x v="158"/>
    <x v="0"/>
    <x v="31"/>
    <x v="71"/>
    <x v="0"/>
    <x v="109"/>
    <x v="27"/>
    <x v="15"/>
    <x v="23"/>
    <x v="111"/>
    <x v="31"/>
    <x v="71"/>
    <x v="0"/>
    <x v="109"/>
    <x v="27"/>
    <x v="15"/>
    <x v="23"/>
    <x v="111"/>
    <x v="0"/>
    <x v="0"/>
    <x v="0"/>
    <x v="0"/>
  </r>
  <r>
    <x v="159"/>
    <x v="0"/>
    <x v="179"/>
    <x v="46"/>
    <x v="0"/>
    <x v="255"/>
    <x v="129"/>
    <x v="100"/>
    <x v="76"/>
    <x v="10"/>
    <x v="179"/>
    <x v="46"/>
    <x v="0"/>
    <x v="255"/>
    <x v="129"/>
    <x v="100"/>
    <x v="76"/>
    <x v="10"/>
    <x v="0"/>
    <x v="0"/>
    <x v="0"/>
    <x v="0"/>
  </r>
  <r>
    <x v="160"/>
    <x v="1"/>
    <x v="13"/>
    <x v="219"/>
    <x v="0"/>
    <x v="230"/>
    <x v="12"/>
    <x v="19"/>
    <x v="24"/>
    <x v="146"/>
    <x v="13"/>
    <x v="219"/>
    <x v="0"/>
    <x v="230"/>
    <x v="12"/>
    <x v="19"/>
    <x v="24"/>
    <x v="146"/>
    <x v="0"/>
    <x v="0"/>
    <x v="0"/>
    <x v="0"/>
  </r>
  <r>
    <x v="161"/>
    <x v="0"/>
    <x v="156"/>
    <x v="72"/>
    <x v="0"/>
    <x v="163"/>
    <x v="107"/>
    <x v="93"/>
    <x v="88"/>
    <x v="56"/>
    <x v="156"/>
    <x v="72"/>
    <x v="0"/>
    <x v="163"/>
    <x v="107"/>
    <x v="93"/>
    <x v="88"/>
    <x v="56"/>
    <x v="0"/>
    <x v="0"/>
    <x v="0"/>
    <x v="0"/>
  </r>
  <r>
    <x v="162"/>
    <x v="0"/>
    <x v="147"/>
    <x v="207"/>
    <x v="0"/>
    <x v="29"/>
    <x v="88"/>
    <x v="104"/>
    <x v="112"/>
    <x v="116"/>
    <x v="147"/>
    <x v="207"/>
    <x v="0"/>
    <x v="29"/>
    <x v="88"/>
    <x v="104"/>
    <x v="112"/>
    <x v="116"/>
    <x v="0"/>
    <x v="0"/>
    <x v="0"/>
    <x v="0"/>
  </r>
  <r>
    <x v="163"/>
    <x v="1"/>
    <x v="64"/>
    <x v="282"/>
    <x v="0"/>
    <x v="162"/>
    <x v="12"/>
    <x v="47"/>
    <x v="115"/>
    <x v="180"/>
    <x v="64"/>
    <x v="282"/>
    <x v="0"/>
    <x v="162"/>
    <x v="12"/>
    <x v="47"/>
    <x v="115"/>
    <x v="180"/>
    <x v="0"/>
    <x v="0"/>
    <x v="0"/>
    <x v="0"/>
  </r>
  <r>
    <x v="164"/>
    <x v="0"/>
    <x v="70"/>
    <x v="224"/>
    <x v="0"/>
    <x v="65"/>
    <x v="45"/>
    <x v="39"/>
    <x v="59"/>
    <x v="122"/>
    <x v="70"/>
    <x v="224"/>
    <x v="0"/>
    <x v="65"/>
    <x v="45"/>
    <x v="39"/>
    <x v="59"/>
    <x v="122"/>
    <x v="0"/>
    <x v="0"/>
    <x v="0"/>
    <x v="0"/>
  </r>
  <r>
    <x v="165"/>
    <x v="0"/>
    <x v="275"/>
    <x v="233"/>
    <x v="0"/>
    <x v="125"/>
    <x v="186"/>
    <x v="181"/>
    <x v="174"/>
    <x v="54"/>
    <x v="275"/>
    <x v="233"/>
    <x v="0"/>
    <x v="125"/>
    <x v="186"/>
    <x v="181"/>
    <x v="174"/>
    <x v="54"/>
    <x v="0"/>
    <x v="0"/>
    <x v="0"/>
    <x v="0"/>
  </r>
  <r>
    <x v="166"/>
    <x v="1"/>
    <x v="190"/>
    <x v="202"/>
    <x v="0"/>
    <x v="127"/>
    <x v="106"/>
    <x v="111"/>
    <x v="133"/>
    <x v="122"/>
    <x v="190"/>
    <x v="202"/>
    <x v="0"/>
    <x v="127"/>
    <x v="106"/>
    <x v="111"/>
    <x v="133"/>
    <x v="122"/>
    <x v="0"/>
    <x v="0"/>
    <x v="0"/>
    <x v="0"/>
  </r>
  <r>
    <x v="167"/>
    <x v="0"/>
    <x v="59"/>
    <x v="130"/>
    <x v="0"/>
    <x v="26"/>
    <x v="58"/>
    <x v="40"/>
    <x v="37"/>
    <x v="69"/>
    <x v="59"/>
    <x v="130"/>
    <x v="0"/>
    <x v="26"/>
    <x v="58"/>
    <x v="40"/>
    <x v="37"/>
    <x v="69"/>
    <x v="0"/>
    <x v="0"/>
    <x v="0"/>
    <x v="0"/>
  </r>
  <r>
    <x v="168"/>
    <x v="0"/>
    <x v="217"/>
    <x v="166"/>
    <x v="0"/>
    <x v="217"/>
    <x v="125"/>
    <x v="125"/>
    <x v="118"/>
    <x v="72"/>
    <x v="217"/>
    <x v="166"/>
    <x v="0"/>
    <x v="217"/>
    <x v="125"/>
    <x v="125"/>
    <x v="118"/>
    <x v="72"/>
    <x v="0"/>
    <x v="0"/>
    <x v="0"/>
    <x v="0"/>
  </r>
  <r>
    <x v="169"/>
    <x v="0"/>
    <x v="255"/>
    <x v="258"/>
    <x v="0"/>
    <x v="35"/>
    <x v="156"/>
    <x v="182"/>
    <x v="175"/>
    <x v="114"/>
    <x v="255"/>
    <x v="258"/>
    <x v="0"/>
    <x v="35"/>
    <x v="156"/>
    <x v="182"/>
    <x v="175"/>
    <x v="114"/>
    <x v="0"/>
    <x v="0"/>
    <x v="0"/>
    <x v="0"/>
  </r>
  <r>
    <x v="170"/>
    <x v="0"/>
    <x v="1"/>
    <x v="140"/>
    <x v="0"/>
    <x v="131"/>
    <x v="7"/>
    <x v="3"/>
    <x v="2"/>
    <x v="92"/>
    <x v="1"/>
    <x v="140"/>
    <x v="0"/>
    <x v="131"/>
    <x v="7"/>
    <x v="3"/>
    <x v="2"/>
    <x v="92"/>
    <x v="0"/>
    <x v="0"/>
    <x v="0"/>
    <x v="0"/>
  </r>
  <r>
    <x v="171"/>
    <x v="1"/>
    <x v="105"/>
    <x v="150"/>
    <x v="0"/>
    <x v="168"/>
    <x v="95"/>
    <x v="67"/>
    <x v="59"/>
    <x v="42"/>
    <x v="105"/>
    <x v="150"/>
    <x v="0"/>
    <x v="168"/>
    <x v="95"/>
    <x v="67"/>
    <x v="59"/>
    <x v="42"/>
    <x v="0"/>
    <x v="0"/>
    <x v="0"/>
    <x v="0"/>
  </r>
  <r>
    <x v="172"/>
    <x v="0"/>
    <x v="161"/>
    <x v="257"/>
    <x v="0"/>
    <x v="246"/>
    <x v="111"/>
    <x v="143"/>
    <x v="126"/>
    <x v="108"/>
    <x v="161"/>
    <x v="257"/>
    <x v="0"/>
    <x v="246"/>
    <x v="111"/>
    <x v="143"/>
    <x v="126"/>
    <x v="108"/>
    <x v="0"/>
    <x v="0"/>
    <x v="0"/>
    <x v="0"/>
  </r>
  <r>
    <x v="173"/>
    <x v="0"/>
    <x v="96"/>
    <x v="175"/>
    <x v="0"/>
    <x v="202"/>
    <x v="38"/>
    <x v="58"/>
    <x v="78"/>
    <x v="144"/>
    <x v="96"/>
    <x v="175"/>
    <x v="0"/>
    <x v="202"/>
    <x v="38"/>
    <x v="58"/>
    <x v="78"/>
    <x v="144"/>
    <x v="0"/>
    <x v="0"/>
    <x v="0"/>
    <x v="0"/>
  </r>
  <r>
    <x v="174"/>
    <x v="0"/>
    <x v="99"/>
    <x v="269"/>
    <x v="0"/>
    <x v="124"/>
    <x v="50"/>
    <x v="94"/>
    <x v="96"/>
    <x v="143"/>
    <x v="99"/>
    <x v="269"/>
    <x v="0"/>
    <x v="124"/>
    <x v="50"/>
    <x v="94"/>
    <x v="96"/>
    <x v="143"/>
    <x v="0"/>
    <x v="0"/>
    <x v="0"/>
    <x v="0"/>
  </r>
  <r>
    <x v="175"/>
    <x v="0"/>
    <x v="142"/>
    <x v="31"/>
    <x v="0"/>
    <x v="42"/>
    <x v="95"/>
    <x v="67"/>
    <x v="67"/>
    <x v="56"/>
    <x v="142"/>
    <x v="31"/>
    <x v="0"/>
    <x v="42"/>
    <x v="95"/>
    <x v="67"/>
    <x v="67"/>
    <x v="56"/>
    <x v="0"/>
    <x v="0"/>
    <x v="0"/>
    <x v="0"/>
  </r>
  <r>
    <x v="176"/>
    <x v="0"/>
    <x v="39"/>
    <x v="184"/>
    <x v="0"/>
    <x v="204"/>
    <x v="23"/>
    <x v="18"/>
    <x v="25"/>
    <x v="124"/>
    <x v="39"/>
    <x v="184"/>
    <x v="0"/>
    <x v="204"/>
    <x v="23"/>
    <x v="18"/>
    <x v="25"/>
    <x v="124"/>
    <x v="0"/>
    <x v="0"/>
    <x v="0"/>
    <x v="0"/>
  </r>
  <r>
    <x v="177"/>
    <x v="0"/>
    <x v="94"/>
    <x v="144"/>
    <x v="0"/>
    <x v="188"/>
    <x v="80"/>
    <x v="60"/>
    <x v="48"/>
    <x v="50"/>
    <x v="94"/>
    <x v="144"/>
    <x v="0"/>
    <x v="188"/>
    <x v="80"/>
    <x v="60"/>
    <x v="48"/>
    <x v="50"/>
    <x v="0"/>
    <x v="0"/>
    <x v="0"/>
    <x v="0"/>
  </r>
  <r>
    <x v="178"/>
    <x v="0"/>
    <x v="120"/>
    <x v="200"/>
    <x v="0"/>
    <x v="46"/>
    <x v="83"/>
    <x v="99"/>
    <x v="86"/>
    <x v="100"/>
    <x v="120"/>
    <x v="200"/>
    <x v="0"/>
    <x v="46"/>
    <x v="83"/>
    <x v="99"/>
    <x v="86"/>
    <x v="100"/>
    <x v="0"/>
    <x v="0"/>
    <x v="0"/>
    <x v="0"/>
  </r>
  <r>
    <x v="179"/>
    <x v="0"/>
    <x v="153"/>
    <x v="277"/>
    <x v="0"/>
    <x v="211"/>
    <x v="37"/>
    <x v="101"/>
    <x v="159"/>
    <x v="179"/>
    <x v="153"/>
    <x v="277"/>
    <x v="0"/>
    <x v="211"/>
    <x v="37"/>
    <x v="101"/>
    <x v="159"/>
    <x v="179"/>
    <x v="0"/>
    <x v="0"/>
    <x v="0"/>
    <x v="0"/>
  </r>
  <r>
    <x v="180"/>
    <x v="0"/>
    <x v="132"/>
    <x v="154"/>
    <x v="0"/>
    <x v="215"/>
    <x v="99"/>
    <x v="98"/>
    <x v="73"/>
    <x v="56"/>
    <x v="132"/>
    <x v="154"/>
    <x v="0"/>
    <x v="215"/>
    <x v="99"/>
    <x v="98"/>
    <x v="73"/>
    <x v="56"/>
    <x v="0"/>
    <x v="0"/>
    <x v="0"/>
    <x v="0"/>
  </r>
  <r>
    <x v="181"/>
    <x v="0"/>
    <x v="213"/>
    <x v="17"/>
    <x v="0"/>
    <x v="13"/>
    <x v="147"/>
    <x v="123"/>
    <x v="100"/>
    <x v="11"/>
    <x v="213"/>
    <x v="17"/>
    <x v="0"/>
    <x v="13"/>
    <x v="147"/>
    <x v="123"/>
    <x v="100"/>
    <x v="11"/>
    <x v="0"/>
    <x v="0"/>
    <x v="0"/>
    <x v="0"/>
  </r>
  <r>
    <x v="182"/>
    <x v="0"/>
    <x v="55"/>
    <x v="191"/>
    <x v="0"/>
    <x v="57"/>
    <x v="37"/>
    <x v="42"/>
    <x v="52"/>
    <x v="128"/>
    <x v="55"/>
    <x v="191"/>
    <x v="0"/>
    <x v="57"/>
    <x v="37"/>
    <x v="42"/>
    <x v="52"/>
    <x v="128"/>
    <x v="0"/>
    <x v="0"/>
    <x v="0"/>
    <x v="0"/>
  </r>
  <r>
    <x v="183"/>
    <x v="0"/>
    <x v="167"/>
    <x v="209"/>
    <x v="0"/>
    <x v="19"/>
    <x v="102"/>
    <x v="103"/>
    <x v="117"/>
    <x v="108"/>
    <x v="167"/>
    <x v="209"/>
    <x v="0"/>
    <x v="19"/>
    <x v="102"/>
    <x v="103"/>
    <x v="117"/>
    <x v="108"/>
    <x v="0"/>
    <x v="0"/>
    <x v="0"/>
    <x v="0"/>
  </r>
  <r>
    <x v="184"/>
    <x v="1"/>
    <x v="51"/>
    <x v="222"/>
    <x v="0"/>
    <x v="265"/>
    <x v="30"/>
    <x v="60"/>
    <x v="53"/>
    <x v="139"/>
    <x v="51"/>
    <x v="222"/>
    <x v="0"/>
    <x v="265"/>
    <x v="30"/>
    <x v="60"/>
    <x v="53"/>
    <x v="139"/>
    <x v="0"/>
    <x v="0"/>
    <x v="0"/>
    <x v="0"/>
  </r>
  <r>
    <x v="185"/>
    <x v="0"/>
    <x v="91"/>
    <x v="216"/>
    <x v="0"/>
    <x v="140"/>
    <x v="30"/>
    <x v="55"/>
    <x v="96"/>
    <x v="161"/>
    <x v="91"/>
    <x v="216"/>
    <x v="0"/>
    <x v="140"/>
    <x v="30"/>
    <x v="55"/>
    <x v="96"/>
    <x v="161"/>
    <x v="0"/>
    <x v="0"/>
    <x v="0"/>
    <x v="0"/>
  </r>
  <r>
    <x v="186"/>
    <x v="0"/>
    <x v="19"/>
    <x v="215"/>
    <x v="0"/>
    <x v="39"/>
    <x v="12"/>
    <x v="18"/>
    <x v="37"/>
    <x v="154"/>
    <x v="19"/>
    <x v="215"/>
    <x v="0"/>
    <x v="39"/>
    <x v="12"/>
    <x v="18"/>
    <x v="37"/>
    <x v="154"/>
    <x v="0"/>
    <x v="0"/>
    <x v="0"/>
    <x v="0"/>
  </r>
  <r>
    <x v="187"/>
    <x v="1"/>
    <x v="16"/>
    <x v="192"/>
    <x v="0"/>
    <x v="185"/>
    <x v="14"/>
    <x v="8"/>
    <x v="14"/>
    <x v="122"/>
    <x v="16"/>
    <x v="192"/>
    <x v="0"/>
    <x v="185"/>
    <x v="14"/>
    <x v="8"/>
    <x v="14"/>
    <x v="122"/>
    <x v="0"/>
    <x v="0"/>
    <x v="0"/>
    <x v="0"/>
  </r>
  <r>
    <x v="188"/>
    <x v="0"/>
    <x v="57"/>
    <x v="87"/>
    <x v="0"/>
    <x v="143"/>
    <x v="43"/>
    <x v="30"/>
    <x v="33"/>
    <x v="91"/>
    <x v="57"/>
    <x v="87"/>
    <x v="0"/>
    <x v="143"/>
    <x v="43"/>
    <x v="30"/>
    <x v="33"/>
    <x v="91"/>
    <x v="0"/>
    <x v="0"/>
    <x v="0"/>
    <x v="0"/>
  </r>
  <r>
    <x v="189"/>
    <x v="0"/>
    <x v="152"/>
    <x v="228"/>
    <x v="0"/>
    <x v="113"/>
    <x v="101"/>
    <x v="117"/>
    <x v="111"/>
    <x v="101"/>
    <x v="152"/>
    <x v="228"/>
    <x v="0"/>
    <x v="113"/>
    <x v="101"/>
    <x v="117"/>
    <x v="111"/>
    <x v="101"/>
    <x v="0"/>
    <x v="0"/>
    <x v="0"/>
    <x v="0"/>
  </r>
  <r>
    <x v="190"/>
    <x v="0"/>
    <x v="98"/>
    <x v="217"/>
    <x v="0"/>
    <x v="203"/>
    <x v="49"/>
    <x v="55"/>
    <x v="88"/>
    <x v="138"/>
    <x v="98"/>
    <x v="217"/>
    <x v="0"/>
    <x v="203"/>
    <x v="49"/>
    <x v="55"/>
    <x v="88"/>
    <x v="138"/>
    <x v="0"/>
    <x v="0"/>
    <x v="0"/>
    <x v="0"/>
  </r>
  <r>
    <x v="191"/>
    <x v="1"/>
    <x v="148"/>
    <x v="128"/>
    <x v="0"/>
    <x v="77"/>
    <x v="91"/>
    <x v="85"/>
    <x v="92"/>
    <x v="92"/>
    <x v="148"/>
    <x v="128"/>
    <x v="0"/>
    <x v="77"/>
    <x v="91"/>
    <x v="85"/>
    <x v="92"/>
    <x v="92"/>
    <x v="0"/>
    <x v="0"/>
    <x v="0"/>
    <x v="0"/>
  </r>
  <r>
    <x v="192"/>
    <x v="0"/>
    <x v="46"/>
    <x v="225"/>
    <x v="0"/>
    <x v="58"/>
    <x v="30"/>
    <x v="37"/>
    <x v="49"/>
    <x v="135"/>
    <x v="46"/>
    <x v="225"/>
    <x v="0"/>
    <x v="58"/>
    <x v="30"/>
    <x v="37"/>
    <x v="49"/>
    <x v="135"/>
    <x v="0"/>
    <x v="0"/>
    <x v="0"/>
    <x v="0"/>
  </r>
  <r>
    <x v="193"/>
    <x v="0"/>
    <x v="256"/>
    <x v="35"/>
    <x v="0"/>
    <x v="2"/>
    <x v="168"/>
    <x v="151"/>
    <x v="139"/>
    <x v="18"/>
    <x v="256"/>
    <x v="35"/>
    <x v="0"/>
    <x v="2"/>
    <x v="168"/>
    <x v="151"/>
    <x v="139"/>
    <x v="18"/>
    <x v="0"/>
    <x v="0"/>
    <x v="0"/>
    <x v="0"/>
  </r>
  <r>
    <x v="194"/>
    <x v="0"/>
    <x v="175"/>
    <x v="102"/>
    <x v="0"/>
    <x v="191"/>
    <x v="117"/>
    <x v="118"/>
    <x v="110"/>
    <x v="71"/>
    <x v="175"/>
    <x v="102"/>
    <x v="0"/>
    <x v="191"/>
    <x v="117"/>
    <x v="118"/>
    <x v="110"/>
    <x v="71"/>
    <x v="0"/>
    <x v="0"/>
    <x v="0"/>
    <x v="0"/>
  </r>
  <r>
    <x v="195"/>
    <x v="1"/>
    <x v="159"/>
    <x v="198"/>
    <x v="0"/>
    <x v="146"/>
    <x v="80"/>
    <x v="67"/>
    <x v="92"/>
    <x v="106"/>
    <x v="159"/>
    <x v="198"/>
    <x v="0"/>
    <x v="146"/>
    <x v="80"/>
    <x v="67"/>
    <x v="92"/>
    <x v="106"/>
    <x v="0"/>
    <x v="0"/>
    <x v="0"/>
    <x v="0"/>
  </r>
  <r>
    <x v="196"/>
    <x v="0"/>
    <x v="78"/>
    <x v="196"/>
    <x v="0"/>
    <x v="40"/>
    <x v="65"/>
    <x v="51"/>
    <x v="42"/>
    <x v="59"/>
    <x v="78"/>
    <x v="196"/>
    <x v="0"/>
    <x v="40"/>
    <x v="65"/>
    <x v="51"/>
    <x v="42"/>
    <x v="59"/>
    <x v="0"/>
    <x v="0"/>
    <x v="0"/>
    <x v="0"/>
  </r>
  <r>
    <x v="197"/>
    <x v="0"/>
    <x v="174"/>
    <x v="4"/>
    <x v="0"/>
    <x v="0"/>
    <x v="129"/>
    <x v="100"/>
    <x v="69"/>
    <x v="3"/>
    <x v="174"/>
    <x v="4"/>
    <x v="0"/>
    <x v="0"/>
    <x v="129"/>
    <x v="100"/>
    <x v="69"/>
    <x v="3"/>
    <x v="0"/>
    <x v="0"/>
    <x v="0"/>
    <x v="0"/>
  </r>
  <r>
    <x v="198"/>
    <x v="0"/>
    <x v="127"/>
    <x v="231"/>
    <x v="0"/>
    <x v="105"/>
    <x v="81"/>
    <x v="88"/>
    <x v="109"/>
    <x v="118"/>
    <x v="127"/>
    <x v="231"/>
    <x v="0"/>
    <x v="105"/>
    <x v="81"/>
    <x v="88"/>
    <x v="109"/>
    <x v="118"/>
    <x v="0"/>
    <x v="0"/>
    <x v="0"/>
    <x v="0"/>
  </r>
  <r>
    <x v="199"/>
    <x v="0"/>
    <x v="12"/>
    <x v="126"/>
    <x v="0"/>
    <x v="157"/>
    <x v="17"/>
    <x v="9"/>
    <x v="6"/>
    <x v="62"/>
    <x v="12"/>
    <x v="126"/>
    <x v="0"/>
    <x v="157"/>
    <x v="17"/>
    <x v="9"/>
    <x v="6"/>
    <x v="62"/>
    <x v="0"/>
    <x v="0"/>
    <x v="0"/>
    <x v="0"/>
  </r>
  <r>
    <x v="200"/>
    <x v="0"/>
    <x v="163"/>
    <x v="39"/>
    <x v="0"/>
    <x v="81"/>
    <x v="112"/>
    <x v="98"/>
    <x v="88"/>
    <x v="50"/>
    <x v="163"/>
    <x v="39"/>
    <x v="0"/>
    <x v="81"/>
    <x v="112"/>
    <x v="98"/>
    <x v="88"/>
    <x v="50"/>
    <x v="0"/>
    <x v="0"/>
    <x v="0"/>
    <x v="0"/>
  </r>
  <r>
    <x v="201"/>
    <x v="0"/>
    <x v="259"/>
    <x v="44"/>
    <x v="0"/>
    <x v="166"/>
    <x v="154"/>
    <x v="147"/>
    <x v="158"/>
    <x v="88"/>
    <x v="259"/>
    <x v="44"/>
    <x v="0"/>
    <x v="166"/>
    <x v="154"/>
    <x v="147"/>
    <x v="158"/>
    <x v="88"/>
    <x v="0"/>
    <x v="0"/>
    <x v="0"/>
    <x v="0"/>
  </r>
  <r>
    <x v="202"/>
    <x v="0"/>
    <x v="181"/>
    <x v="187"/>
    <x v="0"/>
    <x v="257"/>
    <x v="104"/>
    <x v="138"/>
    <x v="123"/>
    <x v="112"/>
    <x v="181"/>
    <x v="187"/>
    <x v="0"/>
    <x v="257"/>
    <x v="104"/>
    <x v="138"/>
    <x v="123"/>
    <x v="112"/>
    <x v="0"/>
    <x v="0"/>
    <x v="0"/>
    <x v="0"/>
  </r>
  <r>
    <x v="203"/>
    <x v="0"/>
    <x v="119"/>
    <x v="105"/>
    <x v="0"/>
    <x v="126"/>
    <x v="98"/>
    <x v="66"/>
    <x v="51"/>
    <x v="27"/>
    <x v="119"/>
    <x v="105"/>
    <x v="0"/>
    <x v="126"/>
    <x v="98"/>
    <x v="66"/>
    <x v="51"/>
    <x v="27"/>
    <x v="0"/>
    <x v="0"/>
    <x v="0"/>
    <x v="0"/>
  </r>
  <r>
    <x v="204"/>
    <x v="0"/>
    <x v="10"/>
    <x v="263"/>
    <x v="0"/>
    <x v="145"/>
    <x v="7"/>
    <x v="6"/>
    <x v="26"/>
    <x v="159"/>
    <x v="10"/>
    <x v="263"/>
    <x v="0"/>
    <x v="145"/>
    <x v="7"/>
    <x v="6"/>
    <x v="26"/>
    <x v="159"/>
    <x v="0"/>
    <x v="0"/>
    <x v="0"/>
    <x v="0"/>
  </r>
  <r>
    <x v="205"/>
    <x v="0"/>
    <x v="251"/>
    <x v="174"/>
    <x v="0"/>
    <x v="73"/>
    <x v="152"/>
    <x v="168"/>
    <x v="168"/>
    <x v="109"/>
    <x v="251"/>
    <x v="174"/>
    <x v="0"/>
    <x v="73"/>
    <x v="152"/>
    <x v="168"/>
    <x v="168"/>
    <x v="109"/>
    <x v="0"/>
    <x v="0"/>
    <x v="0"/>
    <x v="0"/>
  </r>
  <r>
    <x v="206"/>
    <x v="0"/>
    <x v="198"/>
    <x v="43"/>
    <x v="0"/>
    <x v="161"/>
    <x v="138"/>
    <x v="127"/>
    <x v="110"/>
    <x v="35"/>
    <x v="198"/>
    <x v="43"/>
    <x v="0"/>
    <x v="161"/>
    <x v="138"/>
    <x v="127"/>
    <x v="110"/>
    <x v="35"/>
    <x v="0"/>
    <x v="0"/>
    <x v="0"/>
    <x v="0"/>
  </r>
  <r>
    <x v="207"/>
    <x v="0"/>
    <x v="238"/>
    <x v="133"/>
    <x v="0"/>
    <x v="88"/>
    <x v="153"/>
    <x v="146"/>
    <x v="138"/>
    <x v="53"/>
    <x v="238"/>
    <x v="133"/>
    <x v="0"/>
    <x v="88"/>
    <x v="153"/>
    <x v="146"/>
    <x v="138"/>
    <x v="53"/>
    <x v="0"/>
    <x v="0"/>
    <x v="0"/>
    <x v="0"/>
  </r>
  <r>
    <x v="208"/>
    <x v="0"/>
    <x v="101"/>
    <x v="73"/>
    <x v="0"/>
    <x v="36"/>
    <x v="68"/>
    <x v="49"/>
    <x v="50"/>
    <x v="79"/>
    <x v="101"/>
    <x v="73"/>
    <x v="0"/>
    <x v="36"/>
    <x v="68"/>
    <x v="49"/>
    <x v="50"/>
    <x v="79"/>
    <x v="0"/>
    <x v="0"/>
    <x v="0"/>
    <x v="0"/>
  </r>
  <r>
    <x v="209"/>
    <x v="1"/>
    <x v="185"/>
    <x v="179"/>
    <x v="0"/>
    <x v="240"/>
    <x v="86"/>
    <x v="108"/>
    <x v="127"/>
    <x v="136"/>
    <x v="185"/>
    <x v="179"/>
    <x v="0"/>
    <x v="240"/>
    <x v="86"/>
    <x v="108"/>
    <x v="127"/>
    <x v="136"/>
    <x v="0"/>
    <x v="0"/>
    <x v="0"/>
    <x v="0"/>
  </r>
  <r>
    <x v="210"/>
    <x v="0"/>
    <x v="228"/>
    <x v="287"/>
    <x v="0"/>
    <x v="193"/>
    <x v="95"/>
    <x v="144"/>
    <x v="183"/>
    <x v="173"/>
    <x v="228"/>
    <x v="287"/>
    <x v="0"/>
    <x v="193"/>
    <x v="95"/>
    <x v="144"/>
    <x v="183"/>
    <x v="173"/>
    <x v="0"/>
    <x v="0"/>
    <x v="0"/>
    <x v="0"/>
  </r>
  <r>
    <x v="211"/>
    <x v="1"/>
    <x v="195"/>
    <x v="289"/>
    <x v="0"/>
    <x v="227"/>
    <x v="107"/>
    <x v="163"/>
    <x v="164"/>
    <x v="147"/>
    <x v="195"/>
    <x v="289"/>
    <x v="0"/>
    <x v="227"/>
    <x v="107"/>
    <x v="163"/>
    <x v="164"/>
    <x v="147"/>
    <x v="0"/>
    <x v="0"/>
    <x v="0"/>
    <x v="0"/>
  </r>
  <r>
    <x v="212"/>
    <x v="1"/>
    <x v="5"/>
    <x v="259"/>
    <x v="0"/>
    <x v="272"/>
    <x v="9"/>
    <x v="9"/>
    <x v="10"/>
    <x v="125"/>
    <x v="5"/>
    <x v="259"/>
    <x v="0"/>
    <x v="272"/>
    <x v="9"/>
    <x v="9"/>
    <x v="10"/>
    <x v="125"/>
    <x v="0"/>
    <x v="0"/>
    <x v="0"/>
    <x v="0"/>
  </r>
  <r>
    <x v="213"/>
    <x v="1"/>
    <x v="162"/>
    <x v="42"/>
    <x v="0"/>
    <x v="159"/>
    <x v="123"/>
    <x v="97"/>
    <x v="80"/>
    <x v="22"/>
    <x v="162"/>
    <x v="42"/>
    <x v="0"/>
    <x v="159"/>
    <x v="123"/>
    <x v="97"/>
    <x v="80"/>
    <x v="22"/>
    <x v="0"/>
    <x v="0"/>
    <x v="0"/>
    <x v="0"/>
  </r>
  <r>
    <x v="214"/>
    <x v="0"/>
    <x v="2"/>
    <x v="51"/>
    <x v="0"/>
    <x v="258"/>
    <x v="7"/>
    <x v="1"/>
    <x v="1"/>
    <x v="88"/>
    <x v="2"/>
    <x v="51"/>
    <x v="0"/>
    <x v="258"/>
    <x v="7"/>
    <x v="1"/>
    <x v="1"/>
    <x v="88"/>
    <x v="0"/>
    <x v="0"/>
    <x v="0"/>
    <x v="0"/>
  </r>
  <r>
    <x v="215"/>
    <x v="0"/>
    <x v="178"/>
    <x v="9"/>
    <x v="0"/>
    <x v="50"/>
    <x v="122"/>
    <x v="86"/>
    <x v="74"/>
    <x v="16"/>
    <x v="178"/>
    <x v="9"/>
    <x v="0"/>
    <x v="50"/>
    <x v="122"/>
    <x v="86"/>
    <x v="74"/>
    <x v="16"/>
    <x v="0"/>
    <x v="0"/>
    <x v="0"/>
    <x v="0"/>
  </r>
  <r>
    <x v="216"/>
    <x v="0"/>
    <x v="75"/>
    <x v="252"/>
    <x v="0"/>
    <x v="183"/>
    <x v="32"/>
    <x v="80"/>
    <x v="73"/>
    <x v="147"/>
    <x v="75"/>
    <x v="252"/>
    <x v="0"/>
    <x v="183"/>
    <x v="32"/>
    <x v="80"/>
    <x v="73"/>
    <x v="147"/>
    <x v="0"/>
    <x v="0"/>
    <x v="0"/>
    <x v="0"/>
  </r>
  <r>
    <x v="217"/>
    <x v="0"/>
    <x v="196"/>
    <x v="163"/>
    <x v="0"/>
    <x v="226"/>
    <x v="126"/>
    <x v="133"/>
    <x v="126"/>
    <x v="88"/>
    <x v="196"/>
    <x v="163"/>
    <x v="0"/>
    <x v="226"/>
    <x v="126"/>
    <x v="133"/>
    <x v="126"/>
    <x v="88"/>
    <x v="0"/>
    <x v="0"/>
    <x v="0"/>
    <x v="0"/>
  </r>
  <r>
    <x v="218"/>
    <x v="0"/>
    <x v="299"/>
    <x v="190"/>
    <x v="0"/>
    <x v="94"/>
    <x v="200"/>
    <x v="199"/>
    <x v="198"/>
    <x v="151"/>
    <x v="299"/>
    <x v="190"/>
    <x v="0"/>
    <x v="94"/>
    <x v="200"/>
    <x v="199"/>
    <x v="198"/>
    <x v="151"/>
    <x v="0"/>
    <x v="0"/>
    <x v="0"/>
    <x v="0"/>
  </r>
  <r>
    <x v="219"/>
    <x v="0"/>
    <x v="203"/>
    <x v="223"/>
    <x v="0"/>
    <x v="251"/>
    <x v="132"/>
    <x v="124"/>
    <x v="130"/>
    <x v="83"/>
    <x v="203"/>
    <x v="223"/>
    <x v="0"/>
    <x v="251"/>
    <x v="132"/>
    <x v="124"/>
    <x v="130"/>
    <x v="83"/>
    <x v="0"/>
    <x v="0"/>
    <x v="0"/>
    <x v="0"/>
  </r>
  <r>
    <x v="220"/>
    <x v="0"/>
    <x v="129"/>
    <x v="212"/>
    <x v="0"/>
    <x v="164"/>
    <x v="69"/>
    <x v="95"/>
    <x v="98"/>
    <x v="126"/>
    <x v="129"/>
    <x v="212"/>
    <x v="0"/>
    <x v="164"/>
    <x v="69"/>
    <x v="95"/>
    <x v="98"/>
    <x v="126"/>
    <x v="0"/>
    <x v="0"/>
    <x v="0"/>
    <x v="0"/>
  </r>
  <r>
    <x v="221"/>
    <x v="0"/>
    <x v="257"/>
    <x v="146"/>
    <x v="0"/>
    <x v="100"/>
    <x v="178"/>
    <x v="169"/>
    <x v="157"/>
    <x v="37"/>
    <x v="257"/>
    <x v="146"/>
    <x v="0"/>
    <x v="100"/>
    <x v="178"/>
    <x v="169"/>
    <x v="157"/>
    <x v="37"/>
    <x v="0"/>
    <x v="0"/>
    <x v="0"/>
    <x v="0"/>
  </r>
  <r>
    <x v="222"/>
    <x v="0"/>
    <x v="194"/>
    <x v="60"/>
    <x v="0"/>
    <x v="154"/>
    <x v="130"/>
    <x v="126"/>
    <x v="116"/>
    <x v="55"/>
    <x v="194"/>
    <x v="60"/>
    <x v="0"/>
    <x v="154"/>
    <x v="130"/>
    <x v="126"/>
    <x v="116"/>
    <x v="55"/>
    <x v="0"/>
    <x v="0"/>
    <x v="0"/>
    <x v="0"/>
  </r>
  <r>
    <x v="223"/>
    <x v="1"/>
    <x v="14"/>
    <x v="270"/>
    <x v="0"/>
    <x v="54"/>
    <x v="10"/>
    <x v="29"/>
    <x v="35"/>
    <x v="158"/>
    <x v="14"/>
    <x v="270"/>
    <x v="0"/>
    <x v="54"/>
    <x v="10"/>
    <x v="29"/>
    <x v="35"/>
    <x v="158"/>
    <x v="0"/>
    <x v="0"/>
    <x v="0"/>
    <x v="0"/>
  </r>
  <r>
    <x v="224"/>
    <x v="0"/>
    <x v="123"/>
    <x v="156"/>
    <x v="0"/>
    <x v="64"/>
    <x v="105"/>
    <x v="89"/>
    <x v="71"/>
    <x v="49"/>
    <x v="123"/>
    <x v="156"/>
    <x v="0"/>
    <x v="64"/>
    <x v="105"/>
    <x v="89"/>
    <x v="71"/>
    <x v="49"/>
    <x v="0"/>
    <x v="0"/>
    <x v="0"/>
    <x v="0"/>
  </r>
  <r>
    <x v="225"/>
    <x v="0"/>
    <x v="233"/>
    <x v="86"/>
    <x v="0"/>
    <x v="39"/>
    <x v="136"/>
    <x v="128"/>
    <x v="150"/>
    <x v="103"/>
    <x v="233"/>
    <x v="86"/>
    <x v="0"/>
    <x v="39"/>
    <x v="136"/>
    <x v="128"/>
    <x v="150"/>
    <x v="103"/>
    <x v="0"/>
    <x v="0"/>
    <x v="0"/>
    <x v="0"/>
  </r>
  <r>
    <x v="226"/>
    <x v="0"/>
    <x v="173"/>
    <x v="27"/>
    <x v="0"/>
    <x v="33"/>
    <x v="107"/>
    <x v="93"/>
    <x v="92"/>
    <x v="62"/>
    <x v="173"/>
    <x v="27"/>
    <x v="0"/>
    <x v="33"/>
    <x v="107"/>
    <x v="93"/>
    <x v="92"/>
    <x v="62"/>
    <x v="0"/>
    <x v="0"/>
    <x v="0"/>
    <x v="0"/>
  </r>
  <r>
    <x v="227"/>
    <x v="0"/>
    <x v="211"/>
    <x v="6"/>
    <x v="0"/>
    <x v="172"/>
    <x v="148"/>
    <x v="127"/>
    <x v="96"/>
    <x v="7"/>
    <x v="211"/>
    <x v="6"/>
    <x v="0"/>
    <x v="172"/>
    <x v="148"/>
    <x v="127"/>
    <x v="96"/>
    <x v="7"/>
    <x v="0"/>
    <x v="0"/>
    <x v="0"/>
    <x v="0"/>
  </r>
  <r>
    <x v="228"/>
    <x v="0"/>
    <x v="77"/>
    <x v="49"/>
    <x v="0"/>
    <x v="21"/>
    <x v="72"/>
    <x v="54"/>
    <x v="39"/>
    <x v="48"/>
    <x v="77"/>
    <x v="49"/>
    <x v="0"/>
    <x v="21"/>
    <x v="72"/>
    <x v="54"/>
    <x v="39"/>
    <x v="48"/>
    <x v="0"/>
    <x v="0"/>
    <x v="0"/>
    <x v="0"/>
  </r>
  <r>
    <x v="229"/>
    <x v="0"/>
    <x v="143"/>
    <x v="125"/>
    <x v="0"/>
    <x v="158"/>
    <x v="95"/>
    <x v="81"/>
    <x v="84"/>
    <x v="76"/>
    <x v="143"/>
    <x v="125"/>
    <x v="0"/>
    <x v="158"/>
    <x v="95"/>
    <x v="81"/>
    <x v="84"/>
    <x v="76"/>
    <x v="0"/>
    <x v="0"/>
    <x v="0"/>
    <x v="0"/>
  </r>
  <r>
    <x v="230"/>
    <x v="0"/>
    <x v="45"/>
    <x v="229"/>
    <x v="0"/>
    <x v="92"/>
    <x v="56"/>
    <x v="52"/>
    <x v="45"/>
    <x v="86"/>
    <x v="45"/>
    <x v="229"/>
    <x v="0"/>
    <x v="92"/>
    <x v="56"/>
    <x v="52"/>
    <x v="45"/>
    <x v="86"/>
    <x v="0"/>
    <x v="0"/>
    <x v="0"/>
    <x v="0"/>
  </r>
  <r>
    <x v="231"/>
    <x v="1"/>
    <x v="151"/>
    <x v="249"/>
    <x v="0"/>
    <x v="91"/>
    <x v="62"/>
    <x v="95"/>
    <x v="125"/>
    <x v="148"/>
    <x v="151"/>
    <x v="249"/>
    <x v="0"/>
    <x v="91"/>
    <x v="62"/>
    <x v="95"/>
    <x v="125"/>
    <x v="148"/>
    <x v="0"/>
    <x v="0"/>
    <x v="0"/>
    <x v="0"/>
  </r>
  <r>
    <x v="232"/>
    <x v="0"/>
    <x v="168"/>
    <x v="297"/>
    <x v="0"/>
    <x v="250"/>
    <x v="117"/>
    <x v="127"/>
    <x v="154"/>
    <x v="132"/>
    <x v="168"/>
    <x v="297"/>
    <x v="0"/>
    <x v="250"/>
    <x v="117"/>
    <x v="127"/>
    <x v="154"/>
    <x v="132"/>
    <x v="0"/>
    <x v="0"/>
    <x v="0"/>
    <x v="0"/>
  </r>
  <r>
    <x v="233"/>
    <x v="0"/>
    <x v="298"/>
    <x v="251"/>
    <x v="0"/>
    <x v="20"/>
    <x v="201"/>
    <x v="199"/>
    <x v="197"/>
    <x v="131"/>
    <x v="298"/>
    <x v="251"/>
    <x v="0"/>
    <x v="20"/>
    <x v="201"/>
    <x v="199"/>
    <x v="197"/>
    <x v="131"/>
    <x v="0"/>
    <x v="0"/>
    <x v="0"/>
    <x v="0"/>
  </r>
  <r>
    <x v="234"/>
    <x v="0"/>
    <x v="36"/>
    <x v="180"/>
    <x v="0"/>
    <x v="252"/>
    <x v="33"/>
    <x v="28"/>
    <x v="18"/>
    <x v="78"/>
    <x v="36"/>
    <x v="180"/>
    <x v="0"/>
    <x v="252"/>
    <x v="33"/>
    <x v="28"/>
    <x v="18"/>
    <x v="78"/>
    <x v="0"/>
    <x v="0"/>
    <x v="0"/>
    <x v="0"/>
  </r>
  <r>
    <x v="235"/>
    <x v="0"/>
    <x v="116"/>
    <x v="143"/>
    <x v="0"/>
    <x v="169"/>
    <x v="67"/>
    <x v="48"/>
    <x v="70"/>
    <x v="107"/>
    <x v="116"/>
    <x v="143"/>
    <x v="0"/>
    <x v="169"/>
    <x v="67"/>
    <x v="48"/>
    <x v="70"/>
    <x v="107"/>
    <x v="0"/>
    <x v="0"/>
    <x v="0"/>
    <x v="0"/>
  </r>
  <r>
    <x v="236"/>
    <x v="0"/>
    <x v="109"/>
    <x v="111"/>
    <x v="0"/>
    <x v="83"/>
    <x v="95"/>
    <x v="80"/>
    <x v="59"/>
    <x v="42"/>
    <x v="109"/>
    <x v="111"/>
    <x v="0"/>
    <x v="83"/>
    <x v="95"/>
    <x v="80"/>
    <x v="59"/>
    <x v="42"/>
    <x v="0"/>
    <x v="0"/>
    <x v="0"/>
    <x v="0"/>
  </r>
  <r>
    <x v="237"/>
    <x v="0"/>
    <x v="265"/>
    <x v="14"/>
    <x v="0"/>
    <x v="98"/>
    <x v="173"/>
    <x v="164"/>
    <x v="151"/>
    <x v="32"/>
    <x v="265"/>
    <x v="14"/>
    <x v="0"/>
    <x v="98"/>
    <x v="173"/>
    <x v="164"/>
    <x v="151"/>
    <x v="32"/>
    <x v="0"/>
    <x v="0"/>
    <x v="0"/>
    <x v="0"/>
  </r>
  <r>
    <x v="238"/>
    <x v="0"/>
    <x v="295"/>
    <x v="19"/>
    <x v="0"/>
    <x v="72"/>
    <x v="204"/>
    <x v="193"/>
    <x v="185"/>
    <x v="17"/>
    <x v="295"/>
    <x v="19"/>
    <x v="0"/>
    <x v="72"/>
    <x v="204"/>
    <x v="193"/>
    <x v="185"/>
    <x v="17"/>
    <x v="0"/>
    <x v="0"/>
    <x v="0"/>
    <x v="0"/>
  </r>
  <r>
    <x v="239"/>
    <x v="0"/>
    <x v="276"/>
    <x v="0"/>
    <x v="0"/>
    <x v="3"/>
    <x v="188"/>
    <x v="169"/>
    <x v="145"/>
    <x v="0"/>
    <x v="276"/>
    <x v="0"/>
    <x v="0"/>
    <x v="3"/>
    <x v="188"/>
    <x v="169"/>
    <x v="145"/>
    <x v="0"/>
    <x v="0"/>
    <x v="0"/>
    <x v="0"/>
    <x v="0"/>
  </r>
  <r>
    <x v="240"/>
    <x v="1"/>
    <x v="272"/>
    <x v="256"/>
    <x v="0"/>
    <x v="178"/>
    <x v="143"/>
    <x v="175"/>
    <x v="185"/>
    <x v="153"/>
    <x v="272"/>
    <x v="256"/>
    <x v="0"/>
    <x v="178"/>
    <x v="143"/>
    <x v="175"/>
    <x v="185"/>
    <x v="153"/>
    <x v="0"/>
    <x v="0"/>
    <x v="0"/>
    <x v="0"/>
  </r>
  <r>
    <x v="241"/>
    <x v="0"/>
    <x v="60"/>
    <x v="56"/>
    <x v="0"/>
    <x v="206"/>
    <x v="63"/>
    <x v="41"/>
    <x v="30"/>
    <x v="50"/>
    <x v="60"/>
    <x v="56"/>
    <x v="0"/>
    <x v="206"/>
    <x v="63"/>
    <x v="41"/>
    <x v="30"/>
    <x v="50"/>
    <x v="0"/>
    <x v="0"/>
    <x v="0"/>
    <x v="0"/>
  </r>
  <r>
    <x v="242"/>
    <x v="0"/>
    <x v="241"/>
    <x v="147"/>
    <x v="0"/>
    <x v="132"/>
    <x v="154"/>
    <x v="147"/>
    <x v="143"/>
    <x v="62"/>
    <x v="241"/>
    <x v="147"/>
    <x v="0"/>
    <x v="132"/>
    <x v="154"/>
    <x v="147"/>
    <x v="143"/>
    <x v="62"/>
    <x v="0"/>
    <x v="0"/>
    <x v="0"/>
    <x v="0"/>
  </r>
  <r>
    <x v="243"/>
    <x v="1"/>
    <x v="244"/>
    <x v="290"/>
    <x v="0"/>
    <x v="9"/>
    <x v="162"/>
    <x v="167"/>
    <x v="181"/>
    <x v="120"/>
    <x v="244"/>
    <x v="290"/>
    <x v="0"/>
    <x v="9"/>
    <x v="162"/>
    <x v="167"/>
    <x v="181"/>
    <x v="120"/>
    <x v="0"/>
    <x v="0"/>
    <x v="0"/>
    <x v="0"/>
  </r>
  <r>
    <x v="244"/>
    <x v="0"/>
    <x v="149"/>
    <x v="199"/>
    <x v="0"/>
    <x v="62"/>
    <x v="104"/>
    <x v="85"/>
    <x v="96"/>
    <x v="81"/>
    <x v="149"/>
    <x v="199"/>
    <x v="0"/>
    <x v="62"/>
    <x v="104"/>
    <x v="85"/>
    <x v="96"/>
    <x v="81"/>
    <x v="0"/>
    <x v="0"/>
    <x v="0"/>
    <x v="0"/>
  </r>
  <r>
    <x v="245"/>
    <x v="0"/>
    <x v="187"/>
    <x v="52"/>
    <x v="0"/>
    <x v="52"/>
    <x v="120"/>
    <x v="105"/>
    <x v="107"/>
    <x v="61"/>
    <x v="187"/>
    <x v="52"/>
    <x v="0"/>
    <x v="52"/>
    <x v="120"/>
    <x v="105"/>
    <x v="107"/>
    <x v="61"/>
    <x v="0"/>
    <x v="0"/>
    <x v="0"/>
    <x v="0"/>
  </r>
  <r>
    <x v="246"/>
    <x v="0"/>
    <x v="227"/>
    <x v="232"/>
    <x v="0"/>
    <x v="267"/>
    <x v="129"/>
    <x v="163"/>
    <x v="154"/>
    <x v="114"/>
    <x v="227"/>
    <x v="232"/>
    <x v="0"/>
    <x v="267"/>
    <x v="129"/>
    <x v="163"/>
    <x v="154"/>
    <x v="114"/>
    <x v="0"/>
    <x v="0"/>
    <x v="0"/>
    <x v="0"/>
  </r>
  <r>
    <x v="247"/>
    <x v="0"/>
    <x v="89"/>
    <x v="268"/>
    <x v="0"/>
    <x v="107"/>
    <x v="40"/>
    <x v="72"/>
    <x v="75"/>
    <x v="141"/>
    <x v="89"/>
    <x v="268"/>
    <x v="0"/>
    <x v="107"/>
    <x v="40"/>
    <x v="72"/>
    <x v="75"/>
    <x v="141"/>
    <x v="0"/>
    <x v="0"/>
    <x v="0"/>
    <x v="0"/>
  </r>
  <r>
    <x v="248"/>
    <x v="0"/>
    <x v="26"/>
    <x v="218"/>
    <x v="0"/>
    <x v="259"/>
    <x v="20"/>
    <x v="35"/>
    <x v="31"/>
    <x v="134"/>
    <x v="26"/>
    <x v="218"/>
    <x v="0"/>
    <x v="259"/>
    <x v="20"/>
    <x v="35"/>
    <x v="31"/>
    <x v="134"/>
    <x v="0"/>
    <x v="0"/>
    <x v="0"/>
    <x v="0"/>
  </r>
  <r>
    <x v="249"/>
    <x v="1"/>
    <x v="11"/>
    <x v="227"/>
    <x v="0"/>
    <x v="221"/>
    <x v="13"/>
    <x v="11"/>
    <x v="16"/>
    <x v="133"/>
    <x v="11"/>
    <x v="227"/>
    <x v="0"/>
    <x v="221"/>
    <x v="13"/>
    <x v="11"/>
    <x v="16"/>
    <x v="133"/>
    <x v="0"/>
    <x v="0"/>
    <x v="0"/>
    <x v="0"/>
  </r>
  <r>
    <x v="250"/>
    <x v="0"/>
    <x v="234"/>
    <x v="178"/>
    <x v="0"/>
    <x v="80"/>
    <x v="148"/>
    <x v="154"/>
    <x v="148"/>
    <x v="88"/>
    <x v="234"/>
    <x v="178"/>
    <x v="0"/>
    <x v="80"/>
    <x v="148"/>
    <x v="154"/>
    <x v="148"/>
    <x v="88"/>
    <x v="0"/>
    <x v="0"/>
    <x v="0"/>
    <x v="0"/>
  </r>
  <r>
    <x v="251"/>
    <x v="0"/>
    <x v="291"/>
    <x v="230"/>
    <x v="0"/>
    <x v="108"/>
    <x v="197"/>
    <x v="196"/>
    <x v="194"/>
    <x v="114"/>
    <x v="291"/>
    <x v="230"/>
    <x v="0"/>
    <x v="108"/>
    <x v="197"/>
    <x v="196"/>
    <x v="194"/>
    <x v="114"/>
    <x v="0"/>
    <x v="0"/>
    <x v="0"/>
    <x v="0"/>
  </r>
  <r>
    <x v="252"/>
    <x v="0"/>
    <x v="113"/>
    <x v="226"/>
    <x v="0"/>
    <x v="16"/>
    <x v="109"/>
    <x v="103"/>
    <x v="83"/>
    <x v="50"/>
    <x v="113"/>
    <x v="226"/>
    <x v="0"/>
    <x v="16"/>
    <x v="109"/>
    <x v="103"/>
    <x v="83"/>
    <x v="50"/>
    <x v="0"/>
    <x v="0"/>
    <x v="0"/>
    <x v="0"/>
  </r>
  <r>
    <x v="253"/>
    <x v="0"/>
    <x v="65"/>
    <x v="168"/>
    <x v="0"/>
    <x v="117"/>
    <x v="30"/>
    <x v="39"/>
    <x v="67"/>
    <x v="147"/>
    <x v="65"/>
    <x v="168"/>
    <x v="0"/>
    <x v="117"/>
    <x v="30"/>
    <x v="39"/>
    <x v="67"/>
    <x v="147"/>
    <x v="0"/>
    <x v="0"/>
    <x v="0"/>
    <x v="0"/>
  </r>
  <r>
    <x v="254"/>
    <x v="0"/>
    <x v="277"/>
    <x v="5"/>
    <x v="0"/>
    <x v="23"/>
    <x v="192"/>
    <x v="169"/>
    <x v="153"/>
    <x v="1"/>
    <x v="277"/>
    <x v="5"/>
    <x v="0"/>
    <x v="23"/>
    <x v="192"/>
    <x v="169"/>
    <x v="153"/>
    <x v="1"/>
    <x v="0"/>
    <x v="0"/>
    <x v="0"/>
    <x v="0"/>
  </r>
  <r>
    <x v="255"/>
    <x v="0"/>
    <x v="193"/>
    <x v="158"/>
    <x v="0"/>
    <x v="27"/>
    <x v="129"/>
    <x v="133"/>
    <x v="126"/>
    <x v="81"/>
    <x v="193"/>
    <x v="158"/>
    <x v="0"/>
    <x v="27"/>
    <x v="129"/>
    <x v="133"/>
    <x v="126"/>
    <x v="81"/>
    <x v="0"/>
    <x v="0"/>
    <x v="0"/>
    <x v="0"/>
  </r>
  <r>
    <x v="256"/>
    <x v="0"/>
    <x v="61"/>
    <x v="124"/>
    <x v="0"/>
    <x v="130"/>
    <x v="53"/>
    <x v="33"/>
    <x v="32"/>
    <x v="71"/>
    <x v="61"/>
    <x v="124"/>
    <x v="0"/>
    <x v="130"/>
    <x v="53"/>
    <x v="33"/>
    <x v="32"/>
    <x v="71"/>
    <x v="0"/>
    <x v="0"/>
    <x v="0"/>
    <x v="0"/>
  </r>
  <r>
    <x v="257"/>
    <x v="0"/>
    <x v="25"/>
    <x v="155"/>
    <x v="0"/>
    <x v="199"/>
    <x v="25"/>
    <x v="16"/>
    <x v="12"/>
    <x v="81"/>
    <x v="25"/>
    <x v="155"/>
    <x v="0"/>
    <x v="199"/>
    <x v="25"/>
    <x v="16"/>
    <x v="12"/>
    <x v="81"/>
    <x v="0"/>
    <x v="0"/>
    <x v="0"/>
    <x v="0"/>
  </r>
  <r>
    <x v="258"/>
    <x v="0"/>
    <x v="186"/>
    <x v="137"/>
    <x v="0"/>
    <x v="75"/>
    <x v="104"/>
    <x v="85"/>
    <x v="110"/>
    <x v="92"/>
    <x v="186"/>
    <x v="137"/>
    <x v="0"/>
    <x v="75"/>
    <x v="104"/>
    <x v="85"/>
    <x v="110"/>
    <x v="92"/>
    <x v="0"/>
    <x v="0"/>
    <x v="0"/>
    <x v="0"/>
  </r>
  <r>
    <x v="259"/>
    <x v="0"/>
    <x v="210"/>
    <x v="93"/>
    <x v="0"/>
    <x v="10"/>
    <x v="135"/>
    <x v="119"/>
    <x v="115"/>
    <x v="48"/>
    <x v="210"/>
    <x v="93"/>
    <x v="0"/>
    <x v="10"/>
    <x v="135"/>
    <x v="119"/>
    <x v="115"/>
    <x v="48"/>
    <x v="0"/>
    <x v="0"/>
    <x v="0"/>
    <x v="0"/>
  </r>
  <r>
    <x v="260"/>
    <x v="0"/>
    <x v="258"/>
    <x v="12"/>
    <x v="0"/>
    <x v="38"/>
    <x v="166"/>
    <x v="147"/>
    <x v="135"/>
    <x v="17"/>
    <x v="258"/>
    <x v="12"/>
    <x v="0"/>
    <x v="38"/>
    <x v="166"/>
    <x v="147"/>
    <x v="135"/>
    <x v="17"/>
    <x v="0"/>
    <x v="0"/>
    <x v="0"/>
    <x v="0"/>
  </r>
  <r>
    <x v="261"/>
    <x v="0"/>
    <x v="208"/>
    <x v="24"/>
    <x v="0"/>
    <x v="175"/>
    <x v="133"/>
    <x v="106"/>
    <x v="96"/>
    <x v="26"/>
    <x v="208"/>
    <x v="24"/>
    <x v="0"/>
    <x v="175"/>
    <x v="133"/>
    <x v="106"/>
    <x v="96"/>
    <x v="26"/>
    <x v="0"/>
    <x v="0"/>
    <x v="0"/>
    <x v="0"/>
  </r>
  <r>
    <x v="262"/>
    <x v="0"/>
    <x v="237"/>
    <x v="70"/>
    <x v="0"/>
    <x v="194"/>
    <x v="142"/>
    <x v="132"/>
    <x v="128"/>
    <x v="62"/>
    <x v="237"/>
    <x v="70"/>
    <x v="0"/>
    <x v="194"/>
    <x v="142"/>
    <x v="132"/>
    <x v="128"/>
    <x v="62"/>
    <x v="0"/>
    <x v="0"/>
    <x v="0"/>
    <x v="0"/>
  </r>
  <r>
    <x v="263"/>
    <x v="0"/>
    <x v="107"/>
    <x v="115"/>
    <x v="0"/>
    <x v="112"/>
    <x v="76"/>
    <x v="70"/>
    <x v="58"/>
    <x v="65"/>
    <x v="107"/>
    <x v="115"/>
    <x v="0"/>
    <x v="112"/>
    <x v="76"/>
    <x v="70"/>
    <x v="58"/>
    <x v="65"/>
    <x v="0"/>
    <x v="0"/>
    <x v="0"/>
    <x v="0"/>
  </r>
  <r>
    <x v="264"/>
    <x v="0"/>
    <x v="279"/>
    <x v="28"/>
    <x v="0"/>
    <x v="241"/>
    <x v="180"/>
    <x v="170"/>
    <x v="164"/>
    <x v="50"/>
    <x v="279"/>
    <x v="28"/>
    <x v="0"/>
    <x v="241"/>
    <x v="180"/>
    <x v="170"/>
    <x v="164"/>
    <x v="50"/>
    <x v="0"/>
    <x v="0"/>
    <x v="0"/>
    <x v="0"/>
  </r>
  <r>
    <x v="265"/>
    <x v="0"/>
    <x v="177"/>
    <x v="94"/>
    <x v="0"/>
    <x v="224"/>
    <x v="116"/>
    <x v="116"/>
    <x v="103"/>
    <x v="64"/>
    <x v="177"/>
    <x v="94"/>
    <x v="0"/>
    <x v="224"/>
    <x v="116"/>
    <x v="116"/>
    <x v="103"/>
    <x v="64"/>
    <x v="0"/>
    <x v="0"/>
    <x v="0"/>
    <x v="0"/>
  </r>
  <r>
    <x v="266"/>
    <x v="1"/>
    <x v="200"/>
    <x v="172"/>
    <x v="0"/>
    <x v="96"/>
    <x v="124"/>
    <x v="137"/>
    <x v="131"/>
    <x v="95"/>
    <x v="200"/>
    <x v="172"/>
    <x v="0"/>
    <x v="96"/>
    <x v="124"/>
    <x v="137"/>
    <x v="131"/>
    <x v="95"/>
    <x v="0"/>
    <x v="0"/>
    <x v="0"/>
    <x v="0"/>
  </r>
  <r>
    <x v="267"/>
    <x v="0"/>
    <x v="290"/>
    <x v="266"/>
    <x v="0"/>
    <x v="73"/>
    <x v="196"/>
    <x v="195"/>
    <x v="195"/>
    <x v="133"/>
    <x v="290"/>
    <x v="266"/>
    <x v="0"/>
    <x v="73"/>
    <x v="196"/>
    <x v="195"/>
    <x v="195"/>
    <x v="133"/>
    <x v="0"/>
    <x v="0"/>
    <x v="0"/>
    <x v="0"/>
  </r>
  <r>
    <x v="268"/>
    <x v="0"/>
    <x v="37"/>
    <x v="164"/>
    <x v="0"/>
    <x v="138"/>
    <x v="30"/>
    <x v="40"/>
    <x v="34"/>
    <x v="119"/>
    <x v="37"/>
    <x v="164"/>
    <x v="0"/>
    <x v="138"/>
    <x v="30"/>
    <x v="40"/>
    <x v="34"/>
    <x v="119"/>
    <x v="0"/>
    <x v="0"/>
    <x v="0"/>
    <x v="0"/>
  </r>
  <r>
    <x v="269"/>
    <x v="1"/>
    <x v="253"/>
    <x v="109"/>
    <x v="0"/>
    <x v="123"/>
    <x v="150"/>
    <x v="150"/>
    <x v="158"/>
    <x v="92"/>
    <x v="253"/>
    <x v="109"/>
    <x v="0"/>
    <x v="123"/>
    <x v="150"/>
    <x v="150"/>
    <x v="158"/>
    <x v="92"/>
    <x v="0"/>
    <x v="0"/>
    <x v="0"/>
    <x v="0"/>
  </r>
  <r>
    <x v="270"/>
    <x v="0"/>
    <x v="8"/>
    <x v="50"/>
    <x v="0"/>
    <x v="114"/>
    <x v="30"/>
    <x v="10"/>
    <x v="5"/>
    <x v="17"/>
    <x v="8"/>
    <x v="50"/>
    <x v="0"/>
    <x v="114"/>
    <x v="30"/>
    <x v="10"/>
    <x v="5"/>
    <x v="17"/>
    <x v="0"/>
    <x v="0"/>
    <x v="0"/>
    <x v="0"/>
  </r>
  <r>
    <x v="271"/>
    <x v="0"/>
    <x v="183"/>
    <x v="276"/>
    <x v="0"/>
    <x v="218"/>
    <x v="126"/>
    <x v="152"/>
    <x v="143"/>
    <x v="112"/>
    <x v="183"/>
    <x v="276"/>
    <x v="0"/>
    <x v="218"/>
    <x v="126"/>
    <x v="152"/>
    <x v="143"/>
    <x v="112"/>
    <x v="0"/>
    <x v="0"/>
    <x v="0"/>
    <x v="0"/>
  </r>
  <r>
    <x v="272"/>
    <x v="0"/>
    <x v="266"/>
    <x v="34"/>
    <x v="0"/>
    <x v="4"/>
    <x v="174"/>
    <x v="157"/>
    <x v="147"/>
    <x v="30"/>
    <x v="266"/>
    <x v="34"/>
    <x v="0"/>
    <x v="4"/>
    <x v="174"/>
    <x v="157"/>
    <x v="147"/>
    <x v="30"/>
    <x v="0"/>
    <x v="0"/>
    <x v="0"/>
    <x v="0"/>
  </r>
  <r>
    <x v="273"/>
    <x v="1"/>
    <x v="231"/>
    <x v="132"/>
    <x v="0"/>
    <x v="216"/>
    <x v="140"/>
    <x v="139"/>
    <x v="136"/>
    <x v="78"/>
    <x v="231"/>
    <x v="132"/>
    <x v="0"/>
    <x v="216"/>
    <x v="140"/>
    <x v="139"/>
    <x v="136"/>
    <x v="78"/>
    <x v="0"/>
    <x v="0"/>
    <x v="0"/>
    <x v="0"/>
  </r>
  <r>
    <x v="274"/>
    <x v="0"/>
    <x v="47"/>
    <x v="68"/>
    <x v="0"/>
    <x v="128"/>
    <x v="44"/>
    <x v="20"/>
    <x v="21"/>
    <x v="60"/>
    <x v="47"/>
    <x v="68"/>
    <x v="0"/>
    <x v="128"/>
    <x v="44"/>
    <x v="20"/>
    <x v="21"/>
    <x v="60"/>
    <x v="0"/>
    <x v="0"/>
    <x v="0"/>
    <x v="0"/>
  </r>
  <r>
    <x v="275"/>
    <x v="0"/>
    <x v="155"/>
    <x v="54"/>
    <x v="0"/>
    <x v="248"/>
    <x v="107"/>
    <x v="80"/>
    <x v="67"/>
    <x v="35"/>
    <x v="155"/>
    <x v="54"/>
    <x v="0"/>
    <x v="248"/>
    <x v="107"/>
    <x v="80"/>
    <x v="67"/>
    <x v="35"/>
    <x v="0"/>
    <x v="0"/>
    <x v="0"/>
    <x v="0"/>
  </r>
  <r>
    <x v="276"/>
    <x v="0"/>
    <x v="246"/>
    <x v="162"/>
    <x v="0"/>
    <x v="7"/>
    <x v="165"/>
    <x v="162"/>
    <x v="152"/>
    <x v="52"/>
    <x v="246"/>
    <x v="162"/>
    <x v="0"/>
    <x v="7"/>
    <x v="165"/>
    <x v="162"/>
    <x v="152"/>
    <x v="52"/>
    <x v="0"/>
    <x v="0"/>
    <x v="0"/>
    <x v="0"/>
  </r>
  <r>
    <x v="277"/>
    <x v="0"/>
    <x v="214"/>
    <x v="91"/>
    <x v="0"/>
    <x v="249"/>
    <x v="150"/>
    <x v="133"/>
    <x v="110"/>
    <x v="12"/>
    <x v="214"/>
    <x v="91"/>
    <x v="0"/>
    <x v="249"/>
    <x v="150"/>
    <x v="133"/>
    <x v="110"/>
    <x v="12"/>
    <x v="0"/>
    <x v="0"/>
    <x v="0"/>
    <x v="0"/>
  </r>
  <r>
    <x v="278"/>
    <x v="0"/>
    <x v="102"/>
    <x v="75"/>
    <x v="0"/>
    <x v="87"/>
    <x v="74"/>
    <x v="74"/>
    <x v="57"/>
    <x v="68"/>
    <x v="102"/>
    <x v="75"/>
    <x v="0"/>
    <x v="87"/>
    <x v="74"/>
    <x v="74"/>
    <x v="57"/>
    <x v="68"/>
    <x v="0"/>
    <x v="0"/>
    <x v="0"/>
    <x v="0"/>
  </r>
  <r>
    <x v="279"/>
    <x v="0"/>
    <x v="165"/>
    <x v="57"/>
    <x v="0"/>
    <x v="220"/>
    <x v="117"/>
    <x v="106"/>
    <x v="88"/>
    <x v="42"/>
    <x v="165"/>
    <x v="57"/>
    <x v="0"/>
    <x v="220"/>
    <x v="117"/>
    <x v="106"/>
    <x v="88"/>
    <x v="42"/>
    <x v="0"/>
    <x v="0"/>
    <x v="0"/>
    <x v="0"/>
  </r>
  <r>
    <x v="280"/>
    <x v="0"/>
    <x v="87"/>
    <x v="53"/>
    <x v="0"/>
    <x v="230"/>
    <x v="66"/>
    <x v="43"/>
    <x v="36"/>
    <x v="51"/>
    <x v="87"/>
    <x v="53"/>
    <x v="0"/>
    <x v="230"/>
    <x v="66"/>
    <x v="43"/>
    <x v="36"/>
    <x v="51"/>
    <x v="0"/>
    <x v="0"/>
    <x v="0"/>
    <x v="0"/>
  </r>
  <r>
    <x v="281"/>
    <x v="0"/>
    <x v="284"/>
    <x v="193"/>
    <x v="0"/>
    <x v="187"/>
    <x v="176"/>
    <x v="189"/>
    <x v="184"/>
    <x v="117"/>
    <x v="284"/>
    <x v="193"/>
    <x v="0"/>
    <x v="187"/>
    <x v="176"/>
    <x v="189"/>
    <x v="184"/>
    <x v="117"/>
    <x v="0"/>
    <x v="0"/>
    <x v="0"/>
    <x v="0"/>
  </r>
  <r>
    <x v="282"/>
    <x v="1"/>
    <x v="18"/>
    <x v="288"/>
    <x v="0"/>
    <x v="171"/>
    <x v="0"/>
    <x v="38"/>
    <x v="79"/>
    <x v="182"/>
    <x v="18"/>
    <x v="288"/>
    <x v="0"/>
    <x v="171"/>
    <x v="0"/>
    <x v="38"/>
    <x v="79"/>
    <x v="182"/>
    <x v="0"/>
    <x v="0"/>
    <x v="0"/>
    <x v="0"/>
  </r>
  <r>
    <x v="283"/>
    <x v="1"/>
    <x v="3"/>
    <x v="240"/>
    <x v="0"/>
    <x v="24"/>
    <x v="4"/>
    <x v="4"/>
    <x v="7"/>
    <x v="137"/>
    <x v="3"/>
    <x v="240"/>
    <x v="0"/>
    <x v="24"/>
    <x v="4"/>
    <x v="4"/>
    <x v="7"/>
    <x v="137"/>
    <x v="0"/>
    <x v="0"/>
    <x v="0"/>
    <x v="0"/>
  </r>
  <r>
    <x v="284"/>
    <x v="0"/>
    <x v="270"/>
    <x v="3"/>
    <x v="0"/>
    <x v="153"/>
    <x v="184"/>
    <x v="161"/>
    <x v="146"/>
    <x v="9"/>
    <x v="270"/>
    <x v="3"/>
    <x v="0"/>
    <x v="153"/>
    <x v="184"/>
    <x v="161"/>
    <x v="146"/>
    <x v="9"/>
    <x v="0"/>
    <x v="0"/>
    <x v="0"/>
    <x v="0"/>
  </r>
  <r>
    <x v="285"/>
    <x v="0"/>
    <x v="92"/>
    <x v="169"/>
    <x v="0"/>
    <x v="110"/>
    <x v="85"/>
    <x v="67"/>
    <x v="47"/>
    <x v="42"/>
    <x v="92"/>
    <x v="169"/>
    <x v="0"/>
    <x v="110"/>
    <x v="85"/>
    <x v="67"/>
    <x v="47"/>
    <x v="42"/>
    <x v="0"/>
    <x v="0"/>
    <x v="0"/>
    <x v="0"/>
  </r>
  <r>
    <x v="286"/>
    <x v="0"/>
    <x v="128"/>
    <x v="186"/>
    <x v="0"/>
    <x v="134"/>
    <x v="64"/>
    <x v="76"/>
    <x v="92"/>
    <x v="125"/>
    <x v="128"/>
    <x v="186"/>
    <x v="0"/>
    <x v="134"/>
    <x v="64"/>
    <x v="76"/>
    <x v="92"/>
    <x v="125"/>
    <x v="0"/>
    <x v="0"/>
    <x v="0"/>
    <x v="0"/>
  </r>
  <r>
    <x v="287"/>
    <x v="0"/>
    <x v="67"/>
    <x v="211"/>
    <x v="0"/>
    <x v="136"/>
    <x v="80"/>
    <x v="60"/>
    <x v="48"/>
    <x v="50"/>
    <x v="67"/>
    <x v="211"/>
    <x v="0"/>
    <x v="136"/>
    <x v="80"/>
    <x v="60"/>
    <x v="48"/>
    <x v="50"/>
    <x v="0"/>
    <x v="0"/>
    <x v="0"/>
    <x v="0"/>
  </r>
  <r>
    <x v="288"/>
    <x v="1"/>
    <x v="169"/>
    <x v="272"/>
    <x v="0"/>
    <x v="279"/>
    <x v="59"/>
    <x v="152"/>
    <x v="143"/>
    <x v="167"/>
    <x v="169"/>
    <x v="272"/>
    <x v="0"/>
    <x v="279"/>
    <x v="59"/>
    <x v="152"/>
    <x v="143"/>
    <x v="167"/>
    <x v="0"/>
    <x v="0"/>
    <x v="0"/>
    <x v="0"/>
  </r>
  <r>
    <x v="289"/>
    <x v="1"/>
    <x v="28"/>
    <x v="265"/>
    <x v="0"/>
    <x v="84"/>
    <x v="11"/>
    <x v="50"/>
    <x v="60"/>
    <x v="170"/>
    <x v="28"/>
    <x v="265"/>
    <x v="0"/>
    <x v="84"/>
    <x v="11"/>
    <x v="50"/>
    <x v="60"/>
    <x v="170"/>
    <x v="0"/>
    <x v="0"/>
    <x v="0"/>
    <x v="0"/>
  </r>
  <r>
    <x v="290"/>
    <x v="1"/>
    <x v="73"/>
    <x v="264"/>
    <x v="0"/>
    <x v="93"/>
    <x v="23"/>
    <x v="61"/>
    <x v="106"/>
    <x v="172"/>
    <x v="73"/>
    <x v="264"/>
    <x v="0"/>
    <x v="93"/>
    <x v="23"/>
    <x v="61"/>
    <x v="106"/>
    <x v="172"/>
    <x v="0"/>
    <x v="0"/>
    <x v="0"/>
    <x v="0"/>
  </r>
  <r>
    <x v="291"/>
    <x v="0"/>
    <x v="117"/>
    <x v="29"/>
    <x v="0"/>
    <x v="22"/>
    <x v="95"/>
    <x v="69"/>
    <x v="53"/>
    <x v="35"/>
    <x v="117"/>
    <x v="29"/>
    <x v="0"/>
    <x v="22"/>
    <x v="95"/>
    <x v="69"/>
    <x v="53"/>
    <x v="35"/>
    <x v="0"/>
    <x v="0"/>
    <x v="0"/>
    <x v="0"/>
  </r>
  <r>
    <x v="292"/>
    <x v="0"/>
    <x v="204"/>
    <x v="26"/>
    <x v="0"/>
    <x v="66"/>
    <x v="129"/>
    <x v="112"/>
    <x v="96"/>
    <x v="35"/>
    <x v="204"/>
    <x v="26"/>
    <x v="0"/>
    <x v="66"/>
    <x v="129"/>
    <x v="112"/>
    <x v="96"/>
    <x v="35"/>
    <x v="0"/>
    <x v="0"/>
    <x v="0"/>
    <x v="0"/>
  </r>
  <r>
    <x v="293"/>
    <x v="0"/>
    <x v="207"/>
    <x v="238"/>
    <x v="0"/>
    <x v="6"/>
    <x v="94"/>
    <x v="147"/>
    <x v="156"/>
    <x v="149"/>
    <x v="207"/>
    <x v="238"/>
    <x v="0"/>
    <x v="6"/>
    <x v="94"/>
    <x v="147"/>
    <x v="156"/>
    <x v="149"/>
    <x v="0"/>
    <x v="0"/>
    <x v="0"/>
    <x v="0"/>
  </r>
  <r>
    <x v="294"/>
    <x v="1"/>
    <x v="56"/>
    <x v="254"/>
    <x v="0"/>
    <x v="89"/>
    <x v="16"/>
    <x v="22"/>
    <x v="83"/>
    <x v="169"/>
    <x v="56"/>
    <x v="254"/>
    <x v="0"/>
    <x v="89"/>
    <x v="16"/>
    <x v="22"/>
    <x v="83"/>
    <x v="169"/>
    <x v="0"/>
    <x v="0"/>
    <x v="0"/>
    <x v="0"/>
  </r>
  <r>
    <x v="295"/>
    <x v="0"/>
    <x v="221"/>
    <x v="58"/>
    <x v="0"/>
    <x v="106"/>
    <x v="151"/>
    <x v="134"/>
    <x v="113"/>
    <x v="15"/>
    <x v="221"/>
    <x v="58"/>
    <x v="0"/>
    <x v="106"/>
    <x v="151"/>
    <x v="134"/>
    <x v="113"/>
    <x v="15"/>
    <x v="0"/>
    <x v="0"/>
    <x v="0"/>
    <x v="0"/>
  </r>
  <r>
    <x v="296"/>
    <x v="1"/>
    <x v="293"/>
    <x v="244"/>
    <x v="0"/>
    <x v="108"/>
    <x v="198"/>
    <x v="198"/>
    <x v="195"/>
    <x v="124"/>
    <x v="293"/>
    <x v="244"/>
    <x v="0"/>
    <x v="108"/>
    <x v="198"/>
    <x v="198"/>
    <x v="195"/>
    <x v="124"/>
    <x v="0"/>
    <x v="0"/>
    <x v="0"/>
    <x v="0"/>
  </r>
  <r>
    <x v="297"/>
    <x v="0"/>
    <x v="235"/>
    <x v="295"/>
    <x v="0"/>
    <x v="263"/>
    <x v="35"/>
    <x v="188"/>
    <x v="187"/>
    <x v="184"/>
    <x v="235"/>
    <x v="295"/>
    <x v="0"/>
    <x v="263"/>
    <x v="35"/>
    <x v="188"/>
    <x v="187"/>
    <x v="184"/>
    <x v="0"/>
    <x v="0"/>
    <x v="0"/>
    <x v="0"/>
  </r>
  <r>
    <x v="298"/>
    <x v="0"/>
    <x v="72"/>
    <x v="114"/>
    <x v="0"/>
    <x v="184"/>
    <x v="47"/>
    <x v="31"/>
    <x v="44"/>
    <x v="104"/>
    <x v="72"/>
    <x v="114"/>
    <x v="0"/>
    <x v="184"/>
    <x v="47"/>
    <x v="31"/>
    <x v="44"/>
    <x v="104"/>
    <x v="0"/>
    <x v="0"/>
    <x v="0"/>
    <x v="0"/>
  </r>
  <r>
    <x v="299"/>
    <x v="0"/>
    <x v="115"/>
    <x v="33"/>
    <x v="0"/>
    <x v="234"/>
    <x v="95"/>
    <x v="69"/>
    <x v="53"/>
    <x v="35"/>
    <x v="115"/>
    <x v="33"/>
    <x v="0"/>
    <x v="234"/>
    <x v="95"/>
    <x v="69"/>
    <x v="53"/>
    <x v="35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Average full" fld="2" subtotal="average" baseField="0" baseItem="0"/>
    <dataField name="Average 1ere_30minutes" fld="6" subtotal="average" baseField="0" baseItem="0"/>
    <dataField name="Average derniere_30minutes" fld="10" subtotal="average" baseField="0" baseItem="0"/>
    <dataField name="Average 1ere_heure" fld="14" subtotal="average" baseField="0" baseItem="0"/>
    <dataField name="Average derniere_heure" fld="18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Volatilite full" fld="3" subtotal="average" baseField="0" baseItem="0"/>
    <dataField name="Volatilite 1ere_30minutes" fld="7" subtotal="average" baseField="0" baseItem="0"/>
    <dataField name="Volatilite derniere_30minutes" fld="11" subtotal="average" baseField="0" baseItem="0"/>
    <dataField name="Volatilite 1ere_heure" fld="15" subtotal="average" baseField="0" baseItem="0"/>
    <dataField name=" Volatilite derniere_heure" fld="1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opLeftCell="F1" zoomScaleNormal="100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4" bestFit="1" customWidth="1"/>
    <col min="2" max="2" width="7.140625" bestFit="1" customWidth="1"/>
    <col min="3" max="3" width="15.42578125" bestFit="1" customWidth="1"/>
    <col min="4" max="4" width="17.5703125" bestFit="1" customWidth="1"/>
    <col min="5" max="5" width="15.42578125" bestFit="1" customWidth="1"/>
    <col min="6" max="6" width="19.85546875" bestFit="1" customWidth="1"/>
    <col min="7" max="9" width="12.7109375" bestFit="1" customWidth="1"/>
    <col min="10" max="10" width="28.140625" bestFit="1" customWidth="1"/>
    <col min="11" max="11" width="18.140625" bestFit="1" customWidth="1"/>
    <col min="12" max="12" width="34.28515625" bestFit="1" customWidth="1"/>
    <col min="13" max="13" width="36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82</v>
      </c>
      <c r="L1" t="s">
        <v>100</v>
      </c>
      <c r="M1" t="s">
        <v>101</v>
      </c>
    </row>
    <row r="2" spans="1:13" x14ac:dyDescent="0.25">
      <c r="A2">
        <v>1</v>
      </c>
      <c r="B2">
        <v>0</v>
      </c>
      <c r="C2">
        <v>120.856251918765</v>
      </c>
      <c r="D2">
        <v>14.6486232473136</v>
      </c>
      <c r="E2">
        <v>14400</v>
      </c>
      <c r="F2">
        <v>391</v>
      </c>
      <c r="G2">
        <v>114.487154900881</v>
      </c>
      <c r="H2">
        <v>124.255693928583</v>
      </c>
      <c r="I2">
        <v>130.00212991848099</v>
      </c>
      <c r="J2">
        <v>15.5149750175995</v>
      </c>
      <c r="K2">
        <v>101.815024128998</v>
      </c>
      <c r="L2">
        <v>0.96023984581340505</v>
      </c>
      <c r="M2">
        <v>0.94189449639517397</v>
      </c>
    </row>
    <row r="3" spans="1:13" x14ac:dyDescent="0.25">
      <c r="A3">
        <v>2</v>
      </c>
      <c r="B3">
        <v>0</v>
      </c>
      <c r="C3">
        <v>148.71198736898799</v>
      </c>
      <c r="D3">
        <v>22.2183100751339</v>
      </c>
      <c r="E3">
        <v>14400</v>
      </c>
      <c r="F3">
        <v>439</v>
      </c>
      <c r="G3">
        <v>139.390686237561</v>
      </c>
      <c r="H3">
        <v>153.86877370387899</v>
      </c>
      <c r="I3">
        <v>163.93442622950801</v>
      </c>
      <c r="J3">
        <v>24.543739991946801</v>
      </c>
      <c r="K3">
        <v>135.913866805515</v>
      </c>
      <c r="L3">
        <v>0.87730105293317096</v>
      </c>
      <c r="M3">
        <v>0.86576892772724001</v>
      </c>
    </row>
    <row r="4" spans="1:13" x14ac:dyDescent="0.25">
      <c r="A4">
        <v>3</v>
      </c>
      <c r="B4">
        <v>0</v>
      </c>
      <c r="C4">
        <v>135.861007924163</v>
      </c>
      <c r="D4">
        <v>7.2980596980801202</v>
      </c>
      <c r="E4">
        <v>14400</v>
      </c>
      <c r="F4">
        <v>1112</v>
      </c>
      <c r="G4">
        <v>132.239227624726</v>
      </c>
      <c r="H4">
        <v>136.92555557101201</v>
      </c>
      <c r="I4">
        <v>140.627060984579</v>
      </c>
      <c r="J4">
        <v>8.3878333598527703</v>
      </c>
      <c r="K4">
        <v>87.248967144633497</v>
      </c>
      <c r="L4">
        <v>0.99164659843467795</v>
      </c>
      <c r="M4">
        <v>0.990291992775436</v>
      </c>
    </row>
    <row r="5" spans="1:13" x14ac:dyDescent="0.25">
      <c r="A5">
        <v>4</v>
      </c>
      <c r="B5">
        <v>0</v>
      </c>
      <c r="C5">
        <v>154.00106837606799</v>
      </c>
      <c r="D5">
        <v>19.854589365267898</v>
      </c>
      <c r="E5">
        <v>14400</v>
      </c>
      <c r="F5">
        <v>1998</v>
      </c>
      <c r="G5">
        <v>151.5</v>
      </c>
      <c r="H5">
        <v>160</v>
      </c>
      <c r="I5">
        <v>165</v>
      </c>
      <c r="J5">
        <v>13.5</v>
      </c>
      <c r="K5">
        <v>125.25</v>
      </c>
      <c r="L5">
        <v>0.93122077084341204</v>
      </c>
      <c r="M5">
        <v>0.92162554426705301</v>
      </c>
    </row>
    <row r="6" spans="1:13" x14ac:dyDescent="0.25">
      <c r="A6">
        <v>5</v>
      </c>
      <c r="B6">
        <v>1</v>
      </c>
      <c r="C6">
        <v>118.14016147000601</v>
      </c>
      <c r="D6">
        <v>29.4097061381336</v>
      </c>
      <c r="E6">
        <v>14400</v>
      </c>
      <c r="F6">
        <v>540</v>
      </c>
      <c r="G6">
        <v>89.342191413746093</v>
      </c>
      <c r="H6">
        <v>126.76075542315</v>
      </c>
      <c r="I6">
        <v>142.240643346333</v>
      </c>
      <c r="J6">
        <v>52.8984519325872</v>
      </c>
      <c r="K6">
        <v>123.38710177953701</v>
      </c>
      <c r="L6">
        <v>0.65043290043290003</v>
      </c>
      <c r="M6">
        <v>0.69105339105339103</v>
      </c>
    </row>
    <row r="7" spans="1:13" x14ac:dyDescent="0.25">
      <c r="A7">
        <v>6</v>
      </c>
      <c r="B7">
        <v>0</v>
      </c>
      <c r="C7">
        <v>134.31554730983299</v>
      </c>
      <c r="D7">
        <v>6.9525307672569197</v>
      </c>
      <c r="E7">
        <v>14400</v>
      </c>
      <c r="F7">
        <v>925</v>
      </c>
      <c r="G7">
        <v>132</v>
      </c>
      <c r="H7">
        <v>134</v>
      </c>
      <c r="I7">
        <v>136</v>
      </c>
      <c r="J7">
        <v>4</v>
      </c>
      <c r="K7">
        <v>65</v>
      </c>
      <c r="L7">
        <v>0.999703153988868</v>
      </c>
      <c r="M7">
        <v>0.99844155844155802</v>
      </c>
    </row>
    <row r="8" spans="1:13" x14ac:dyDescent="0.25">
      <c r="A8">
        <v>7</v>
      </c>
      <c r="B8">
        <v>0</v>
      </c>
      <c r="C8">
        <v>127.76046059033401</v>
      </c>
      <c r="D8">
        <v>16.0077533531969</v>
      </c>
      <c r="E8">
        <v>14400</v>
      </c>
      <c r="F8">
        <v>2068</v>
      </c>
      <c r="G8">
        <v>122</v>
      </c>
      <c r="H8">
        <v>131</v>
      </c>
      <c r="I8">
        <v>138</v>
      </c>
      <c r="J8">
        <v>16</v>
      </c>
      <c r="K8">
        <v>120</v>
      </c>
      <c r="L8">
        <v>0.93472267272137499</v>
      </c>
      <c r="M8">
        <v>0.89206941290950303</v>
      </c>
    </row>
    <row r="9" spans="1:13" x14ac:dyDescent="0.25">
      <c r="A9">
        <v>8</v>
      </c>
      <c r="B9">
        <v>1</v>
      </c>
      <c r="C9">
        <v>133.05212404204201</v>
      </c>
      <c r="D9">
        <v>18.899215380930698</v>
      </c>
      <c r="E9">
        <v>14400</v>
      </c>
      <c r="F9">
        <v>106</v>
      </c>
      <c r="G9">
        <v>124.149071803517</v>
      </c>
      <c r="H9">
        <v>138.24884792626699</v>
      </c>
      <c r="I9">
        <v>146.30631465201199</v>
      </c>
      <c r="J9">
        <v>22.157242848494601</v>
      </c>
      <c r="K9">
        <v>97.347074968348593</v>
      </c>
      <c r="L9">
        <v>0.905624737652161</v>
      </c>
      <c r="M9">
        <v>0.89953826780467305</v>
      </c>
    </row>
    <row r="10" spans="1:13" x14ac:dyDescent="0.25">
      <c r="A10">
        <v>9</v>
      </c>
      <c r="B10">
        <v>0</v>
      </c>
      <c r="C10">
        <v>143.49406308802901</v>
      </c>
      <c r="D10">
        <v>14.2183275604777</v>
      </c>
      <c r="E10">
        <v>14400</v>
      </c>
      <c r="F10">
        <v>399</v>
      </c>
      <c r="G10">
        <v>140.811006410787</v>
      </c>
      <c r="H10">
        <v>145.66538798919399</v>
      </c>
      <c r="I10">
        <v>149.96191462991101</v>
      </c>
      <c r="J10">
        <v>9.1509082191245401</v>
      </c>
      <c r="K10">
        <v>105.787747486222</v>
      </c>
      <c r="L10">
        <v>0.94336118848653605</v>
      </c>
      <c r="M10">
        <v>0.93993286193843295</v>
      </c>
    </row>
    <row r="11" spans="1:13" x14ac:dyDescent="0.25">
      <c r="A11">
        <v>10</v>
      </c>
      <c r="B11">
        <v>0</v>
      </c>
      <c r="C11">
        <v>157.88881909325701</v>
      </c>
      <c r="D11">
        <v>4.5572197406522799</v>
      </c>
      <c r="E11">
        <v>14400</v>
      </c>
      <c r="F11">
        <v>599</v>
      </c>
      <c r="G11">
        <v>154.63917525773101</v>
      </c>
      <c r="H11">
        <v>157.240452659569</v>
      </c>
      <c r="I11">
        <v>160.60699178168099</v>
      </c>
      <c r="J11">
        <v>5.9678165239497503</v>
      </c>
      <c r="K11">
        <v>34.968896903586902</v>
      </c>
      <c r="L11">
        <v>1</v>
      </c>
      <c r="M11">
        <v>1</v>
      </c>
    </row>
    <row r="12" spans="1:13" x14ac:dyDescent="0.25">
      <c r="A12">
        <v>11</v>
      </c>
      <c r="B12">
        <v>0</v>
      </c>
      <c r="C12">
        <v>143.335044824775</v>
      </c>
      <c r="D12">
        <v>4.5488889239201598</v>
      </c>
      <c r="E12">
        <v>14400</v>
      </c>
      <c r="F12">
        <v>2130</v>
      </c>
      <c r="G12">
        <v>141</v>
      </c>
      <c r="H12">
        <v>144</v>
      </c>
      <c r="I12">
        <v>146</v>
      </c>
      <c r="J12">
        <v>5</v>
      </c>
      <c r="K12">
        <v>37</v>
      </c>
      <c r="L12">
        <v>1</v>
      </c>
      <c r="M12">
        <v>1</v>
      </c>
    </row>
    <row r="13" spans="1:13" x14ac:dyDescent="0.25">
      <c r="A13">
        <v>12</v>
      </c>
      <c r="B13">
        <v>0</v>
      </c>
      <c r="C13">
        <v>128.201752398217</v>
      </c>
      <c r="D13">
        <v>22.768028450470599</v>
      </c>
      <c r="E13">
        <v>14400</v>
      </c>
      <c r="F13">
        <v>1161</v>
      </c>
      <c r="G13">
        <v>115</v>
      </c>
      <c r="H13">
        <v>132</v>
      </c>
      <c r="I13">
        <v>143</v>
      </c>
      <c r="J13">
        <v>28</v>
      </c>
      <c r="K13">
        <v>164</v>
      </c>
      <c r="L13">
        <v>0.88231739557368305</v>
      </c>
      <c r="M13">
        <v>0.86298058765767804</v>
      </c>
    </row>
    <row r="14" spans="1:13" x14ac:dyDescent="0.25">
      <c r="A14">
        <v>13</v>
      </c>
      <c r="B14">
        <v>0</v>
      </c>
      <c r="C14">
        <v>147.605180232111</v>
      </c>
      <c r="D14">
        <v>6.4206358458252097</v>
      </c>
      <c r="E14">
        <v>14400</v>
      </c>
      <c r="F14">
        <v>1389</v>
      </c>
      <c r="G14">
        <v>146</v>
      </c>
      <c r="H14">
        <v>148</v>
      </c>
      <c r="I14">
        <v>150</v>
      </c>
      <c r="J14">
        <v>4</v>
      </c>
      <c r="K14">
        <v>72</v>
      </c>
      <c r="L14">
        <v>0.99500422719237502</v>
      </c>
      <c r="M14">
        <v>0.99362078241487894</v>
      </c>
    </row>
    <row r="15" spans="1:13" x14ac:dyDescent="0.25">
      <c r="A15">
        <v>14</v>
      </c>
      <c r="B15">
        <v>1</v>
      </c>
      <c r="C15">
        <v>128.44390909820899</v>
      </c>
      <c r="D15">
        <v>23.817873755119599</v>
      </c>
      <c r="E15">
        <v>14400</v>
      </c>
      <c r="F15">
        <v>1947</v>
      </c>
      <c r="G15">
        <v>117.5</v>
      </c>
      <c r="H15">
        <v>132.25</v>
      </c>
      <c r="I15">
        <v>141.75</v>
      </c>
      <c r="J15">
        <v>24.25</v>
      </c>
      <c r="K15">
        <v>155.75</v>
      </c>
      <c r="L15">
        <v>0.85513530876094102</v>
      </c>
      <c r="M15">
        <v>0.83867341202922996</v>
      </c>
    </row>
    <row r="16" spans="1:13" x14ac:dyDescent="0.25">
      <c r="A16">
        <v>15</v>
      </c>
      <c r="B16">
        <v>0</v>
      </c>
      <c r="C16">
        <v>139.236045839057</v>
      </c>
      <c r="D16">
        <v>10.811599115217099</v>
      </c>
      <c r="E16">
        <v>14400</v>
      </c>
      <c r="F16">
        <v>569</v>
      </c>
      <c r="G16">
        <v>134.5</v>
      </c>
      <c r="H16">
        <v>140.75</v>
      </c>
      <c r="I16">
        <v>145.5</v>
      </c>
      <c r="J16">
        <v>11</v>
      </c>
      <c r="K16">
        <v>105.5</v>
      </c>
      <c r="L16">
        <v>0.98387679849613097</v>
      </c>
      <c r="M16">
        <v>0.98228616875135499</v>
      </c>
    </row>
    <row r="17" spans="1:13" x14ac:dyDescent="0.25">
      <c r="A17">
        <v>16</v>
      </c>
      <c r="B17">
        <v>0</v>
      </c>
      <c r="C17">
        <v>154.08875070661301</v>
      </c>
      <c r="D17">
        <v>13.473095580758599</v>
      </c>
      <c r="E17">
        <v>14400</v>
      </c>
      <c r="F17">
        <v>2017</v>
      </c>
      <c r="G17">
        <v>148</v>
      </c>
      <c r="H17">
        <v>155</v>
      </c>
      <c r="I17">
        <v>162</v>
      </c>
      <c r="J17">
        <v>14</v>
      </c>
      <c r="K17">
        <v>133</v>
      </c>
      <c r="L17">
        <v>0.97714608737785602</v>
      </c>
      <c r="M17">
        <v>0.97407736412823998</v>
      </c>
    </row>
    <row r="18" spans="1:13" x14ac:dyDescent="0.25">
      <c r="A18">
        <v>17</v>
      </c>
      <c r="B18">
        <v>1</v>
      </c>
      <c r="C18">
        <v>136.59286063768999</v>
      </c>
      <c r="D18">
        <v>24.105498723287699</v>
      </c>
      <c r="E18">
        <v>14400</v>
      </c>
      <c r="F18">
        <v>2137</v>
      </c>
      <c r="G18">
        <v>122.5</v>
      </c>
      <c r="H18">
        <v>141.5</v>
      </c>
      <c r="I18">
        <v>153.75</v>
      </c>
      <c r="J18">
        <v>31.25</v>
      </c>
      <c r="K18">
        <v>135.5</v>
      </c>
      <c r="L18">
        <v>0.83030253608415505</v>
      </c>
      <c r="M18">
        <v>0.80706189350077395</v>
      </c>
    </row>
    <row r="19" spans="1:13" x14ac:dyDescent="0.25">
      <c r="A19">
        <v>18</v>
      </c>
      <c r="B19">
        <v>0</v>
      </c>
      <c r="C19">
        <v>132.694826777195</v>
      </c>
      <c r="D19">
        <v>18.341336799430799</v>
      </c>
      <c r="E19">
        <v>14400</v>
      </c>
      <c r="F19">
        <v>1613</v>
      </c>
      <c r="G19">
        <v>123.5</v>
      </c>
      <c r="H19">
        <v>133.5</v>
      </c>
      <c r="I19">
        <v>145.5</v>
      </c>
      <c r="J19">
        <v>22</v>
      </c>
      <c r="K19">
        <v>120.5</v>
      </c>
      <c r="L19">
        <v>0.91022131852662802</v>
      </c>
      <c r="M19">
        <v>0.90451239540157902</v>
      </c>
    </row>
    <row r="20" spans="1:13" x14ac:dyDescent="0.25">
      <c r="A20">
        <v>19</v>
      </c>
      <c r="B20">
        <v>0</v>
      </c>
      <c r="C20">
        <v>137.923847706462</v>
      </c>
      <c r="D20">
        <v>17.032173721760401</v>
      </c>
      <c r="E20">
        <v>14400</v>
      </c>
      <c r="F20">
        <v>1708</v>
      </c>
      <c r="G20">
        <v>130.63802503101499</v>
      </c>
      <c r="H20">
        <v>139.63328115773999</v>
      </c>
      <c r="I20">
        <v>147.599867839464</v>
      </c>
      <c r="J20">
        <v>16.961842808449401</v>
      </c>
      <c r="K20">
        <v>114.828380955871</v>
      </c>
      <c r="L20">
        <v>0.93137409391742798</v>
      </c>
      <c r="M20">
        <v>0.92538606996533201</v>
      </c>
    </row>
    <row r="21" spans="1:13" x14ac:dyDescent="0.25">
      <c r="A21">
        <v>20</v>
      </c>
      <c r="B21">
        <v>0</v>
      </c>
      <c r="C21">
        <v>155.93150781858</v>
      </c>
      <c r="D21">
        <v>15.3120417200014</v>
      </c>
      <c r="E21">
        <v>14400</v>
      </c>
      <c r="F21">
        <v>267</v>
      </c>
      <c r="G21">
        <v>148.5</v>
      </c>
      <c r="H21">
        <v>153.75</v>
      </c>
      <c r="I21">
        <v>161.25</v>
      </c>
      <c r="J21">
        <v>12.75</v>
      </c>
      <c r="K21">
        <v>142.25</v>
      </c>
      <c r="L21">
        <v>0.95209792683789696</v>
      </c>
      <c r="M21">
        <v>0.93922026462888197</v>
      </c>
    </row>
    <row r="22" spans="1:13" x14ac:dyDescent="0.25">
      <c r="A22">
        <v>21</v>
      </c>
      <c r="B22">
        <v>1</v>
      </c>
      <c r="C22">
        <v>138.55642170589499</v>
      </c>
      <c r="D22">
        <v>25.612229804712101</v>
      </c>
      <c r="E22">
        <v>14400</v>
      </c>
      <c r="F22">
        <v>1187</v>
      </c>
      <c r="G22">
        <v>128</v>
      </c>
      <c r="H22">
        <v>148</v>
      </c>
      <c r="I22">
        <v>156</v>
      </c>
      <c r="J22">
        <v>28</v>
      </c>
      <c r="K22">
        <v>147</v>
      </c>
      <c r="L22">
        <v>0.88458336486793299</v>
      </c>
      <c r="M22">
        <v>0.82085824566714605</v>
      </c>
    </row>
    <row r="23" spans="1:13" x14ac:dyDescent="0.25">
      <c r="A23">
        <v>22</v>
      </c>
      <c r="B23">
        <v>0</v>
      </c>
      <c r="C23">
        <v>133.47751019049699</v>
      </c>
      <c r="D23">
        <v>23.662832319673999</v>
      </c>
      <c r="E23">
        <v>14400</v>
      </c>
      <c r="F23">
        <v>477</v>
      </c>
      <c r="G23">
        <v>116.62580807706</v>
      </c>
      <c r="H23">
        <v>137.57828826587999</v>
      </c>
      <c r="I23">
        <v>151.98254313092201</v>
      </c>
      <c r="J23">
        <v>35.356735053861698</v>
      </c>
      <c r="K23">
        <v>125.576246189739</v>
      </c>
      <c r="L23">
        <v>0.85513179630826597</v>
      </c>
      <c r="M23">
        <v>0.82352941176470495</v>
      </c>
    </row>
    <row r="24" spans="1:13" x14ac:dyDescent="0.25">
      <c r="A24">
        <v>23</v>
      </c>
      <c r="B24">
        <v>0</v>
      </c>
      <c r="C24">
        <v>143.863666102216</v>
      </c>
      <c r="D24">
        <v>7.03958943644946</v>
      </c>
      <c r="E24">
        <v>14400</v>
      </c>
      <c r="F24">
        <v>1408</v>
      </c>
      <c r="G24">
        <v>141.5</v>
      </c>
      <c r="H24">
        <v>145</v>
      </c>
      <c r="I24">
        <v>147.75</v>
      </c>
      <c r="J24">
        <v>6.25</v>
      </c>
      <c r="K24">
        <v>78</v>
      </c>
      <c r="L24">
        <v>0.98968596059113301</v>
      </c>
      <c r="M24">
        <v>0.98791564039408797</v>
      </c>
    </row>
    <row r="25" spans="1:13" x14ac:dyDescent="0.25">
      <c r="A25">
        <v>24</v>
      </c>
      <c r="B25">
        <v>0</v>
      </c>
      <c r="C25">
        <v>128.13423260112299</v>
      </c>
      <c r="D25">
        <v>19.771249901187701</v>
      </c>
      <c r="E25">
        <v>14400</v>
      </c>
      <c r="F25">
        <v>333</v>
      </c>
      <c r="G25">
        <v>118.5</v>
      </c>
      <c r="H25">
        <v>126</v>
      </c>
      <c r="I25">
        <v>137.5</v>
      </c>
      <c r="J25">
        <v>19</v>
      </c>
      <c r="K25">
        <v>128</v>
      </c>
      <c r="L25">
        <v>0.87666169048126796</v>
      </c>
      <c r="M25">
        <v>0.86550081751617203</v>
      </c>
    </row>
    <row r="26" spans="1:13" x14ac:dyDescent="0.25">
      <c r="A26">
        <v>25</v>
      </c>
      <c r="B26">
        <v>0</v>
      </c>
      <c r="C26">
        <v>118.832477895998</v>
      </c>
      <c r="D26">
        <v>14.268053047834201</v>
      </c>
      <c r="E26">
        <v>14400</v>
      </c>
      <c r="F26">
        <v>1054</v>
      </c>
      <c r="G26">
        <v>111</v>
      </c>
      <c r="H26">
        <v>117</v>
      </c>
      <c r="I26">
        <v>126</v>
      </c>
      <c r="J26">
        <v>15</v>
      </c>
      <c r="K26">
        <v>149.75</v>
      </c>
      <c r="L26">
        <v>0.969503971227334</v>
      </c>
      <c r="M26">
        <v>0.96770567960437504</v>
      </c>
    </row>
    <row r="27" spans="1:13" x14ac:dyDescent="0.25">
      <c r="A27">
        <v>26</v>
      </c>
      <c r="B27">
        <v>1</v>
      </c>
      <c r="C27">
        <v>158.98706014929999</v>
      </c>
      <c r="D27">
        <v>18.728952090580901</v>
      </c>
      <c r="E27">
        <v>14400</v>
      </c>
      <c r="F27">
        <v>309</v>
      </c>
      <c r="G27">
        <v>155.44044716542899</v>
      </c>
      <c r="H27">
        <v>163.15097130275299</v>
      </c>
      <c r="I27">
        <v>169.49152542372801</v>
      </c>
      <c r="J27">
        <v>14.051078258299199</v>
      </c>
      <c r="K27">
        <v>105.312706331889</v>
      </c>
      <c r="L27">
        <v>0.92044567454403503</v>
      </c>
      <c r="M27">
        <v>0.904194166489248</v>
      </c>
    </row>
    <row r="28" spans="1:13" x14ac:dyDescent="0.25">
      <c r="A28">
        <v>27</v>
      </c>
      <c r="B28">
        <v>1</v>
      </c>
      <c r="C28">
        <v>157.68507326938999</v>
      </c>
      <c r="D28">
        <v>12.2502424744001</v>
      </c>
      <c r="E28">
        <v>14400</v>
      </c>
      <c r="F28">
        <v>1098</v>
      </c>
      <c r="G28">
        <v>154.52211875009999</v>
      </c>
      <c r="H28">
        <v>157.58135082719701</v>
      </c>
      <c r="I28">
        <v>163.93442622950801</v>
      </c>
      <c r="J28">
        <v>9.4123074794079802</v>
      </c>
      <c r="K28">
        <v>112.75622167768501</v>
      </c>
      <c r="L28">
        <v>0.96692226732822095</v>
      </c>
      <c r="M28">
        <v>0.96541873402495804</v>
      </c>
    </row>
    <row r="29" spans="1:13" x14ac:dyDescent="0.25">
      <c r="A29">
        <v>28</v>
      </c>
      <c r="B29">
        <v>0</v>
      </c>
      <c r="C29">
        <v>125.249402199904</v>
      </c>
      <c r="D29">
        <v>17.583089668363399</v>
      </c>
      <c r="E29">
        <v>14400</v>
      </c>
      <c r="F29">
        <v>1854</v>
      </c>
      <c r="G29">
        <v>121</v>
      </c>
      <c r="H29">
        <v>132</v>
      </c>
      <c r="I29">
        <v>136</v>
      </c>
      <c r="J29">
        <v>15</v>
      </c>
      <c r="K29">
        <v>137</v>
      </c>
      <c r="L29">
        <v>0.91080822572931597</v>
      </c>
      <c r="M29">
        <v>0.87095488601944804</v>
      </c>
    </row>
    <row r="30" spans="1:13" x14ac:dyDescent="0.25">
      <c r="A30">
        <v>29</v>
      </c>
      <c r="B30">
        <v>0</v>
      </c>
      <c r="C30">
        <v>144.98555612581501</v>
      </c>
      <c r="D30">
        <v>20.0653126587043</v>
      </c>
      <c r="E30">
        <v>14400</v>
      </c>
      <c r="F30">
        <v>761</v>
      </c>
      <c r="G30">
        <v>143</v>
      </c>
      <c r="H30">
        <v>148</v>
      </c>
      <c r="I30">
        <v>156</v>
      </c>
      <c r="J30">
        <v>13</v>
      </c>
      <c r="K30">
        <v>114</v>
      </c>
      <c r="L30">
        <v>0.93408607669183896</v>
      </c>
      <c r="M30">
        <v>0.92946696971918696</v>
      </c>
    </row>
    <row r="31" spans="1:13" x14ac:dyDescent="0.25">
      <c r="A31">
        <v>30</v>
      </c>
      <c r="B31">
        <v>0</v>
      </c>
      <c r="C31">
        <v>146.46227185221099</v>
      </c>
      <c r="D31">
        <v>11.264806310473199</v>
      </c>
      <c r="E31">
        <v>14400</v>
      </c>
      <c r="F31">
        <v>104</v>
      </c>
      <c r="G31">
        <v>143.234792493848</v>
      </c>
      <c r="H31">
        <v>146.40540187278199</v>
      </c>
      <c r="I31">
        <v>152.00161026430001</v>
      </c>
      <c r="J31">
        <v>8.7668177704525405</v>
      </c>
      <c r="K31">
        <v>110.137333730428</v>
      </c>
      <c r="L31">
        <v>0.98195299384443202</v>
      </c>
      <c r="M31">
        <v>0.98132344711807495</v>
      </c>
    </row>
    <row r="32" spans="1:13" x14ac:dyDescent="0.25">
      <c r="A32">
        <v>31</v>
      </c>
      <c r="B32">
        <v>0</v>
      </c>
      <c r="C32">
        <v>161.995293782087</v>
      </c>
      <c r="D32">
        <v>20.859424998198602</v>
      </c>
      <c r="E32">
        <v>14400</v>
      </c>
      <c r="F32">
        <v>2129</v>
      </c>
      <c r="G32">
        <v>153.25</v>
      </c>
      <c r="H32">
        <v>169.25</v>
      </c>
      <c r="I32">
        <v>176.75</v>
      </c>
      <c r="J32">
        <v>23.5</v>
      </c>
      <c r="K32">
        <v>126.5</v>
      </c>
      <c r="L32">
        <v>0.92135930242034003</v>
      </c>
      <c r="M32">
        <v>0.88656181240322696</v>
      </c>
    </row>
    <row r="33" spans="1:13" x14ac:dyDescent="0.25">
      <c r="A33">
        <v>32</v>
      </c>
      <c r="B33">
        <v>0</v>
      </c>
      <c r="C33">
        <v>132.094851929621</v>
      </c>
      <c r="D33">
        <v>14.402289619109</v>
      </c>
      <c r="E33">
        <v>14400</v>
      </c>
      <c r="F33">
        <v>589</v>
      </c>
      <c r="G33">
        <v>127</v>
      </c>
      <c r="H33">
        <v>133</v>
      </c>
      <c r="I33">
        <v>140</v>
      </c>
      <c r="J33">
        <v>13</v>
      </c>
      <c r="K33">
        <v>127</v>
      </c>
      <c r="L33">
        <v>0.94960538701035402</v>
      </c>
      <c r="M33">
        <v>0.94533342987473701</v>
      </c>
    </row>
    <row r="34" spans="1:13" x14ac:dyDescent="0.25">
      <c r="A34">
        <v>33</v>
      </c>
      <c r="B34">
        <v>0</v>
      </c>
      <c r="C34">
        <v>111.342166359779</v>
      </c>
      <c r="D34">
        <v>17.268235135022699</v>
      </c>
      <c r="E34">
        <v>14400</v>
      </c>
      <c r="F34">
        <v>1909</v>
      </c>
      <c r="G34">
        <v>101</v>
      </c>
      <c r="H34">
        <v>114</v>
      </c>
      <c r="I34">
        <v>119</v>
      </c>
      <c r="J34">
        <v>18</v>
      </c>
      <c r="K34">
        <v>178</v>
      </c>
      <c r="L34">
        <v>0.92034264670562804</v>
      </c>
      <c r="M34">
        <v>0.90665279000880605</v>
      </c>
    </row>
    <row r="35" spans="1:13" x14ac:dyDescent="0.25">
      <c r="A35">
        <v>34</v>
      </c>
      <c r="B35">
        <v>0</v>
      </c>
      <c r="C35">
        <v>134.452521863691</v>
      </c>
      <c r="D35">
        <v>13.435004398785599</v>
      </c>
      <c r="E35">
        <v>14400</v>
      </c>
      <c r="F35">
        <v>1136</v>
      </c>
      <c r="G35">
        <v>128.5</v>
      </c>
      <c r="H35">
        <v>136.25</v>
      </c>
      <c r="I35">
        <v>140.75</v>
      </c>
      <c r="J35">
        <v>12.25</v>
      </c>
      <c r="K35">
        <v>159.75</v>
      </c>
      <c r="L35">
        <v>0.97677925211097705</v>
      </c>
      <c r="M35">
        <v>0.97097406513872098</v>
      </c>
    </row>
    <row r="36" spans="1:13" x14ac:dyDescent="0.25">
      <c r="A36">
        <v>35</v>
      </c>
      <c r="B36">
        <v>0</v>
      </c>
      <c r="C36">
        <v>150.155171813441</v>
      </c>
      <c r="D36">
        <v>14.0337846506829</v>
      </c>
      <c r="E36">
        <v>14400</v>
      </c>
      <c r="F36">
        <v>94</v>
      </c>
      <c r="G36">
        <v>144.230769230769</v>
      </c>
      <c r="H36">
        <v>153.425849859604</v>
      </c>
      <c r="I36">
        <v>159.425250036443</v>
      </c>
      <c r="J36">
        <v>15.194480805674599</v>
      </c>
      <c r="K36">
        <v>99.498343510292401</v>
      </c>
      <c r="L36">
        <v>0.97378722214455404</v>
      </c>
      <c r="M36">
        <v>0.96826506360967401</v>
      </c>
    </row>
    <row r="37" spans="1:13" x14ac:dyDescent="0.25">
      <c r="A37">
        <v>36</v>
      </c>
      <c r="B37">
        <v>0</v>
      </c>
      <c r="C37">
        <v>138.783958130477</v>
      </c>
      <c r="D37">
        <v>15.2096070577884</v>
      </c>
      <c r="E37">
        <v>14400</v>
      </c>
      <c r="F37">
        <v>22</v>
      </c>
      <c r="G37">
        <v>131</v>
      </c>
      <c r="H37">
        <v>139</v>
      </c>
      <c r="I37">
        <v>145.75</v>
      </c>
      <c r="J37">
        <v>14.75</v>
      </c>
      <c r="K37">
        <v>122.5</v>
      </c>
      <c r="L37">
        <v>0.94929753790513205</v>
      </c>
      <c r="M37">
        <v>0.944776742245096</v>
      </c>
    </row>
    <row r="38" spans="1:13" x14ac:dyDescent="0.25">
      <c r="A38">
        <v>37</v>
      </c>
      <c r="B38">
        <v>0</v>
      </c>
      <c r="C38">
        <v>122.83647721705</v>
      </c>
      <c r="D38">
        <v>20.767011775357901</v>
      </c>
      <c r="E38">
        <v>14400</v>
      </c>
      <c r="F38">
        <v>113</v>
      </c>
      <c r="G38">
        <v>108.75</v>
      </c>
      <c r="H38">
        <v>127</v>
      </c>
      <c r="I38">
        <v>139.5</v>
      </c>
      <c r="J38">
        <v>30.75</v>
      </c>
      <c r="K38">
        <v>116.75</v>
      </c>
      <c r="L38">
        <v>0.90984811366976903</v>
      </c>
      <c r="M38">
        <v>0.89675929166375001</v>
      </c>
    </row>
    <row r="39" spans="1:13" x14ac:dyDescent="0.25">
      <c r="A39">
        <v>38</v>
      </c>
      <c r="B39">
        <v>0</v>
      </c>
      <c r="C39">
        <v>160.893206876541</v>
      </c>
      <c r="D39">
        <v>19.369473138179501</v>
      </c>
      <c r="E39">
        <v>14400</v>
      </c>
      <c r="F39">
        <v>614</v>
      </c>
      <c r="G39">
        <v>148.25</v>
      </c>
      <c r="H39">
        <v>162.5</v>
      </c>
      <c r="I39">
        <v>175.75</v>
      </c>
      <c r="J39">
        <v>27.5</v>
      </c>
      <c r="K39">
        <v>120</v>
      </c>
      <c r="L39">
        <v>0.935296677789061</v>
      </c>
      <c r="M39">
        <v>0.92593935876976596</v>
      </c>
    </row>
    <row r="40" spans="1:13" x14ac:dyDescent="0.25">
      <c r="A40">
        <v>39</v>
      </c>
      <c r="B40">
        <v>0</v>
      </c>
      <c r="C40">
        <v>133.77607688216901</v>
      </c>
      <c r="D40">
        <v>23.217444135693299</v>
      </c>
      <c r="E40">
        <v>14400</v>
      </c>
      <c r="F40">
        <v>1237</v>
      </c>
      <c r="G40">
        <v>116</v>
      </c>
      <c r="H40">
        <v>138</v>
      </c>
      <c r="I40">
        <v>151.5</v>
      </c>
      <c r="J40">
        <v>35.5</v>
      </c>
      <c r="K40">
        <v>153</v>
      </c>
      <c r="L40">
        <v>0.87738357517283205</v>
      </c>
      <c r="M40">
        <v>0.83461217047785397</v>
      </c>
    </row>
    <row r="41" spans="1:13" x14ac:dyDescent="0.25">
      <c r="A41">
        <v>40</v>
      </c>
      <c r="B41">
        <v>0</v>
      </c>
      <c r="C41">
        <v>123.72596877724</v>
      </c>
      <c r="D41">
        <v>15.902863074577199</v>
      </c>
      <c r="E41">
        <v>14400</v>
      </c>
      <c r="F41">
        <v>1781</v>
      </c>
      <c r="G41">
        <v>116</v>
      </c>
      <c r="H41">
        <v>128</v>
      </c>
      <c r="I41">
        <v>135</v>
      </c>
      <c r="J41">
        <v>19</v>
      </c>
      <c r="K41">
        <v>98</v>
      </c>
      <c r="L41">
        <v>0.94436960139472204</v>
      </c>
      <c r="M41">
        <v>0.93303748316031299</v>
      </c>
    </row>
    <row r="42" spans="1:13" x14ac:dyDescent="0.25">
      <c r="A42">
        <v>41</v>
      </c>
      <c r="B42">
        <v>0</v>
      </c>
      <c r="C42">
        <v>129.51731858542499</v>
      </c>
      <c r="D42">
        <v>22.741329729383299</v>
      </c>
      <c r="E42">
        <v>14400</v>
      </c>
      <c r="F42">
        <v>1336</v>
      </c>
      <c r="G42">
        <v>115</v>
      </c>
      <c r="H42">
        <v>132.75</v>
      </c>
      <c r="I42">
        <v>148.5</v>
      </c>
      <c r="J42">
        <v>33.5</v>
      </c>
      <c r="K42">
        <v>108.5</v>
      </c>
      <c r="L42">
        <v>0.87408144519289599</v>
      </c>
      <c r="M42">
        <v>0.86665646050214296</v>
      </c>
    </row>
    <row r="43" spans="1:13" x14ac:dyDescent="0.25">
      <c r="A43">
        <v>42</v>
      </c>
      <c r="B43">
        <v>0</v>
      </c>
      <c r="C43">
        <v>132.29533247598101</v>
      </c>
      <c r="D43">
        <v>17.377409380004</v>
      </c>
      <c r="E43">
        <v>14400</v>
      </c>
      <c r="F43">
        <v>1181</v>
      </c>
      <c r="G43">
        <v>122</v>
      </c>
      <c r="H43">
        <v>135</v>
      </c>
      <c r="I43">
        <v>146</v>
      </c>
      <c r="J43">
        <v>24</v>
      </c>
      <c r="K43">
        <v>109</v>
      </c>
      <c r="L43">
        <v>0.94394432256600302</v>
      </c>
      <c r="M43">
        <v>0.93320220894167405</v>
      </c>
    </row>
    <row r="44" spans="1:13" x14ac:dyDescent="0.25">
      <c r="A44">
        <v>43</v>
      </c>
      <c r="B44">
        <v>0</v>
      </c>
      <c r="C44">
        <v>143.55460182065801</v>
      </c>
      <c r="D44">
        <v>19.276533424022901</v>
      </c>
      <c r="E44">
        <v>14400</v>
      </c>
      <c r="F44">
        <v>449</v>
      </c>
      <c r="G44">
        <v>134.5</v>
      </c>
      <c r="H44">
        <v>148.5</v>
      </c>
      <c r="I44">
        <v>158</v>
      </c>
      <c r="J44">
        <v>23.5</v>
      </c>
      <c r="K44">
        <v>131.25</v>
      </c>
      <c r="L44">
        <v>0.94208300480252305</v>
      </c>
      <c r="M44">
        <v>0.93556017489785603</v>
      </c>
    </row>
    <row r="45" spans="1:13" x14ac:dyDescent="0.25">
      <c r="A45">
        <v>44</v>
      </c>
      <c r="B45">
        <v>0</v>
      </c>
      <c r="C45">
        <v>130.08674345958599</v>
      </c>
      <c r="D45">
        <v>14.6474789693095</v>
      </c>
      <c r="E45">
        <v>14400</v>
      </c>
      <c r="F45">
        <v>1595</v>
      </c>
      <c r="G45">
        <v>121.5</v>
      </c>
      <c r="H45">
        <v>134</v>
      </c>
      <c r="I45">
        <v>140</v>
      </c>
      <c r="J45">
        <v>18.5</v>
      </c>
      <c r="K45">
        <v>141.5</v>
      </c>
      <c r="L45">
        <v>0.97258883248730899</v>
      </c>
      <c r="M45">
        <v>0.94681764935571999</v>
      </c>
    </row>
    <row r="46" spans="1:13" x14ac:dyDescent="0.25">
      <c r="A46">
        <v>45</v>
      </c>
      <c r="B46">
        <v>0</v>
      </c>
      <c r="C46">
        <v>126.12434679334901</v>
      </c>
      <c r="D46">
        <v>14.459496733726199</v>
      </c>
      <c r="E46">
        <v>14400</v>
      </c>
      <c r="F46">
        <v>1770</v>
      </c>
      <c r="G46">
        <v>118.5</v>
      </c>
      <c r="H46">
        <v>129.25</v>
      </c>
      <c r="I46">
        <v>136.25</v>
      </c>
      <c r="J46">
        <v>17.75</v>
      </c>
      <c r="K46">
        <v>90.75</v>
      </c>
      <c r="L46">
        <v>0.96817102137767197</v>
      </c>
      <c r="M46">
        <v>0.941726049089469</v>
      </c>
    </row>
    <row r="47" spans="1:13" x14ac:dyDescent="0.25">
      <c r="A47">
        <v>46</v>
      </c>
      <c r="B47">
        <v>1</v>
      </c>
      <c r="C47">
        <v>135.438532570615</v>
      </c>
      <c r="D47">
        <v>24.586860698465301</v>
      </c>
      <c r="E47">
        <v>14400</v>
      </c>
      <c r="F47">
        <v>389</v>
      </c>
      <c r="G47">
        <v>113.77427498074699</v>
      </c>
      <c r="H47">
        <v>141.010404720618</v>
      </c>
      <c r="I47">
        <v>157.03294084504299</v>
      </c>
      <c r="J47">
        <v>43.258665864295601</v>
      </c>
      <c r="K47">
        <v>98.853540649792805</v>
      </c>
      <c r="L47">
        <v>0.82370994218827998</v>
      </c>
      <c r="M47">
        <v>0.78438369852258905</v>
      </c>
    </row>
    <row r="48" spans="1:13" x14ac:dyDescent="0.25">
      <c r="A48">
        <v>47</v>
      </c>
      <c r="B48">
        <v>1</v>
      </c>
      <c r="C48">
        <v>146.12479765667101</v>
      </c>
      <c r="D48">
        <v>27.2850097122645</v>
      </c>
      <c r="E48">
        <v>14400</v>
      </c>
      <c r="F48">
        <v>1427</v>
      </c>
      <c r="G48">
        <v>128</v>
      </c>
      <c r="H48">
        <v>154.5</v>
      </c>
      <c r="I48">
        <v>167.25</v>
      </c>
      <c r="J48">
        <v>39.25</v>
      </c>
      <c r="K48">
        <v>157</v>
      </c>
      <c r="L48">
        <v>0.78902335620134101</v>
      </c>
      <c r="M48">
        <v>0.77830879519000995</v>
      </c>
    </row>
    <row r="49" spans="1:13" x14ac:dyDescent="0.25">
      <c r="A49">
        <v>48</v>
      </c>
      <c r="B49">
        <v>1</v>
      </c>
      <c r="C49">
        <v>113.022033628177</v>
      </c>
      <c r="D49">
        <v>31.672573106999799</v>
      </c>
      <c r="E49">
        <v>14400</v>
      </c>
      <c r="F49">
        <v>1851</v>
      </c>
      <c r="G49">
        <v>95.25</v>
      </c>
      <c r="H49">
        <v>109.75</v>
      </c>
      <c r="I49">
        <v>121.25</v>
      </c>
      <c r="J49">
        <v>26</v>
      </c>
      <c r="K49">
        <v>169.25</v>
      </c>
      <c r="L49">
        <v>0.77201370627141597</v>
      </c>
      <c r="M49">
        <v>0.77575902462347601</v>
      </c>
    </row>
    <row r="50" spans="1:13" x14ac:dyDescent="0.25">
      <c r="A50">
        <v>49</v>
      </c>
      <c r="B50">
        <v>0</v>
      </c>
      <c r="C50">
        <v>147.782748974263</v>
      </c>
      <c r="D50">
        <v>23.624733644556098</v>
      </c>
      <c r="E50">
        <v>14400</v>
      </c>
      <c r="F50">
        <v>995</v>
      </c>
      <c r="G50">
        <v>148.75</v>
      </c>
      <c r="H50">
        <v>156</v>
      </c>
      <c r="I50">
        <v>161</v>
      </c>
      <c r="J50">
        <v>12.25</v>
      </c>
      <c r="K50">
        <v>151.5</v>
      </c>
      <c r="L50">
        <v>0.86684073107049597</v>
      </c>
      <c r="M50">
        <v>0.85863483774710903</v>
      </c>
    </row>
    <row r="51" spans="1:13" x14ac:dyDescent="0.25">
      <c r="A51">
        <v>50</v>
      </c>
      <c r="B51">
        <v>0</v>
      </c>
      <c r="C51">
        <v>131.603665120871</v>
      </c>
      <c r="D51">
        <v>16.039834023953301</v>
      </c>
      <c r="E51">
        <v>14400</v>
      </c>
      <c r="F51">
        <v>813</v>
      </c>
      <c r="G51">
        <v>126.05602296554</v>
      </c>
      <c r="H51">
        <v>137.54361269173</v>
      </c>
      <c r="I51">
        <v>142.85714285714201</v>
      </c>
      <c r="J51">
        <v>16.801119891602401</v>
      </c>
      <c r="K51">
        <v>103.676845874748</v>
      </c>
      <c r="L51">
        <v>0.93405461102524401</v>
      </c>
      <c r="M51">
        <v>0.89556193420180996</v>
      </c>
    </row>
    <row r="52" spans="1:13" x14ac:dyDescent="0.25">
      <c r="A52">
        <v>51</v>
      </c>
      <c r="B52">
        <v>0</v>
      </c>
      <c r="C52">
        <v>121.419432231511</v>
      </c>
      <c r="D52">
        <v>20.332577343523599</v>
      </c>
      <c r="E52">
        <v>14400</v>
      </c>
      <c r="F52">
        <v>373</v>
      </c>
      <c r="G52">
        <v>109.222116403718</v>
      </c>
      <c r="H52">
        <v>123.462208724851</v>
      </c>
      <c r="I52">
        <v>133.69080480074501</v>
      </c>
      <c r="J52">
        <v>24.468688397026799</v>
      </c>
      <c r="K52">
        <v>112.429142884241</v>
      </c>
      <c r="L52">
        <v>0.87630997362229901</v>
      </c>
      <c r="M52">
        <v>0.86162401083624396</v>
      </c>
    </row>
    <row r="53" spans="1:13" x14ac:dyDescent="0.25">
      <c r="A53">
        <v>52</v>
      </c>
      <c r="B53">
        <v>0</v>
      </c>
      <c r="C53">
        <v>123.255539820029</v>
      </c>
      <c r="D53">
        <v>20.177054215916201</v>
      </c>
      <c r="E53">
        <v>14400</v>
      </c>
      <c r="F53">
        <v>1836</v>
      </c>
      <c r="G53">
        <v>104.52961672473801</v>
      </c>
      <c r="H53">
        <v>129.28435935668799</v>
      </c>
      <c r="I53">
        <v>139.529714775766</v>
      </c>
      <c r="J53">
        <v>35.000098051028203</v>
      </c>
      <c r="K53">
        <v>106.152052267691</v>
      </c>
      <c r="L53">
        <v>0.92279528812480105</v>
      </c>
      <c r="M53">
        <v>0.85036612543775802</v>
      </c>
    </row>
    <row r="54" spans="1:13" x14ac:dyDescent="0.25">
      <c r="A54">
        <v>53</v>
      </c>
      <c r="B54">
        <v>0</v>
      </c>
      <c r="C54">
        <v>141.860358612124</v>
      </c>
      <c r="D54">
        <v>8.8502763535852207</v>
      </c>
      <c r="E54">
        <v>14400</v>
      </c>
      <c r="F54">
        <v>1517</v>
      </c>
      <c r="G54">
        <v>138</v>
      </c>
      <c r="H54">
        <v>143</v>
      </c>
      <c r="I54">
        <v>147</v>
      </c>
      <c r="J54">
        <v>9</v>
      </c>
      <c r="K54">
        <v>130</v>
      </c>
      <c r="L54">
        <v>0.98393231390204094</v>
      </c>
      <c r="M54">
        <v>0.98346658387021602</v>
      </c>
    </row>
    <row r="55" spans="1:13" x14ac:dyDescent="0.25">
      <c r="A55">
        <v>54</v>
      </c>
      <c r="B55">
        <v>0</v>
      </c>
      <c r="C55">
        <v>133.420671228663</v>
      </c>
      <c r="D55">
        <v>15.564101675315801</v>
      </c>
      <c r="E55">
        <v>14400</v>
      </c>
      <c r="F55">
        <v>1394</v>
      </c>
      <c r="G55">
        <v>129.5</v>
      </c>
      <c r="H55">
        <v>135.5</v>
      </c>
      <c r="I55">
        <v>140.5</v>
      </c>
      <c r="J55">
        <v>11</v>
      </c>
      <c r="K55">
        <v>119</v>
      </c>
      <c r="L55">
        <v>0.93349223435337503</v>
      </c>
      <c r="M55">
        <v>0.92672612640319796</v>
      </c>
    </row>
    <row r="56" spans="1:13" x14ac:dyDescent="0.25">
      <c r="A56">
        <v>55</v>
      </c>
      <c r="B56">
        <v>0</v>
      </c>
      <c r="C56">
        <v>129.28983062759099</v>
      </c>
      <c r="D56">
        <v>13.2514424338992</v>
      </c>
      <c r="E56">
        <v>14400</v>
      </c>
      <c r="F56">
        <v>171</v>
      </c>
      <c r="G56">
        <v>122</v>
      </c>
      <c r="H56">
        <v>126</v>
      </c>
      <c r="I56">
        <v>135</v>
      </c>
      <c r="J56">
        <v>13</v>
      </c>
      <c r="K56">
        <v>107</v>
      </c>
      <c r="L56">
        <v>0.96261156792465996</v>
      </c>
      <c r="M56">
        <v>0.94194953967249895</v>
      </c>
    </row>
    <row r="57" spans="1:13" x14ac:dyDescent="0.25">
      <c r="A57">
        <v>56</v>
      </c>
      <c r="B57">
        <v>0</v>
      </c>
      <c r="C57">
        <v>126.638972692813</v>
      </c>
      <c r="D57">
        <v>23.229629672321199</v>
      </c>
      <c r="E57">
        <v>14400</v>
      </c>
      <c r="F57">
        <v>1473</v>
      </c>
      <c r="G57">
        <v>113</v>
      </c>
      <c r="H57">
        <v>136</v>
      </c>
      <c r="I57">
        <v>142</v>
      </c>
      <c r="J57">
        <v>29</v>
      </c>
      <c r="K57">
        <v>123</v>
      </c>
      <c r="L57">
        <v>0.88752224027229798</v>
      </c>
      <c r="M57">
        <v>0.80289316933549904</v>
      </c>
    </row>
    <row r="58" spans="1:13" x14ac:dyDescent="0.25">
      <c r="A58">
        <v>57</v>
      </c>
      <c r="B58">
        <v>1</v>
      </c>
      <c r="C58">
        <v>147.775918133479</v>
      </c>
      <c r="D58">
        <v>25.597411823228999</v>
      </c>
      <c r="E58">
        <v>14400</v>
      </c>
      <c r="F58">
        <v>172</v>
      </c>
      <c r="G58">
        <v>134.35209940212101</v>
      </c>
      <c r="H58">
        <v>157.50980411537199</v>
      </c>
      <c r="I58">
        <v>166.72678165254001</v>
      </c>
      <c r="J58">
        <v>32.3746822504189</v>
      </c>
      <c r="K58">
        <v>110.519170857814</v>
      </c>
      <c r="L58">
        <v>0.85387967388248498</v>
      </c>
      <c r="M58">
        <v>0.81093618217599095</v>
      </c>
    </row>
    <row r="59" spans="1:13" x14ac:dyDescent="0.25">
      <c r="A59">
        <v>58</v>
      </c>
      <c r="B59">
        <v>0</v>
      </c>
      <c r="C59">
        <v>132.26254983321101</v>
      </c>
      <c r="D59">
        <v>15.7274704824222</v>
      </c>
      <c r="E59">
        <v>14400</v>
      </c>
      <c r="F59">
        <v>2109</v>
      </c>
      <c r="G59">
        <v>130</v>
      </c>
      <c r="H59">
        <v>135</v>
      </c>
      <c r="I59">
        <v>139</v>
      </c>
      <c r="J59">
        <v>9</v>
      </c>
      <c r="K59">
        <v>104</v>
      </c>
      <c r="L59">
        <v>0.903506630868114</v>
      </c>
      <c r="M59">
        <v>0.89716052396062096</v>
      </c>
    </row>
    <row r="60" spans="1:13" x14ac:dyDescent="0.25">
      <c r="A60">
        <v>59</v>
      </c>
      <c r="B60">
        <v>1</v>
      </c>
      <c r="C60">
        <v>142.869493690485</v>
      </c>
      <c r="D60">
        <v>27.299033338549201</v>
      </c>
      <c r="E60">
        <v>14400</v>
      </c>
      <c r="F60">
        <v>1483</v>
      </c>
      <c r="G60">
        <v>130</v>
      </c>
      <c r="H60">
        <v>153.75</v>
      </c>
      <c r="I60">
        <v>163</v>
      </c>
      <c r="J60">
        <v>33</v>
      </c>
      <c r="K60">
        <v>125.25</v>
      </c>
      <c r="L60">
        <v>0.84578462491290496</v>
      </c>
      <c r="M60">
        <v>0.78872803282495896</v>
      </c>
    </row>
    <row r="61" spans="1:13" x14ac:dyDescent="0.25">
      <c r="A61">
        <v>60</v>
      </c>
      <c r="B61">
        <v>0</v>
      </c>
      <c r="C61">
        <v>148.976755447941</v>
      </c>
      <c r="D61">
        <v>11.219683591104699</v>
      </c>
      <c r="E61">
        <v>14400</v>
      </c>
      <c r="F61">
        <v>2010</v>
      </c>
      <c r="G61">
        <v>145</v>
      </c>
      <c r="H61">
        <v>150</v>
      </c>
      <c r="I61">
        <v>155</v>
      </c>
      <c r="J61">
        <v>10</v>
      </c>
      <c r="K61">
        <v>95</v>
      </c>
      <c r="L61">
        <v>0.980790960451977</v>
      </c>
      <c r="M61">
        <v>0.97425343018563304</v>
      </c>
    </row>
    <row r="62" spans="1:13" x14ac:dyDescent="0.25">
      <c r="A62">
        <v>61</v>
      </c>
      <c r="B62">
        <v>0</v>
      </c>
      <c r="C62">
        <v>141.993648411187</v>
      </c>
      <c r="D62">
        <v>15.0972139305682</v>
      </c>
      <c r="E62">
        <v>14400</v>
      </c>
      <c r="F62">
        <v>742</v>
      </c>
      <c r="G62">
        <v>133.25</v>
      </c>
      <c r="H62">
        <v>142.25</v>
      </c>
      <c r="I62">
        <v>151.5</v>
      </c>
      <c r="J62">
        <v>18.25</v>
      </c>
      <c r="K62">
        <v>119.5</v>
      </c>
      <c r="L62">
        <v>0.965880802460096</v>
      </c>
      <c r="M62">
        <v>0.96324498462439601</v>
      </c>
    </row>
    <row r="63" spans="1:13" x14ac:dyDescent="0.25">
      <c r="A63">
        <v>62</v>
      </c>
      <c r="B63">
        <v>0</v>
      </c>
      <c r="C63">
        <v>133.08406066676201</v>
      </c>
      <c r="D63">
        <v>18.4531135807458</v>
      </c>
      <c r="E63">
        <v>14400</v>
      </c>
      <c r="F63">
        <v>422</v>
      </c>
      <c r="G63">
        <v>133</v>
      </c>
      <c r="H63">
        <v>138</v>
      </c>
      <c r="I63">
        <v>143</v>
      </c>
      <c r="J63">
        <v>10</v>
      </c>
      <c r="K63">
        <v>115</v>
      </c>
      <c r="L63">
        <v>0.92316497352983196</v>
      </c>
      <c r="M63">
        <v>0.90234654457003804</v>
      </c>
    </row>
    <row r="64" spans="1:13" x14ac:dyDescent="0.25">
      <c r="A64">
        <v>63</v>
      </c>
      <c r="B64">
        <v>0</v>
      </c>
      <c r="C64">
        <v>145.752986772166</v>
      </c>
      <c r="D64">
        <v>11.481605436835199</v>
      </c>
      <c r="E64">
        <v>14400</v>
      </c>
      <c r="F64">
        <v>176</v>
      </c>
      <c r="G64">
        <v>138.97285438193299</v>
      </c>
      <c r="H64">
        <v>146.88642564649101</v>
      </c>
      <c r="I64">
        <v>153.88045137662399</v>
      </c>
      <c r="J64">
        <v>14.907596994690399</v>
      </c>
      <c r="K64">
        <v>87.0790276020996</v>
      </c>
      <c r="L64">
        <v>0.99409448818897606</v>
      </c>
      <c r="M64">
        <v>0.99289932508436396</v>
      </c>
    </row>
    <row r="65" spans="1:13" x14ac:dyDescent="0.25">
      <c r="A65">
        <v>64</v>
      </c>
      <c r="B65">
        <v>0</v>
      </c>
      <c r="C65">
        <v>140.93018630458599</v>
      </c>
      <c r="D65">
        <v>29.338388325482299</v>
      </c>
      <c r="E65">
        <v>14400</v>
      </c>
      <c r="F65">
        <v>340</v>
      </c>
      <c r="G65">
        <v>135.13513513513499</v>
      </c>
      <c r="H65">
        <v>147.783251231527</v>
      </c>
      <c r="I65">
        <v>158.02475292914801</v>
      </c>
      <c r="J65">
        <v>22.889617794013098</v>
      </c>
      <c r="K65">
        <v>151.08835784508099</v>
      </c>
      <c r="L65">
        <v>0.78264580369843495</v>
      </c>
      <c r="M65">
        <v>0.79032716927453694</v>
      </c>
    </row>
    <row r="66" spans="1:13" x14ac:dyDescent="0.25">
      <c r="A66">
        <v>65</v>
      </c>
      <c r="B66">
        <v>0</v>
      </c>
      <c r="C66">
        <v>126.75180505415101</v>
      </c>
      <c r="D66">
        <v>16.958597821255101</v>
      </c>
      <c r="E66">
        <v>14400</v>
      </c>
      <c r="F66">
        <v>550</v>
      </c>
      <c r="G66">
        <v>126.25</v>
      </c>
      <c r="H66">
        <v>132</v>
      </c>
      <c r="I66">
        <v>135.5</v>
      </c>
      <c r="J66">
        <v>9.25</v>
      </c>
      <c r="K66">
        <v>114</v>
      </c>
      <c r="L66">
        <v>0.93552346570397105</v>
      </c>
      <c r="M66">
        <v>0.90223826714801403</v>
      </c>
    </row>
    <row r="67" spans="1:13" x14ac:dyDescent="0.25">
      <c r="A67">
        <v>66</v>
      </c>
      <c r="B67">
        <v>0</v>
      </c>
      <c r="C67">
        <v>144.21795705920599</v>
      </c>
      <c r="D67">
        <v>8.2478279069268297</v>
      </c>
      <c r="E67">
        <v>14400</v>
      </c>
      <c r="F67">
        <v>2104</v>
      </c>
      <c r="G67">
        <v>141</v>
      </c>
      <c r="H67">
        <v>144</v>
      </c>
      <c r="I67">
        <v>148</v>
      </c>
      <c r="J67">
        <v>7</v>
      </c>
      <c r="K67">
        <v>107</v>
      </c>
      <c r="L67">
        <v>0.99544567338972001</v>
      </c>
      <c r="M67">
        <v>0.99528301886792403</v>
      </c>
    </row>
    <row r="68" spans="1:13" x14ac:dyDescent="0.25">
      <c r="A68">
        <v>67</v>
      </c>
      <c r="B68">
        <v>1</v>
      </c>
      <c r="C68">
        <v>141.412624154311</v>
      </c>
      <c r="D68">
        <v>18.984359069634699</v>
      </c>
      <c r="E68">
        <v>14400</v>
      </c>
      <c r="F68">
        <v>506</v>
      </c>
      <c r="G68">
        <v>133</v>
      </c>
      <c r="H68">
        <v>147</v>
      </c>
      <c r="I68">
        <v>155</v>
      </c>
      <c r="J68">
        <v>22</v>
      </c>
      <c r="K68">
        <v>131</v>
      </c>
      <c r="L68">
        <v>0.91888585000719702</v>
      </c>
      <c r="M68">
        <v>0.89643011371815096</v>
      </c>
    </row>
    <row r="69" spans="1:13" x14ac:dyDescent="0.25">
      <c r="A69">
        <v>68</v>
      </c>
      <c r="B69">
        <v>1</v>
      </c>
      <c r="C69">
        <v>131.444747437774</v>
      </c>
      <c r="D69">
        <v>34.610615168327499</v>
      </c>
      <c r="E69">
        <v>14400</v>
      </c>
      <c r="F69">
        <v>740</v>
      </c>
      <c r="G69">
        <v>114</v>
      </c>
      <c r="H69">
        <v>147</v>
      </c>
      <c r="I69">
        <v>156.25</v>
      </c>
      <c r="J69">
        <v>42.25</v>
      </c>
      <c r="K69">
        <v>126.5</v>
      </c>
      <c r="L69">
        <v>0.73345534407027801</v>
      </c>
      <c r="M69">
        <v>0.74502196193265002</v>
      </c>
    </row>
    <row r="70" spans="1:13" x14ac:dyDescent="0.25">
      <c r="A70">
        <v>69</v>
      </c>
      <c r="B70">
        <v>1</v>
      </c>
      <c r="C70">
        <v>151.291601641293</v>
      </c>
      <c r="D70">
        <v>26.543164613706399</v>
      </c>
      <c r="E70">
        <v>14400</v>
      </c>
      <c r="F70">
        <v>911</v>
      </c>
      <c r="G70">
        <v>148.02474238772501</v>
      </c>
      <c r="H70">
        <v>159.132133626556</v>
      </c>
      <c r="I70">
        <v>166.71681539688299</v>
      </c>
      <c r="J70">
        <v>18.692073009157401</v>
      </c>
      <c r="K70">
        <v>133.97086460247399</v>
      </c>
      <c r="L70">
        <v>0.894061828156275</v>
      </c>
      <c r="M70">
        <v>0.88598116984209296</v>
      </c>
    </row>
    <row r="71" spans="1:13" x14ac:dyDescent="0.25">
      <c r="A71">
        <v>70</v>
      </c>
      <c r="B71">
        <v>1</v>
      </c>
      <c r="C71">
        <v>133.365326481257</v>
      </c>
      <c r="D71">
        <v>32.922298242500297</v>
      </c>
      <c r="E71">
        <v>14400</v>
      </c>
      <c r="F71">
        <v>1168</v>
      </c>
      <c r="G71">
        <v>122</v>
      </c>
      <c r="H71">
        <v>147</v>
      </c>
      <c r="I71">
        <v>157</v>
      </c>
      <c r="J71">
        <v>35</v>
      </c>
      <c r="K71">
        <v>128</v>
      </c>
      <c r="L71">
        <v>0.78090991535671095</v>
      </c>
      <c r="M71">
        <v>0.78204353083434097</v>
      </c>
    </row>
    <row r="72" spans="1:13" x14ac:dyDescent="0.25">
      <c r="A72">
        <v>71</v>
      </c>
      <c r="B72">
        <v>1</v>
      </c>
      <c r="C72">
        <v>138.73084415584401</v>
      </c>
      <c r="D72">
        <v>28.3142431017889</v>
      </c>
      <c r="E72">
        <v>14400</v>
      </c>
      <c r="F72">
        <v>1310</v>
      </c>
      <c r="G72">
        <v>119.25</v>
      </c>
      <c r="H72">
        <v>139</v>
      </c>
      <c r="I72">
        <v>162.25</v>
      </c>
      <c r="J72">
        <v>43</v>
      </c>
      <c r="K72">
        <v>141.75</v>
      </c>
      <c r="L72">
        <v>0.71695951107715805</v>
      </c>
      <c r="M72">
        <v>0.70168067226890696</v>
      </c>
    </row>
    <row r="73" spans="1:13" x14ac:dyDescent="0.25">
      <c r="A73">
        <v>72</v>
      </c>
      <c r="B73">
        <v>0</v>
      </c>
      <c r="C73">
        <v>154.624634551789</v>
      </c>
      <c r="D73">
        <v>18.5949178165197</v>
      </c>
      <c r="E73">
        <v>14400</v>
      </c>
      <c r="F73">
        <v>251</v>
      </c>
      <c r="G73">
        <v>150.75376884422101</v>
      </c>
      <c r="H73">
        <v>157.894736842105</v>
      </c>
      <c r="I73">
        <v>166.919356006914</v>
      </c>
      <c r="J73">
        <v>16.165587162693601</v>
      </c>
      <c r="K73">
        <v>108.593439646989</v>
      </c>
      <c r="L73">
        <v>0.91009965368577195</v>
      </c>
      <c r="M73">
        <v>0.89681249558272602</v>
      </c>
    </row>
    <row r="74" spans="1:13" x14ac:dyDescent="0.25">
      <c r="A74">
        <v>73</v>
      </c>
      <c r="B74">
        <v>0</v>
      </c>
      <c r="C74">
        <v>142.25748427218099</v>
      </c>
      <c r="D74">
        <v>8.3533725257031897</v>
      </c>
      <c r="E74">
        <v>14400</v>
      </c>
      <c r="F74">
        <v>571</v>
      </c>
      <c r="G74">
        <v>138.25</v>
      </c>
      <c r="H74">
        <v>142</v>
      </c>
      <c r="I74">
        <v>147</v>
      </c>
      <c r="J74">
        <v>8.75</v>
      </c>
      <c r="K74">
        <v>103.5</v>
      </c>
      <c r="L74">
        <v>0.99392580808445996</v>
      </c>
      <c r="M74">
        <v>0.99392580808445996</v>
      </c>
    </row>
    <row r="75" spans="1:13" x14ac:dyDescent="0.25">
      <c r="A75">
        <v>74</v>
      </c>
      <c r="B75">
        <v>0</v>
      </c>
      <c r="C75">
        <v>134.65574990254299</v>
      </c>
      <c r="D75">
        <v>17.711025699519801</v>
      </c>
      <c r="E75">
        <v>14400</v>
      </c>
      <c r="F75">
        <v>769</v>
      </c>
      <c r="G75">
        <v>127.659928760453</v>
      </c>
      <c r="H75">
        <v>138.45196685188901</v>
      </c>
      <c r="I75">
        <v>146.145013365088</v>
      </c>
      <c r="J75">
        <v>18.485084604634899</v>
      </c>
      <c r="K75">
        <v>115.58221979355601</v>
      </c>
      <c r="L75">
        <v>0.94417137407380203</v>
      </c>
      <c r="M75">
        <v>0.93580808451324105</v>
      </c>
    </row>
    <row r="76" spans="1:13" x14ac:dyDescent="0.25">
      <c r="A76">
        <v>75</v>
      </c>
      <c r="B76">
        <v>0</v>
      </c>
      <c r="C76">
        <v>113.296794698933</v>
      </c>
      <c r="D76">
        <v>10.9991829950603</v>
      </c>
      <c r="E76">
        <v>14400</v>
      </c>
      <c r="F76">
        <v>474</v>
      </c>
      <c r="G76">
        <v>107.984714072708</v>
      </c>
      <c r="H76">
        <v>112.811136749149</v>
      </c>
      <c r="I76">
        <v>118.57683861557101</v>
      </c>
      <c r="J76">
        <v>10.5921245428632</v>
      </c>
      <c r="K76">
        <v>85.314798565283695</v>
      </c>
      <c r="L76">
        <v>0.98592560677868701</v>
      </c>
      <c r="M76">
        <v>0.98384317104696195</v>
      </c>
    </row>
    <row r="77" spans="1:13" x14ac:dyDescent="0.25">
      <c r="A77">
        <v>76</v>
      </c>
      <c r="B77">
        <v>0</v>
      </c>
      <c r="C77">
        <v>117.69685543540101</v>
      </c>
      <c r="D77">
        <v>13.0491477734423</v>
      </c>
      <c r="E77">
        <v>14400</v>
      </c>
      <c r="F77">
        <v>344</v>
      </c>
      <c r="G77">
        <v>109</v>
      </c>
      <c r="H77">
        <v>121</v>
      </c>
      <c r="I77">
        <v>126</v>
      </c>
      <c r="J77">
        <v>17</v>
      </c>
      <c r="K77">
        <v>134</v>
      </c>
      <c r="L77">
        <v>0.98584234490608902</v>
      </c>
      <c r="M77">
        <v>0.97474388161639103</v>
      </c>
    </row>
    <row r="78" spans="1:13" x14ac:dyDescent="0.25">
      <c r="A78">
        <v>77</v>
      </c>
      <c r="B78">
        <v>0</v>
      </c>
      <c r="C78">
        <v>128.958898127445</v>
      </c>
      <c r="D78">
        <v>16.3848398687322</v>
      </c>
      <c r="E78">
        <v>14400</v>
      </c>
      <c r="F78">
        <v>88</v>
      </c>
      <c r="G78">
        <v>125.5</v>
      </c>
      <c r="H78">
        <v>131</v>
      </c>
      <c r="I78">
        <v>139</v>
      </c>
      <c r="J78">
        <v>13.5</v>
      </c>
      <c r="K78">
        <v>122</v>
      </c>
      <c r="L78">
        <v>0.94438233650083803</v>
      </c>
      <c r="M78">
        <v>0.93550866405813304</v>
      </c>
    </row>
    <row r="79" spans="1:13" x14ac:dyDescent="0.25">
      <c r="A79">
        <v>78</v>
      </c>
      <c r="B79">
        <v>0</v>
      </c>
      <c r="C79">
        <v>137.37300094073299</v>
      </c>
      <c r="D79">
        <v>25.933858361740299</v>
      </c>
      <c r="E79">
        <v>14400</v>
      </c>
      <c r="F79">
        <v>1644</v>
      </c>
      <c r="G79">
        <v>134</v>
      </c>
      <c r="H79">
        <v>147</v>
      </c>
      <c r="I79">
        <v>153</v>
      </c>
      <c r="J79">
        <v>19</v>
      </c>
      <c r="K79">
        <v>140</v>
      </c>
      <c r="L79">
        <v>0.84179993728441505</v>
      </c>
      <c r="M79">
        <v>0.80926622765757295</v>
      </c>
    </row>
    <row r="80" spans="1:13" x14ac:dyDescent="0.25">
      <c r="A80">
        <v>79</v>
      </c>
      <c r="B80">
        <v>1</v>
      </c>
      <c r="C80">
        <v>129.75860999069101</v>
      </c>
      <c r="D80">
        <v>19.831247407631999</v>
      </c>
      <c r="E80">
        <v>14400</v>
      </c>
      <c r="F80">
        <v>1508</v>
      </c>
      <c r="G80">
        <v>122</v>
      </c>
      <c r="H80">
        <v>128</v>
      </c>
      <c r="I80">
        <v>134</v>
      </c>
      <c r="J80">
        <v>12</v>
      </c>
      <c r="K80">
        <v>120</v>
      </c>
      <c r="L80">
        <v>0.86456717344089296</v>
      </c>
      <c r="M80">
        <v>0.85867204467887004</v>
      </c>
    </row>
    <row r="81" spans="1:13" x14ac:dyDescent="0.25">
      <c r="A81">
        <v>80</v>
      </c>
      <c r="B81">
        <v>0</v>
      </c>
      <c r="C81">
        <v>149.25818564096201</v>
      </c>
      <c r="D81">
        <v>12.6719932217203</v>
      </c>
      <c r="E81">
        <v>14400</v>
      </c>
      <c r="F81">
        <v>618</v>
      </c>
      <c r="G81">
        <v>144.22920307927001</v>
      </c>
      <c r="H81">
        <v>149.22490054397099</v>
      </c>
      <c r="I81">
        <v>155.440414507772</v>
      </c>
      <c r="J81">
        <v>11.2112114285017</v>
      </c>
      <c r="K81">
        <v>108.935178942435</v>
      </c>
      <c r="L81">
        <v>0.96531708024960095</v>
      </c>
      <c r="M81">
        <v>0.96350312001160898</v>
      </c>
    </row>
    <row r="82" spans="1:13" x14ac:dyDescent="0.25">
      <c r="A82">
        <v>81</v>
      </c>
      <c r="B82">
        <v>1</v>
      </c>
      <c r="C82">
        <v>156.81446305713399</v>
      </c>
      <c r="D82">
        <v>13.187993555076099</v>
      </c>
      <c r="E82">
        <v>14400</v>
      </c>
      <c r="F82">
        <v>1028</v>
      </c>
      <c r="G82">
        <v>154</v>
      </c>
      <c r="H82">
        <v>161</v>
      </c>
      <c r="I82">
        <v>165</v>
      </c>
      <c r="J82">
        <v>11</v>
      </c>
      <c r="K82">
        <v>108</v>
      </c>
      <c r="L82">
        <v>0.95468142387077404</v>
      </c>
      <c r="M82">
        <v>0.93523781034998499</v>
      </c>
    </row>
    <row r="83" spans="1:13" x14ac:dyDescent="0.25">
      <c r="A83">
        <v>82</v>
      </c>
      <c r="B83">
        <v>0</v>
      </c>
      <c r="C83">
        <v>149.42969006368699</v>
      </c>
      <c r="D83">
        <v>11.2967183644113</v>
      </c>
      <c r="E83">
        <v>14400</v>
      </c>
      <c r="F83">
        <v>230</v>
      </c>
      <c r="G83">
        <v>147.115495180972</v>
      </c>
      <c r="H83">
        <v>152.28426395938999</v>
      </c>
      <c r="I83">
        <v>156.105197955481</v>
      </c>
      <c r="J83">
        <v>8.9897027745083093</v>
      </c>
      <c r="K83">
        <v>88.471291415340005</v>
      </c>
      <c r="L83">
        <v>0.97360621030345795</v>
      </c>
      <c r="M83">
        <v>0.97163020465772698</v>
      </c>
    </row>
    <row r="84" spans="1:13" x14ac:dyDescent="0.25">
      <c r="A84">
        <v>83</v>
      </c>
      <c r="B84">
        <v>0</v>
      </c>
      <c r="C84">
        <v>146.97594290708599</v>
      </c>
      <c r="D84">
        <v>14.127097950674001</v>
      </c>
      <c r="E84">
        <v>14400</v>
      </c>
      <c r="F84">
        <v>214</v>
      </c>
      <c r="G84">
        <v>144.06242942869901</v>
      </c>
      <c r="H84">
        <v>150.68943151769901</v>
      </c>
      <c r="I84">
        <v>154.10338617496899</v>
      </c>
      <c r="J84">
        <v>10.0409567462697</v>
      </c>
      <c r="K84">
        <v>101.154885740027</v>
      </c>
      <c r="L84">
        <v>0.95989003242633497</v>
      </c>
      <c r="M84">
        <v>0.95298181305512397</v>
      </c>
    </row>
    <row r="85" spans="1:13" x14ac:dyDescent="0.25">
      <c r="A85">
        <v>84</v>
      </c>
      <c r="B85">
        <v>0</v>
      </c>
      <c r="C85">
        <v>150.011346526186</v>
      </c>
      <c r="D85">
        <v>14.8984851900832</v>
      </c>
      <c r="E85">
        <v>14400</v>
      </c>
      <c r="F85">
        <v>2028</v>
      </c>
      <c r="G85">
        <v>138.888888888888</v>
      </c>
      <c r="H85">
        <v>145.43033178709399</v>
      </c>
      <c r="I85">
        <v>160.427807486631</v>
      </c>
      <c r="J85">
        <v>21.5389185977421</v>
      </c>
      <c r="K85">
        <v>107.99401505194599</v>
      </c>
      <c r="L85">
        <v>0.97025541545425098</v>
      </c>
      <c r="M85">
        <v>0.93081150986097605</v>
      </c>
    </row>
    <row r="86" spans="1:13" x14ac:dyDescent="0.25">
      <c r="A86">
        <v>85</v>
      </c>
      <c r="B86">
        <v>0</v>
      </c>
      <c r="C86">
        <v>156.20276712024199</v>
      </c>
      <c r="D86">
        <v>14.633828072186899</v>
      </c>
      <c r="E86">
        <v>14400</v>
      </c>
      <c r="F86">
        <v>303</v>
      </c>
      <c r="G86">
        <v>155.440414507772</v>
      </c>
      <c r="H86">
        <v>159.941094564514</v>
      </c>
      <c r="I86">
        <v>162.92613344905601</v>
      </c>
      <c r="J86">
        <v>7.4857189412840297</v>
      </c>
      <c r="K86">
        <v>117.557373813046</v>
      </c>
      <c r="L86">
        <v>0.96935518195360704</v>
      </c>
      <c r="M86">
        <v>0.96339646733347495</v>
      </c>
    </row>
    <row r="87" spans="1:13" x14ac:dyDescent="0.25">
      <c r="A87">
        <v>86</v>
      </c>
      <c r="B87">
        <v>0</v>
      </c>
      <c r="C87">
        <v>154.71312712932499</v>
      </c>
      <c r="D87">
        <v>17.095129948646498</v>
      </c>
      <c r="E87">
        <v>14400</v>
      </c>
      <c r="F87">
        <v>342</v>
      </c>
      <c r="G87">
        <v>146.24103346416001</v>
      </c>
      <c r="H87">
        <v>154.20948637391601</v>
      </c>
      <c r="I87">
        <v>164.83516483516399</v>
      </c>
      <c r="J87">
        <v>18.5941313710047</v>
      </c>
      <c r="K87">
        <v>117.635811223273</v>
      </c>
      <c r="L87">
        <v>0.931924882629108</v>
      </c>
      <c r="M87">
        <v>0.92104139991463896</v>
      </c>
    </row>
    <row r="88" spans="1:13" x14ac:dyDescent="0.25">
      <c r="A88">
        <v>87</v>
      </c>
      <c r="B88">
        <v>1</v>
      </c>
      <c r="C88">
        <v>119.713442620181</v>
      </c>
      <c r="D88">
        <v>32.188328919644697</v>
      </c>
      <c r="E88">
        <v>14400</v>
      </c>
      <c r="F88">
        <v>282</v>
      </c>
      <c r="G88">
        <v>89.248101374201596</v>
      </c>
      <c r="H88">
        <v>127.705601075978</v>
      </c>
      <c r="I88">
        <v>148.57489792587501</v>
      </c>
      <c r="J88">
        <v>59.326796551673503</v>
      </c>
      <c r="K88">
        <v>129.00880452026001</v>
      </c>
      <c r="L88">
        <v>0.59626009349766196</v>
      </c>
      <c r="M88">
        <v>0.64300892477687999</v>
      </c>
    </row>
    <row r="89" spans="1:13" x14ac:dyDescent="0.25">
      <c r="A89">
        <v>88</v>
      </c>
      <c r="B89">
        <v>0</v>
      </c>
      <c r="C89">
        <v>142.27545847621801</v>
      </c>
      <c r="D89">
        <v>13.628396923097</v>
      </c>
      <c r="E89">
        <v>14400</v>
      </c>
      <c r="F89">
        <v>986</v>
      </c>
      <c r="G89">
        <v>132</v>
      </c>
      <c r="H89">
        <v>144</v>
      </c>
      <c r="I89">
        <v>153</v>
      </c>
      <c r="J89">
        <v>21</v>
      </c>
      <c r="K89">
        <v>95</v>
      </c>
      <c r="L89">
        <v>0.98762486953928696</v>
      </c>
      <c r="M89">
        <v>0.98024452065006695</v>
      </c>
    </row>
    <row r="90" spans="1:13" x14ac:dyDescent="0.25">
      <c r="A90">
        <v>89</v>
      </c>
      <c r="B90">
        <v>0</v>
      </c>
      <c r="C90">
        <v>136.44870909779601</v>
      </c>
      <c r="D90">
        <v>16.6714745396383</v>
      </c>
      <c r="E90">
        <v>14400</v>
      </c>
      <c r="F90">
        <v>672</v>
      </c>
      <c r="G90">
        <v>131.004366812227</v>
      </c>
      <c r="H90">
        <v>140.55908570185201</v>
      </c>
      <c r="I90">
        <v>146.876061936051</v>
      </c>
      <c r="J90">
        <v>15.8716951238244</v>
      </c>
      <c r="K90">
        <v>100.766529090663</v>
      </c>
      <c r="L90">
        <v>0.92766608391608396</v>
      </c>
      <c r="M90">
        <v>0.89765442890442804</v>
      </c>
    </row>
    <row r="91" spans="1:13" x14ac:dyDescent="0.25">
      <c r="A91">
        <v>90</v>
      </c>
      <c r="B91">
        <v>0</v>
      </c>
      <c r="C91">
        <v>151.86832003078399</v>
      </c>
      <c r="D91">
        <v>33.070040502088702</v>
      </c>
      <c r="E91">
        <v>14400</v>
      </c>
      <c r="F91">
        <v>455</v>
      </c>
      <c r="G91">
        <v>138.248825561339</v>
      </c>
      <c r="H91">
        <v>165.85086782790401</v>
      </c>
      <c r="I91">
        <v>173.629393740816</v>
      </c>
      <c r="J91">
        <v>35.380568179477301</v>
      </c>
      <c r="K91">
        <v>143.17957931418999</v>
      </c>
      <c r="L91">
        <v>0.77533166009322296</v>
      </c>
      <c r="M91">
        <v>0.75934026532807397</v>
      </c>
    </row>
    <row r="92" spans="1:13" x14ac:dyDescent="0.25">
      <c r="A92">
        <v>91</v>
      </c>
      <c r="B92">
        <v>1</v>
      </c>
      <c r="C92">
        <v>143.797629178043</v>
      </c>
      <c r="D92">
        <v>24.875956542834999</v>
      </c>
      <c r="E92">
        <v>14400</v>
      </c>
      <c r="F92">
        <v>952</v>
      </c>
      <c r="G92">
        <v>128.11378829148899</v>
      </c>
      <c r="H92">
        <v>150.974398902047</v>
      </c>
      <c r="I92">
        <v>163.47245718532201</v>
      </c>
      <c r="J92">
        <v>35.3586688938327</v>
      </c>
      <c r="K92">
        <v>112.31281034597799</v>
      </c>
      <c r="L92">
        <v>0.83209399167162401</v>
      </c>
      <c r="M92">
        <v>0.81112433075550205</v>
      </c>
    </row>
    <row r="93" spans="1:13" x14ac:dyDescent="0.25">
      <c r="A93">
        <v>92</v>
      </c>
      <c r="B93">
        <v>0</v>
      </c>
      <c r="C93">
        <v>127.68751444196199</v>
      </c>
      <c r="D93">
        <v>9.8403619476367705</v>
      </c>
      <c r="E93">
        <v>14400</v>
      </c>
      <c r="F93">
        <v>1417</v>
      </c>
      <c r="G93">
        <v>124</v>
      </c>
      <c r="H93">
        <v>128</v>
      </c>
      <c r="I93">
        <v>132</v>
      </c>
      <c r="J93">
        <v>8</v>
      </c>
      <c r="K93">
        <v>160</v>
      </c>
      <c r="L93">
        <v>0.98259262111992596</v>
      </c>
      <c r="M93">
        <v>0.98035893090965098</v>
      </c>
    </row>
    <row r="94" spans="1:13" x14ac:dyDescent="0.25">
      <c r="A94">
        <v>93</v>
      </c>
      <c r="B94">
        <v>0</v>
      </c>
      <c r="C94">
        <v>131.80616076368801</v>
      </c>
      <c r="D94">
        <v>19.932807312161898</v>
      </c>
      <c r="E94">
        <v>14400</v>
      </c>
      <c r="F94">
        <v>621</v>
      </c>
      <c r="G94">
        <v>132.26541017322401</v>
      </c>
      <c r="H94">
        <v>138.214939933144</v>
      </c>
      <c r="I94">
        <v>142.85714285714201</v>
      </c>
      <c r="J94">
        <v>10.5917326839183</v>
      </c>
      <c r="K94">
        <v>111.957027792283</v>
      </c>
      <c r="L94">
        <v>0.91225778358371401</v>
      </c>
      <c r="M94">
        <v>0.89302561869511499</v>
      </c>
    </row>
    <row r="95" spans="1:13" x14ac:dyDescent="0.25">
      <c r="A95">
        <v>94</v>
      </c>
      <c r="B95">
        <v>0</v>
      </c>
      <c r="C95">
        <v>136.84094934213201</v>
      </c>
      <c r="D95">
        <v>15.0190672563935</v>
      </c>
      <c r="E95">
        <v>14400</v>
      </c>
      <c r="F95">
        <v>368</v>
      </c>
      <c r="G95">
        <v>134.82656887401001</v>
      </c>
      <c r="H95">
        <v>141.508013510539</v>
      </c>
      <c r="I95">
        <v>144.626181432321</v>
      </c>
      <c r="J95">
        <v>9.7996125583110807</v>
      </c>
      <c r="K95">
        <v>95.763745671910399</v>
      </c>
      <c r="L95">
        <v>0.94441277080957797</v>
      </c>
      <c r="M95">
        <v>0.92638255416191495</v>
      </c>
    </row>
    <row r="96" spans="1:13" x14ac:dyDescent="0.25">
      <c r="A96">
        <v>95</v>
      </c>
      <c r="B96">
        <v>0</v>
      </c>
      <c r="C96">
        <v>167.33249791144499</v>
      </c>
      <c r="D96">
        <v>16.906674641993199</v>
      </c>
      <c r="E96">
        <v>14400</v>
      </c>
      <c r="F96">
        <v>36</v>
      </c>
      <c r="G96">
        <v>162.25</v>
      </c>
      <c r="H96">
        <v>168.5</v>
      </c>
      <c r="I96">
        <v>177.5</v>
      </c>
      <c r="J96">
        <v>15.25</v>
      </c>
      <c r="K96">
        <v>129.25</v>
      </c>
      <c r="L96">
        <v>0.95969089390142004</v>
      </c>
      <c r="M96">
        <v>0.957811194653299</v>
      </c>
    </row>
    <row r="97" spans="1:13" x14ac:dyDescent="0.25">
      <c r="A97">
        <v>96</v>
      </c>
      <c r="B97">
        <v>0</v>
      </c>
      <c r="C97">
        <v>166.549854867812</v>
      </c>
      <c r="D97">
        <v>14.8708175622828</v>
      </c>
      <c r="E97">
        <v>14400</v>
      </c>
      <c r="F97">
        <v>1653</v>
      </c>
      <c r="G97">
        <v>159</v>
      </c>
      <c r="H97">
        <v>170</v>
      </c>
      <c r="I97">
        <v>175</v>
      </c>
      <c r="J97">
        <v>16</v>
      </c>
      <c r="K97">
        <v>126</v>
      </c>
      <c r="L97">
        <v>0.95175335373028902</v>
      </c>
      <c r="M97">
        <v>0.93253314505373797</v>
      </c>
    </row>
    <row r="98" spans="1:13" x14ac:dyDescent="0.25">
      <c r="A98">
        <v>97</v>
      </c>
      <c r="B98">
        <v>0</v>
      </c>
      <c r="C98">
        <v>122.026276458232</v>
      </c>
      <c r="D98">
        <v>15.3741280108037</v>
      </c>
      <c r="E98">
        <v>14400</v>
      </c>
      <c r="F98">
        <v>2022</v>
      </c>
      <c r="G98">
        <v>114</v>
      </c>
      <c r="H98">
        <v>119.5</v>
      </c>
      <c r="I98">
        <v>125.75</v>
      </c>
      <c r="J98">
        <v>11.75</v>
      </c>
      <c r="K98">
        <v>161</v>
      </c>
      <c r="L98">
        <v>0.94740668928744498</v>
      </c>
      <c r="M98">
        <v>0.92793666181935697</v>
      </c>
    </row>
    <row r="99" spans="1:13" x14ac:dyDescent="0.25">
      <c r="A99">
        <v>98</v>
      </c>
      <c r="B99">
        <v>0</v>
      </c>
      <c r="C99">
        <v>155.23910138952499</v>
      </c>
      <c r="D99">
        <v>27.914603051091799</v>
      </c>
      <c r="E99">
        <v>14400</v>
      </c>
      <c r="F99">
        <v>1302</v>
      </c>
      <c r="G99">
        <v>136.25</v>
      </c>
      <c r="H99">
        <v>164</v>
      </c>
      <c r="I99">
        <v>177.5</v>
      </c>
      <c r="J99">
        <v>41.25</v>
      </c>
      <c r="K99">
        <v>124.75</v>
      </c>
      <c r="L99">
        <v>0.79187662238509604</v>
      </c>
      <c r="M99">
        <v>0.77538555504657203</v>
      </c>
    </row>
    <row r="100" spans="1:13" x14ac:dyDescent="0.25">
      <c r="A100">
        <v>99</v>
      </c>
      <c r="B100">
        <v>0</v>
      </c>
      <c r="C100">
        <v>138.15352486532899</v>
      </c>
      <c r="D100">
        <v>15.489783220255299</v>
      </c>
      <c r="E100">
        <v>14400</v>
      </c>
      <c r="F100">
        <v>1591</v>
      </c>
      <c r="G100">
        <v>133.5</v>
      </c>
      <c r="H100">
        <v>140.75</v>
      </c>
      <c r="I100">
        <v>145.75</v>
      </c>
      <c r="J100">
        <v>12.25</v>
      </c>
      <c r="K100">
        <v>129.75</v>
      </c>
      <c r="L100">
        <v>0.94972285112030597</v>
      </c>
      <c r="M100">
        <v>0.94472636427511902</v>
      </c>
    </row>
    <row r="101" spans="1:13" x14ac:dyDescent="0.25">
      <c r="A101">
        <v>100</v>
      </c>
      <c r="B101">
        <v>0</v>
      </c>
      <c r="C101">
        <v>119.98308040851499</v>
      </c>
      <c r="D101">
        <v>12.930269029504</v>
      </c>
      <c r="E101">
        <v>14400</v>
      </c>
      <c r="F101">
        <v>496</v>
      </c>
      <c r="G101">
        <v>117.25</v>
      </c>
      <c r="H101">
        <v>123.5</v>
      </c>
      <c r="I101">
        <v>127.75</v>
      </c>
      <c r="J101">
        <v>10.5</v>
      </c>
      <c r="K101">
        <v>96.5</v>
      </c>
      <c r="L101">
        <v>0.96756329113924</v>
      </c>
      <c r="M101">
        <v>0.95533659378596003</v>
      </c>
    </row>
    <row r="102" spans="1:13" x14ac:dyDescent="0.25">
      <c r="A102">
        <v>101</v>
      </c>
      <c r="B102">
        <v>0</v>
      </c>
      <c r="C102">
        <v>153.749285305889</v>
      </c>
      <c r="D102">
        <v>15.315022718652999</v>
      </c>
      <c r="E102">
        <v>14400</v>
      </c>
      <c r="F102">
        <v>408</v>
      </c>
      <c r="G102">
        <v>149</v>
      </c>
      <c r="H102">
        <v>156</v>
      </c>
      <c r="I102">
        <v>162</v>
      </c>
      <c r="J102">
        <v>13</v>
      </c>
      <c r="K102">
        <v>142</v>
      </c>
      <c r="L102">
        <v>0.95969125214408202</v>
      </c>
      <c r="M102">
        <v>0.95626072041166299</v>
      </c>
    </row>
    <row r="103" spans="1:13" x14ac:dyDescent="0.25">
      <c r="A103">
        <v>102</v>
      </c>
      <c r="B103">
        <v>0</v>
      </c>
      <c r="C103">
        <v>152.22147009636001</v>
      </c>
      <c r="D103">
        <v>15.048071656948499</v>
      </c>
      <c r="E103">
        <v>14400</v>
      </c>
      <c r="F103">
        <v>1843</v>
      </c>
      <c r="G103">
        <v>146</v>
      </c>
      <c r="H103">
        <v>152</v>
      </c>
      <c r="I103">
        <v>163</v>
      </c>
      <c r="J103">
        <v>17</v>
      </c>
      <c r="K103">
        <v>166</v>
      </c>
      <c r="L103">
        <v>0.96679143107430099</v>
      </c>
      <c r="M103">
        <v>0.96169467229433703</v>
      </c>
    </row>
    <row r="104" spans="1:13" x14ac:dyDescent="0.25">
      <c r="A104">
        <v>103</v>
      </c>
      <c r="B104">
        <v>1</v>
      </c>
      <c r="C104">
        <v>128.133128979986</v>
      </c>
      <c r="D104">
        <v>23.519295301651599</v>
      </c>
      <c r="E104">
        <v>14400</v>
      </c>
      <c r="F104">
        <v>696</v>
      </c>
      <c r="G104">
        <v>112.06431326622899</v>
      </c>
      <c r="H104">
        <v>133.78637446644299</v>
      </c>
      <c r="I104">
        <v>147.01169634709299</v>
      </c>
      <c r="J104">
        <v>34.947383080864697</v>
      </c>
      <c r="K104">
        <v>109.827392110532</v>
      </c>
      <c r="L104">
        <v>0.86040572095738399</v>
      </c>
      <c r="M104">
        <v>0.79619089316987701</v>
      </c>
    </row>
    <row r="105" spans="1:13" x14ac:dyDescent="0.25">
      <c r="A105">
        <v>104</v>
      </c>
      <c r="B105">
        <v>1</v>
      </c>
      <c r="C105">
        <v>152.99449164259201</v>
      </c>
      <c r="D105">
        <v>22.6080857031912</v>
      </c>
      <c r="E105">
        <v>14400</v>
      </c>
      <c r="F105">
        <v>189</v>
      </c>
      <c r="G105">
        <v>150.208530538773</v>
      </c>
      <c r="H105">
        <v>160.14409906031901</v>
      </c>
      <c r="I105">
        <v>164.85739745753099</v>
      </c>
      <c r="J105">
        <v>14.648866918757699</v>
      </c>
      <c r="K105">
        <v>131.135326402294</v>
      </c>
      <c r="L105">
        <v>0.93441700091478397</v>
      </c>
      <c r="M105">
        <v>0.91837309126732802</v>
      </c>
    </row>
    <row r="106" spans="1:13" x14ac:dyDescent="0.25">
      <c r="A106">
        <v>105</v>
      </c>
      <c r="B106">
        <v>1</v>
      </c>
      <c r="C106">
        <v>135.08762995223299</v>
      </c>
      <c r="D106">
        <v>23.294661362799101</v>
      </c>
      <c r="E106">
        <v>14400</v>
      </c>
      <c r="F106">
        <v>164</v>
      </c>
      <c r="G106">
        <v>127.75</v>
      </c>
      <c r="H106">
        <v>133.25</v>
      </c>
      <c r="I106">
        <v>153</v>
      </c>
      <c r="J106">
        <v>25.25</v>
      </c>
      <c r="K106">
        <v>125</v>
      </c>
      <c r="L106">
        <v>0.90011239112110097</v>
      </c>
      <c r="M106">
        <v>0.87538634447878605</v>
      </c>
    </row>
    <row r="107" spans="1:13" x14ac:dyDescent="0.25">
      <c r="A107">
        <v>106</v>
      </c>
      <c r="B107">
        <v>0</v>
      </c>
      <c r="C107">
        <v>143.801208601475</v>
      </c>
      <c r="D107">
        <v>18.969184714073702</v>
      </c>
      <c r="E107">
        <v>14400</v>
      </c>
      <c r="F107">
        <v>1658</v>
      </c>
      <c r="G107">
        <v>137</v>
      </c>
      <c r="H107">
        <v>146</v>
      </c>
      <c r="I107">
        <v>153</v>
      </c>
      <c r="J107">
        <v>16</v>
      </c>
      <c r="K107">
        <v>141</v>
      </c>
      <c r="L107">
        <v>0.91320043949144503</v>
      </c>
      <c r="M107">
        <v>0.90197771150525796</v>
      </c>
    </row>
    <row r="108" spans="1:13" x14ac:dyDescent="0.25">
      <c r="A108">
        <v>107</v>
      </c>
      <c r="B108">
        <v>0</v>
      </c>
      <c r="C108">
        <v>134.30542716564699</v>
      </c>
      <c r="D108">
        <v>12.1905376382594</v>
      </c>
      <c r="E108">
        <v>14400</v>
      </c>
      <c r="F108">
        <v>986</v>
      </c>
      <c r="G108">
        <v>129.25</v>
      </c>
      <c r="H108">
        <v>133.75</v>
      </c>
      <c r="I108">
        <v>140.75</v>
      </c>
      <c r="J108">
        <v>11.5</v>
      </c>
      <c r="K108">
        <v>118.75</v>
      </c>
      <c r="L108">
        <v>0.96682570448784799</v>
      </c>
      <c r="M108">
        <v>0.96488743104219399</v>
      </c>
    </row>
    <row r="109" spans="1:13" x14ac:dyDescent="0.25">
      <c r="A109">
        <v>108</v>
      </c>
      <c r="B109">
        <v>0</v>
      </c>
      <c r="C109">
        <v>163.79393338002899</v>
      </c>
      <c r="D109">
        <v>17.662111065713699</v>
      </c>
      <c r="E109">
        <v>14400</v>
      </c>
      <c r="F109">
        <v>1551</v>
      </c>
      <c r="G109">
        <v>154</v>
      </c>
      <c r="H109">
        <v>161.5</v>
      </c>
      <c r="I109">
        <v>172.25</v>
      </c>
      <c r="J109">
        <v>18.25</v>
      </c>
      <c r="K109">
        <v>164</v>
      </c>
      <c r="L109">
        <v>0.92217293174566095</v>
      </c>
      <c r="M109">
        <v>0.90886450307416899</v>
      </c>
    </row>
    <row r="110" spans="1:13" x14ac:dyDescent="0.25">
      <c r="A110">
        <v>109</v>
      </c>
      <c r="B110">
        <v>1</v>
      </c>
      <c r="C110">
        <v>140.90425829668101</v>
      </c>
      <c r="D110">
        <v>22.3494526923009</v>
      </c>
      <c r="E110">
        <v>14400</v>
      </c>
      <c r="F110">
        <v>1895</v>
      </c>
      <c r="G110">
        <v>137</v>
      </c>
      <c r="H110">
        <v>147.75</v>
      </c>
      <c r="I110">
        <v>153.75</v>
      </c>
      <c r="J110">
        <v>16.75</v>
      </c>
      <c r="K110">
        <v>126.75</v>
      </c>
      <c r="L110">
        <v>0.90571771291483405</v>
      </c>
      <c r="M110">
        <v>0.88964414234306199</v>
      </c>
    </row>
    <row r="111" spans="1:13" x14ac:dyDescent="0.25">
      <c r="A111">
        <v>110</v>
      </c>
      <c r="B111">
        <v>1</v>
      </c>
      <c r="C111">
        <v>128.03790300147301</v>
      </c>
      <c r="D111">
        <v>28.009559890444699</v>
      </c>
      <c r="E111">
        <v>14400</v>
      </c>
      <c r="F111">
        <v>424</v>
      </c>
      <c r="G111">
        <v>111.980604853278</v>
      </c>
      <c r="H111">
        <v>133.793175137741</v>
      </c>
      <c r="I111">
        <v>143.966266544348</v>
      </c>
      <c r="J111">
        <v>31.985661691070302</v>
      </c>
      <c r="K111">
        <v>124.081294991633</v>
      </c>
      <c r="L111">
        <v>0.74270177447051999</v>
      </c>
      <c r="M111">
        <v>0.72030623926731496</v>
      </c>
    </row>
    <row r="112" spans="1:13" x14ac:dyDescent="0.25">
      <c r="A112">
        <v>111</v>
      </c>
      <c r="B112">
        <v>0</v>
      </c>
      <c r="C112">
        <v>123.27981615943099</v>
      </c>
      <c r="D112">
        <v>11.644616564313999</v>
      </c>
      <c r="E112">
        <v>14400</v>
      </c>
      <c r="F112">
        <v>1454</v>
      </c>
      <c r="G112">
        <v>118.5</v>
      </c>
      <c r="H112">
        <v>122.25</v>
      </c>
      <c r="I112">
        <v>126.75</v>
      </c>
      <c r="J112">
        <v>8.25</v>
      </c>
      <c r="K112">
        <v>103.25</v>
      </c>
      <c r="L112">
        <v>0.95991039703383196</v>
      </c>
      <c r="M112">
        <v>0.95488954117101799</v>
      </c>
    </row>
    <row r="113" spans="1:13" x14ac:dyDescent="0.25">
      <c r="A113">
        <v>112</v>
      </c>
      <c r="B113">
        <v>0</v>
      </c>
      <c r="C113">
        <v>122.944796650717</v>
      </c>
      <c r="D113">
        <v>13.792896615575801</v>
      </c>
      <c r="E113">
        <v>14400</v>
      </c>
      <c r="F113">
        <v>1860</v>
      </c>
      <c r="G113">
        <v>117.5</v>
      </c>
      <c r="H113">
        <v>124.25</v>
      </c>
      <c r="I113">
        <v>129</v>
      </c>
      <c r="J113">
        <v>11.5</v>
      </c>
      <c r="K113">
        <v>123.75</v>
      </c>
      <c r="L113">
        <v>0.95454545454545403</v>
      </c>
      <c r="M113">
        <v>0.94696969696969702</v>
      </c>
    </row>
    <row r="114" spans="1:13" x14ac:dyDescent="0.25">
      <c r="A114">
        <v>113</v>
      </c>
      <c r="B114">
        <v>0</v>
      </c>
      <c r="C114">
        <v>169.87378495588399</v>
      </c>
      <c r="D114">
        <v>14.239000537596301</v>
      </c>
      <c r="E114">
        <v>14400</v>
      </c>
      <c r="F114">
        <v>1026</v>
      </c>
      <c r="G114">
        <v>161</v>
      </c>
      <c r="H114">
        <v>172</v>
      </c>
      <c r="I114">
        <v>181</v>
      </c>
      <c r="J114">
        <v>20</v>
      </c>
      <c r="K114">
        <v>89</v>
      </c>
      <c r="L114">
        <v>0.97233438014057105</v>
      </c>
      <c r="M114">
        <v>0.96126813219679896</v>
      </c>
    </row>
    <row r="115" spans="1:13" x14ac:dyDescent="0.25">
      <c r="A115">
        <v>114</v>
      </c>
      <c r="B115">
        <v>0</v>
      </c>
      <c r="C115">
        <v>132.468117694478</v>
      </c>
      <c r="D115">
        <v>15.863999384297299</v>
      </c>
      <c r="E115">
        <v>14400</v>
      </c>
      <c r="F115">
        <v>1995</v>
      </c>
      <c r="G115">
        <v>127</v>
      </c>
      <c r="H115">
        <v>136</v>
      </c>
      <c r="I115">
        <v>140</v>
      </c>
      <c r="J115">
        <v>13</v>
      </c>
      <c r="K115">
        <v>137</v>
      </c>
      <c r="L115">
        <v>0.93817009270455398</v>
      </c>
      <c r="M115">
        <v>0.92615880693268804</v>
      </c>
    </row>
    <row r="116" spans="1:13" x14ac:dyDescent="0.25">
      <c r="A116">
        <v>115</v>
      </c>
      <c r="B116">
        <v>0</v>
      </c>
      <c r="C116">
        <v>122.714434776457</v>
      </c>
      <c r="D116">
        <v>20.31859605679</v>
      </c>
      <c r="E116">
        <v>14400</v>
      </c>
      <c r="F116">
        <v>264</v>
      </c>
      <c r="G116">
        <v>108.25</v>
      </c>
      <c r="H116">
        <v>126</v>
      </c>
      <c r="I116">
        <v>138.25</v>
      </c>
      <c r="J116">
        <v>30</v>
      </c>
      <c r="K116">
        <v>98.25</v>
      </c>
      <c r="L116">
        <v>0.88271080928126699</v>
      </c>
      <c r="M116">
        <v>0.85094793435200899</v>
      </c>
    </row>
    <row r="117" spans="1:13" x14ac:dyDescent="0.25">
      <c r="A117">
        <v>116</v>
      </c>
      <c r="B117">
        <v>0</v>
      </c>
      <c r="C117">
        <v>114.442756309793</v>
      </c>
      <c r="D117">
        <v>14.1045137747192</v>
      </c>
      <c r="E117">
        <v>14400</v>
      </c>
      <c r="F117">
        <v>251</v>
      </c>
      <c r="G117">
        <v>111.940298507462</v>
      </c>
      <c r="H117">
        <v>119.131648484599</v>
      </c>
      <c r="I117">
        <v>123.217335272013</v>
      </c>
      <c r="J117">
        <v>11.277036764550701</v>
      </c>
      <c r="K117">
        <v>88.100113691024802</v>
      </c>
      <c r="L117">
        <v>0.94939571701180203</v>
      </c>
      <c r="M117">
        <v>0.93278676938299498</v>
      </c>
    </row>
    <row r="118" spans="1:13" x14ac:dyDescent="0.25">
      <c r="A118">
        <v>117</v>
      </c>
      <c r="B118">
        <v>0</v>
      </c>
      <c r="C118">
        <v>123.572559107689</v>
      </c>
      <c r="D118">
        <v>18.599174433558801</v>
      </c>
      <c r="E118">
        <v>14400</v>
      </c>
      <c r="F118">
        <v>1669</v>
      </c>
      <c r="G118">
        <v>112</v>
      </c>
      <c r="H118">
        <v>120.75</v>
      </c>
      <c r="I118">
        <v>132.75</v>
      </c>
      <c r="J118">
        <v>20.75</v>
      </c>
      <c r="K118">
        <v>151.25</v>
      </c>
      <c r="L118">
        <v>0.91343963553530705</v>
      </c>
      <c r="M118">
        <v>0.89152462493127005</v>
      </c>
    </row>
    <row r="119" spans="1:13" x14ac:dyDescent="0.25">
      <c r="A119">
        <v>118</v>
      </c>
      <c r="B119">
        <v>0</v>
      </c>
      <c r="C119">
        <v>127.024485641514</v>
      </c>
      <c r="D119">
        <v>15.879172893936101</v>
      </c>
      <c r="E119">
        <v>14400</v>
      </c>
      <c r="F119">
        <v>241</v>
      </c>
      <c r="G119">
        <v>121.02532664548499</v>
      </c>
      <c r="H119">
        <v>129.93527195823299</v>
      </c>
      <c r="I119">
        <v>136.234962286338</v>
      </c>
      <c r="J119">
        <v>15.209635640853399</v>
      </c>
      <c r="K119">
        <v>92.257200625903195</v>
      </c>
      <c r="L119">
        <v>0.94145066742001504</v>
      </c>
      <c r="M119">
        <v>0.91581326364856197</v>
      </c>
    </row>
    <row r="120" spans="1:13" x14ac:dyDescent="0.25">
      <c r="A120">
        <v>119</v>
      </c>
      <c r="B120">
        <v>0</v>
      </c>
      <c r="C120">
        <v>104.714211618257</v>
      </c>
      <c r="D120">
        <v>14.8182295986705</v>
      </c>
      <c r="E120">
        <v>14400</v>
      </c>
      <c r="F120">
        <v>904</v>
      </c>
      <c r="G120">
        <v>95</v>
      </c>
      <c r="H120">
        <v>108</v>
      </c>
      <c r="I120">
        <v>115</v>
      </c>
      <c r="J120">
        <v>20</v>
      </c>
      <c r="K120">
        <v>123</v>
      </c>
      <c r="L120">
        <v>0.96561944279786605</v>
      </c>
      <c r="M120">
        <v>0.94087136929460502</v>
      </c>
    </row>
    <row r="121" spans="1:13" x14ac:dyDescent="0.25">
      <c r="A121">
        <v>120</v>
      </c>
      <c r="B121">
        <v>0</v>
      </c>
      <c r="C121">
        <v>139.72676372235901</v>
      </c>
      <c r="D121">
        <v>18.7555263135683</v>
      </c>
      <c r="E121">
        <v>14400</v>
      </c>
      <c r="F121">
        <v>354</v>
      </c>
      <c r="G121">
        <v>133.333333333333</v>
      </c>
      <c r="H121">
        <v>144.26015776195101</v>
      </c>
      <c r="I121">
        <v>151.51515151515099</v>
      </c>
      <c r="J121">
        <v>18.181818181818102</v>
      </c>
      <c r="K121">
        <v>99.441474087074994</v>
      </c>
      <c r="L121">
        <v>0.91805496226683703</v>
      </c>
      <c r="M121">
        <v>0.90509753666524195</v>
      </c>
    </row>
    <row r="122" spans="1:13" x14ac:dyDescent="0.25">
      <c r="A122">
        <v>121</v>
      </c>
      <c r="B122">
        <v>0</v>
      </c>
      <c r="C122">
        <v>118.458860504472</v>
      </c>
      <c r="D122">
        <v>18.296149133500201</v>
      </c>
      <c r="E122">
        <v>14400</v>
      </c>
      <c r="F122">
        <v>1991</v>
      </c>
      <c r="G122">
        <v>109</v>
      </c>
      <c r="H122">
        <v>120</v>
      </c>
      <c r="I122">
        <v>130</v>
      </c>
      <c r="J122">
        <v>21</v>
      </c>
      <c r="K122">
        <v>148</v>
      </c>
      <c r="L122">
        <v>0.92029978241598798</v>
      </c>
      <c r="M122">
        <v>0.90982351519058702</v>
      </c>
    </row>
    <row r="123" spans="1:13" x14ac:dyDescent="0.25">
      <c r="A123">
        <v>122</v>
      </c>
      <c r="B123">
        <v>0</v>
      </c>
      <c r="C123">
        <v>121.847423347625</v>
      </c>
      <c r="D123">
        <v>15.7502662677089</v>
      </c>
      <c r="E123">
        <v>14400</v>
      </c>
      <c r="F123">
        <v>2039</v>
      </c>
      <c r="G123">
        <v>114</v>
      </c>
      <c r="H123">
        <v>119</v>
      </c>
      <c r="I123">
        <v>126</v>
      </c>
      <c r="J123">
        <v>12</v>
      </c>
      <c r="K123">
        <v>129</v>
      </c>
      <c r="L123">
        <v>0.92460156945230898</v>
      </c>
      <c r="M123">
        <v>0.91457001860690801</v>
      </c>
    </row>
    <row r="124" spans="1:13" x14ac:dyDescent="0.25">
      <c r="A124">
        <v>123</v>
      </c>
      <c r="B124">
        <v>1</v>
      </c>
      <c r="C124">
        <v>143.48059766446599</v>
      </c>
      <c r="D124">
        <v>38.330734392802199</v>
      </c>
      <c r="E124">
        <v>14400</v>
      </c>
      <c r="F124">
        <v>613</v>
      </c>
      <c r="G124">
        <v>114</v>
      </c>
      <c r="H124">
        <v>162</v>
      </c>
      <c r="I124">
        <v>172</v>
      </c>
      <c r="J124">
        <v>58</v>
      </c>
      <c r="K124">
        <v>144</v>
      </c>
      <c r="L124">
        <v>0.59193443098571097</v>
      </c>
      <c r="M124">
        <v>0.669543773119605</v>
      </c>
    </row>
    <row r="125" spans="1:13" x14ac:dyDescent="0.25">
      <c r="A125">
        <v>124</v>
      </c>
      <c r="B125">
        <v>1</v>
      </c>
      <c r="C125">
        <v>120.165141676505</v>
      </c>
      <c r="D125">
        <v>28.350248688817899</v>
      </c>
      <c r="E125">
        <v>14400</v>
      </c>
      <c r="F125">
        <v>848</v>
      </c>
      <c r="G125">
        <v>99</v>
      </c>
      <c r="H125">
        <v>124</v>
      </c>
      <c r="I125">
        <v>142</v>
      </c>
      <c r="J125">
        <v>43</v>
      </c>
      <c r="K125">
        <v>134</v>
      </c>
      <c r="L125">
        <v>0.67938311688311603</v>
      </c>
      <c r="M125">
        <v>0.68823789846517103</v>
      </c>
    </row>
    <row r="126" spans="1:13" x14ac:dyDescent="0.25">
      <c r="A126">
        <v>125</v>
      </c>
      <c r="B126">
        <v>1</v>
      </c>
      <c r="C126">
        <v>139.561421695668</v>
      </c>
      <c r="D126">
        <v>39.937167701169898</v>
      </c>
      <c r="E126">
        <v>14400</v>
      </c>
      <c r="F126">
        <v>895</v>
      </c>
      <c r="G126">
        <v>100</v>
      </c>
      <c r="H126">
        <v>155</v>
      </c>
      <c r="I126">
        <v>174</v>
      </c>
      <c r="J126">
        <v>74</v>
      </c>
      <c r="K126">
        <v>164</v>
      </c>
      <c r="L126">
        <v>0.43754165124028099</v>
      </c>
      <c r="M126">
        <v>0.56171788226582697</v>
      </c>
    </row>
    <row r="127" spans="1:13" x14ac:dyDescent="0.25">
      <c r="A127">
        <v>126</v>
      </c>
      <c r="B127">
        <v>0</v>
      </c>
      <c r="C127">
        <v>122.123216409036</v>
      </c>
      <c r="D127">
        <v>23.513258882624999</v>
      </c>
      <c r="E127">
        <v>14400</v>
      </c>
      <c r="F127">
        <v>944</v>
      </c>
      <c r="G127">
        <v>113</v>
      </c>
      <c r="H127">
        <v>127</v>
      </c>
      <c r="I127">
        <v>137</v>
      </c>
      <c r="J127">
        <v>24</v>
      </c>
      <c r="K127">
        <v>178</v>
      </c>
      <c r="L127">
        <v>0.84222651605231802</v>
      </c>
      <c r="M127">
        <v>0.835983947681331</v>
      </c>
    </row>
    <row r="128" spans="1:13" x14ac:dyDescent="0.25">
      <c r="A128">
        <v>127</v>
      </c>
      <c r="B128">
        <v>0</v>
      </c>
      <c r="C128">
        <v>129.935727977347</v>
      </c>
      <c r="D128">
        <v>18.098463290523799</v>
      </c>
      <c r="E128">
        <v>14400</v>
      </c>
      <c r="F128">
        <v>885</v>
      </c>
      <c r="G128">
        <v>125.923198529239</v>
      </c>
      <c r="H128">
        <v>135.13513513513499</v>
      </c>
      <c r="I128">
        <v>140.48256762431001</v>
      </c>
      <c r="J128">
        <v>14.559369095070201</v>
      </c>
      <c r="K128">
        <v>106.847812255766</v>
      </c>
      <c r="L128">
        <v>0.93673695893451703</v>
      </c>
      <c r="M128">
        <v>0.92393636699963</v>
      </c>
    </row>
    <row r="129" spans="1:13" x14ac:dyDescent="0.25">
      <c r="A129">
        <v>128</v>
      </c>
      <c r="B129">
        <v>0</v>
      </c>
      <c r="C129">
        <v>131.31731731731699</v>
      </c>
      <c r="D129">
        <v>14.370766484072799</v>
      </c>
      <c r="E129">
        <v>14400</v>
      </c>
      <c r="F129">
        <v>1413</v>
      </c>
      <c r="G129">
        <v>128</v>
      </c>
      <c r="H129">
        <v>136</v>
      </c>
      <c r="I129">
        <v>141</v>
      </c>
      <c r="J129">
        <v>13</v>
      </c>
      <c r="K129">
        <v>84</v>
      </c>
      <c r="L129">
        <v>0.94609994609994597</v>
      </c>
      <c r="M129">
        <v>0.91491491491491495</v>
      </c>
    </row>
    <row r="130" spans="1:13" x14ac:dyDescent="0.25">
      <c r="A130">
        <v>129</v>
      </c>
      <c r="B130">
        <v>0</v>
      </c>
      <c r="C130">
        <v>128.052224204271</v>
      </c>
      <c r="D130">
        <v>8.1930559752422294</v>
      </c>
      <c r="E130">
        <v>14400</v>
      </c>
      <c r="F130">
        <v>71</v>
      </c>
      <c r="G130">
        <v>123.92213716208499</v>
      </c>
      <c r="H130">
        <v>131.21493661295801</v>
      </c>
      <c r="I130">
        <v>133.61588699076501</v>
      </c>
      <c r="J130">
        <v>9.6937498286796107</v>
      </c>
      <c r="K130">
        <v>67.633301761264093</v>
      </c>
      <c r="L130">
        <v>0.99692930420824899</v>
      </c>
      <c r="M130">
        <v>0.99483564798659996</v>
      </c>
    </row>
    <row r="131" spans="1:13" x14ac:dyDescent="0.25">
      <c r="A131">
        <v>130</v>
      </c>
      <c r="B131">
        <v>0</v>
      </c>
      <c r="C131">
        <v>133.715577460416</v>
      </c>
      <c r="D131">
        <v>17.358172811392802</v>
      </c>
      <c r="E131">
        <v>14400</v>
      </c>
      <c r="F131">
        <v>1516</v>
      </c>
      <c r="G131">
        <v>129.25</v>
      </c>
      <c r="H131">
        <v>136.75</v>
      </c>
      <c r="I131">
        <v>145</v>
      </c>
      <c r="J131">
        <v>15.75</v>
      </c>
      <c r="K131">
        <v>127.5</v>
      </c>
      <c r="L131">
        <v>0.91307047500776095</v>
      </c>
      <c r="M131">
        <v>0.90600745110214198</v>
      </c>
    </row>
    <row r="132" spans="1:13" x14ac:dyDescent="0.25">
      <c r="A132">
        <v>131</v>
      </c>
      <c r="B132">
        <v>0</v>
      </c>
      <c r="C132">
        <v>125.255038260474</v>
      </c>
      <c r="D132">
        <v>16.750962793926199</v>
      </c>
      <c r="E132">
        <v>14400</v>
      </c>
      <c r="F132">
        <v>1201</v>
      </c>
      <c r="G132">
        <v>118.5</v>
      </c>
      <c r="H132">
        <v>127</v>
      </c>
      <c r="I132">
        <v>133.25</v>
      </c>
      <c r="J132">
        <v>14.75</v>
      </c>
      <c r="K132">
        <v>125.75</v>
      </c>
      <c r="L132">
        <v>0.93143419956057205</v>
      </c>
      <c r="M132">
        <v>0.92931282672929705</v>
      </c>
    </row>
    <row r="133" spans="1:13" x14ac:dyDescent="0.25">
      <c r="A133">
        <v>132</v>
      </c>
      <c r="B133">
        <v>0</v>
      </c>
      <c r="C133">
        <v>158.756335134312</v>
      </c>
      <c r="D133">
        <v>14.962703257874299</v>
      </c>
      <c r="E133">
        <v>14400</v>
      </c>
      <c r="F133">
        <v>1259</v>
      </c>
      <c r="G133">
        <v>152</v>
      </c>
      <c r="H133">
        <v>159</v>
      </c>
      <c r="I133">
        <v>166</v>
      </c>
      <c r="J133">
        <v>14</v>
      </c>
      <c r="K133">
        <v>129</v>
      </c>
      <c r="L133">
        <v>0.95106917281789805</v>
      </c>
      <c r="M133">
        <v>0.94893843695304703</v>
      </c>
    </row>
    <row r="134" spans="1:13" x14ac:dyDescent="0.25">
      <c r="A134">
        <v>133</v>
      </c>
      <c r="B134">
        <v>0</v>
      </c>
      <c r="C134">
        <v>116.05610789828</v>
      </c>
      <c r="D134">
        <v>17.723607519173498</v>
      </c>
      <c r="E134">
        <v>14400</v>
      </c>
      <c r="F134">
        <v>1777</v>
      </c>
      <c r="G134">
        <v>107.75</v>
      </c>
      <c r="H134">
        <v>113.75</v>
      </c>
      <c r="I134">
        <v>121.25</v>
      </c>
      <c r="J134">
        <v>13.5</v>
      </c>
      <c r="K134">
        <v>155</v>
      </c>
      <c r="L134">
        <v>0.93828725342628505</v>
      </c>
      <c r="M134">
        <v>0.932900261427552</v>
      </c>
    </row>
    <row r="135" spans="1:13" x14ac:dyDescent="0.25">
      <c r="A135">
        <v>134</v>
      </c>
      <c r="B135">
        <v>0</v>
      </c>
      <c r="C135">
        <v>151.622201550829</v>
      </c>
      <c r="D135">
        <v>14.3691401331957</v>
      </c>
      <c r="E135">
        <v>14400</v>
      </c>
      <c r="F135">
        <v>1484</v>
      </c>
      <c r="G135">
        <v>149.23875735682699</v>
      </c>
      <c r="H135">
        <v>155.440414507772</v>
      </c>
      <c r="I135">
        <v>160.427807486631</v>
      </c>
      <c r="J135">
        <v>11.189050129803</v>
      </c>
      <c r="K135">
        <v>77.016007248565302</v>
      </c>
      <c r="L135">
        <v>0.93720966243419002</v>
      </c>
      <c r="M135">
        <v>0.91375038711675405</v>
      </c>
    </row>
    <row r="136" spans="1:13" x14ac:dyDescent="0.25">
      <c r="A136">
        <v>135</v>
      </c>
      <c r="B136">
        <v>1</v>
      </c>
      <c r="C136">
        <v>134.02053630789601</v>
      </c>
      <c r="D136">
        <v>15.1701104700547</v>
      </c>
      <c r="E136">
        <v>14400</v>
      </c>
      <c r="F136">
        <v>863</v>
      </c>
      <c r="G136">
        <v>125</v>
      </c>
      <c r="H136">
        <v>137</v>
      </c>
      <c r="I136">
        <v>144</v>
      </c>
      <c r="J136">
        <v>19</v>
      </c>
      <c r="K136">
        <v>176</v>
      </c>
      <c r="L136">
        <v>0.97082071359976296</v>
      </c>
      <c r="M136">
        <v>0.94518726453423896</v>
      </c>
    </row>
    <row r="137" spans="1:13" x14ac:dyDescent="0.25">
      <c r="A137">
        <v>136</v>
      </c>
      <c r="B137">
        <v>0</v>
      </c>
      <c r="C137">
        <v>144.33080067114901</v>
      </c>
      <c r="D137">
        <v>8.8605267459806001</v>
      </c>
      <c r="E137">
        <v>14400</v>
      </c>
      <c r="F137">
        <v>352</v>
      </c>
      <c r="G137">
        <v>140.102428581927</v>
      </c>
      <c r="H137">
        <v>144.230769230769</v>
      </c>
      <c r="I137">
        <v>148.437088330281</v>
      </c>
      <c r="J137">
        <v>8.3346597483544205</v>
      </c>
      <c r="K137">
        <v>98.174462859320997</v>
      </c>
      <c r="L137">
        <v>0.99252562642369002</v>
      </c>
      <c r="M137">
        <v>0.99224088838268798</v>
      </c>
    </row>
    <row r="138" spans="1:13" x14ac:dyDescent="0.25">
      <c r="A138">
        <v>137</v>
      </c>
      <c r="B138">
        <v>0</v>
      </c>
      <c r="C138">
        <v>126.896085746439</v>
      </c>
      <c r="D138">
        <v>19.1695984564005</v>
      </c>
      <c r="E138">
        <v>14400</v>
      </c>
      <c r="F138">
        <v>900</v>
      </c>
      <c r="G138">
        <v>119.690082153139</v>
      </c>
      <c r="H138">
        <v>132.185274739264</v>
      </c>
      <c r="I138">
        <v>139.033975178259</v>
      </c>
      <c r="J138">
        <v>19.3438930251206</v>
      </c>
      <c r="K138">
        <v>123.020419275099</v>
      </c>
      <c r="L138">
        <v>0.92570370370370303</v>
      </c>
      <c r="M138">
        <v>0.897555555555555</v>
      </c>
    </row>
    <row r="139" spans="1:13" x14ac:dyDescent="0.25">
      <c r="A139">
        <v>138</v>
      </c>
      <c r="B139">
        <v>0</v>
      </c>
      <c r="C139">
        <v>134.501835060449</v>
      </c>
      <c r="D139">
        <v>14.694739049356899</v>
      </c>
      <c r="E139">
        <v>14400</v>
      </c>
      <c r="F139">
        <v>504</v>
      </c>
      <c r="G139">
        <v>135.25</v>
      </c>
      <c r="H139">
        <v>138.25</v>
      </c>
      <c r="I139">
        <v>140.75</v>
      </c>
      <c r="J139">
        <v>5.5</v>
      </c>
      <c r="K139">
        <v>146.5</v>
      </c>
      <c r="L139">
        <v>0.95020149683362098</v>
      </c>
      <c r="M139">
        <v>0.94487622337363197</v>
      </c>
    </row>
    <row r="140" spans="1:13" x14ac:dyDescent="0.25">
      <c r="A140">
        <v>139</v>
      </c>
      <c r="B140">
        <v>0</v>
      </c>
      <c r="C140">
        <v>123.942866694819</v>
      </c>
      <c r="D140">
        <v>27.418072653258999</v>
      </c>
      <c r="E140">
        <v>14400</v>
      </c>
      <c r="F140">
        <v>192</v>
      </c>
      <c r="G140">
        <v>111</v>
      </c>
      <c r="H140">
        <v>134.5</v>
      </c>
      <c r="I140">
        <v>145</v>
      </c>
      <c r="J140">
        <v>34</v>
      </c>
      <c r="K140">
        <v>113.5</v>
      </c>
      <c r="L140">
        <v>0.80799549549549499</v>
      </c>
      <c r="M140">
        <v>0.78688063063062996</v>
      </c>
    </row>
    <row r="141" spans="1:13" x14ac:dyDescent="0.25">
      <c r="A141">
        <v>140</v>
      </c>
      <c r="B141">
        <v>0</v>
      </c>
      <c r="C141">
        <v>134.19404931531</v>
      </c>
      <c r="D141">
        <v>16.313400356999502</v>
      </c>
      <c r="E141">
        <v>14400</v>
      </c>
      <c r="F141">
        <v>194</v>
      </c>
      <c r="G141">
        <v>130.40553789565399</v>
      </c>
      <c r="H141">
        <v>137.867802679768</v>
      </c>
      <c r="I141">
        <v>143.51541089941199</v>
      </c>
      <c r="J141">
        <v>13.109873003757899</v>
      </c>
      <c r="K141">
        <v>108.59304105132701</v>
      </c>
      <c r="L141">
        <v>0.93031113613965899</v>
      </c>
      <c r="M141">
        <v>0.91595100661692197</v>
      </c>
    </row>
    <row r="142" spans="1:13" x14ac:dyDescent="0.25">
      <c r="A142">
        <v>141</v>
      </c>
      <c r="B142">
        <v>1</v>
      </c>
      <c r="C142">
        <v>115.899242189916</v>
      </c>
      <c r="D142">
        <v>27.782919871835102</v>
      </c>
      <c r="E142">
        <v>14400</v>
      </c>
      <c r="F142">
        <v>1468</v>
      </c>
      <c r="G142">
        <v>93</v>
      </c>
      <c r="H142">
        <v>125</v>
      </c>
      <c r="I142">
        <v>137</v>
      </c>
      <c r="J142">
        <v>44</v>
      </c>
      <c r="K142">
        <v>161</v>
      </c>
      <c r="L142">
        <v>0.74280853696257299</v>
      </c>
      <c r="M142">
        <v>0.73994741725951096</v>
      </c>
    </row>
    <row r="143" spans="1:13" x14ac:dyDescent="0.25">
      <c r="A143">
        <v>142</v>
      </c>
      <c r="B143">
        <v>0</v>
      </c>
      <c r="C143">
        <v>128.76598277431501</v>
      </c>
      <c r="D143">
        <v>14.302357514139899</v>
      </c>
      <c r="E143">
        <v>14400</v>
      </c>
      <c r="F143">
        <v>119</v>
      </c>
      <c r="G143">
        <v>125</v>
      </c>
      <c r="H143">
        <v>131.5</v>
      </c>
      <c r="I143">
        <v>135.75</v>
      </c>
      <c r="J143">
        <v>10.75</v>
      </c>
      <c r="K143">
        <v>99.25</v>
      </c>
      <c r="L143">
        <v>0.94461172186821596</v>
      </c>
      <c r="M143">
        <v>0.937329318675162</v>
      </c>
    </row>
    <row r="144" spans="1:13" x14ac:dyDescent="0.25">
      <c r="A144">
        <v>143</v>
      </c>
      <c r="B144">
        <v>0</v>
      </c>
      <c r="C144">
        <v>126.61476799753299</v>
      </c>
      <c r="D144">
        <v>16.8111836029084</v>
      </c>
      <c r="E144">
        <v>14400</v>
      </c>
      <c r="F144">
        <v>1426</v>
      </c>
      <c r="G144">
        <v>119</v>
      </c>
      <c r="H144">
        <v>129</v>
      </c>
      <c r="I144">
        <v>136</v>
      </c>
      <c r="J144">
        <v>17</v>
      </c>
      <c r="K144">
        <v>142</v>
      </c>
      <c r="L144">
        <v>0.94658547864960696</v>
      </c>
      <c r="M144">
        <v>0.92862648373670398</v>
      </c>
    </row>
    <row r="145" spans="1:13" x14ac:dyDescent="0.25">
      <c r="A145">
        <v>144</v>
      </c>
      <c r="B145">
        <v>0</v>
      </c>
      <c r="C145">
        <v>150.35898440560999</v>
      </c>
      <c r="D145">
        <v>18.3371213389219</v>
      </c>
      <c r="E145">
        <v>14400</v>
      </c>
      <c r="F145">
        <v>1639</v>
      </c>
      <c r="G145">
        <v>144</v>
      </c>
      <c r="H145">
        <v>155</v>
      </c>
      <c r="I145">
        <v>163</v>
      </c>
      <c r="J145">
        <v>19</v>
      </c>
      <c r="K145">
        <v>142</v>
      </c>
      <c r="L145">
        <v>0.92492751351774904</v>
      </c>
      <c r="M145">
        <v>0.90282893190188795</v>
      </c>
    </row>
    <row r="146" spans="1:13" x14ac:dyDescent="0.25">
      <c r="A146">
        <v>145</v>
      </c>
      <c r="B146">
        <v>0</v>
      </c>
      <c r="C146">
        <v>122.385538261997</v>
      </c>
      <c r="D146">
        <v>20.019628783841799</v>
      </c>
      <c r="E146">
        <v>14400</v>
      </c>
      <c r="F146">
        <v>2064</v>
      </c>
      <c r="G146">
        <v>119</v>
      </c>
      <c r="H146">
        <v>126</v>
      </c>
      <c r="I146">
        <v>133</v>
      </c>
      <c r="J146">
        <v>14</v>
      </c>
      <c r="K146">
        <v>164</v>
      </c>
      <c r="L146">
        <v>0.89121271076524</v>
      </c>
      <c r="M146">
        <v>0.88715953307392903</v>
      </c>
    </row>
    <row r="147" spans="1:13" x14ac:dyDescent="0.25">
      <c r="A147">
        <v>146</v>
      </c>
      <c r="B147">
        <v>0</v>
      </c>
      <c r="C147">
        <v>124.870342992312</v>
      </c>
      <c r="D147">
        <v>17.214956136591798</v>
      </c>
      <c r="E147">
        <v>14400</v>
      </c>
      <c r="F147">
        <v>872</v>
      </c>
      <c r="G147">
        <v>120</v>
      </c>
      <c r="H147">
        <v>129</v>
      </c>
      <c r="I147">
        <v>134</v>
      </c>
      <c r="J147">
        <v>14</v>
      </c>
      <c r="K147">
        <v>122</v>
      </c>
      <c r="L147">
        <v>0.92770549970431604</v>
      </c>
      <c r="M147">
        <v>0.91750443524541603</v>
      </c>
    </row>
    <row r="148" spans="1:13" x14ac:dyDescent="0.25">
      <c r="A148">
        <v>147</v>
      </c>
      <c r="B148">
        <v>0</v>
      </c>
      <c r="C148">
        <v>128.66980738606199</v>
      </c>
      <c r="D148">
        <v>15.584450894305199</v>
      </c>
      <c r="E148">
        <v>14400</v>
      </c>
      <c r="F148">
        <v>1213</v>
      </c>
      <c r="G148">
        <v>122.75</v>
      </c>
      <c r="H148">
        <v>131</v>
      </c>
      <c r="I148">
        <v>136.75</v>
      </c>
      <c r="J148">
        <v>14</v>
      </c>
      <c r="K148">
        <v>153.75</v>
      </c>
      <c r="L148">
        <v>0.95283233487525598</v>
      </c>
      <c r="M148">
        <v>0.92849017972245396</v>
      </c>
    </row>
    <row r="149" spans="1:13" x14ac:dyDescent="0.25">
      <c r="A149">
        <v>148</v>
      </c>
      <c r="B149">
        <v>0</v>
      </c>
      <c r="C149">
        <v>140.11048846878401</v>
      </c>
      <c r="D149">
        <v>9.2664345405527193</v>
      </c>
      <c r="E149">
        <v>14400</v>
      </c>
      <c r="F149">
        <v>725</v>
      </c>
      <c r="G149">
        <v>137.48174705850101</v>
      </c>
      <c r="H149">
        <v>142.12292990172801</v>
      </c>
      <c r="I149">
        <v>144.95177459184799</v>
      </c>
      <c r="J149">
        <v>7.47002753334624</v>
      </c>
      <c r="K149">
        <v>84.472463945362804</v>
      </c>
      <c r="L149">
        <v>0.99151736745886598</v>
      </c>
      <c r="M149">
        <v>0.98705667276051101</v>
      </c>
    </row>
    <row r="150" spans="1:13" x14ac:dyDescent="0.25">
      <c r="A150">
        <v>149</v>
      </c>
      <c r="B150">
        <v>0</v>
      </c>
      <c r="C150">
        <v>141.05206209816501</v>
      </c>
      <c r="D150">
        <v>16.543643201307901</v>
      </c>
      <c r="E150">
        <v>14400</v>
      </c>
      <c r="F150">
        <v>1646</v>
      </c>
      <c r="G150">
        <v>140</v>
      </c>
      <c r="H150">
        <v>146</v>
      </c>
      <c r="I150">
        <v>151</v>
      </c>
      <c r="J150">
        <v>11</v>
      </c>
      <c r="K150">
        <v>131</v>
      </c>
      <c r="L150">
        <v>0.91978986984475397</v>
      </c>
      <c r="M150">
        <v>0.89023051591657498</v>
      </c>
    </row>
    <row r="151" spans="1:13" x14ac:dyDescent="0.25">
      <c r="A151">
        <v>150</v>
      </c>
      <c r="B151">
        <v>1</v>
      </c>
      <c r="C151">
        <v>135.15034919554199</v>
      </c>
      <c r="D151">
        <v>27.9191460869385</v>
      </c>
      <c r="E151">
        <v>14400</v>
      </c>
      <c r="F151">
        <v>644</v>
      </c>
      <c r="G151">
        <v>119.53380841619</v>
      </c>
      <c r="H151">
        <v>145.71573970500901</v>
      </c>
      <c r="I151">
        <v>156.25</v>
      </c>
      <c r="J151">
        <v>36.716191583809803</v>
      </c>
      <c r="K151">
        <v>110.764761446647</v>
      </c>
      <c r="L151">
        <v>0.82981971503343999</v>
      </c>
      <c r="M151">
        <v>0.76839197441116602</v>
      </c>
    </row>
    <row r="152" spans="1:13" x14ac:dyDescent="0.25">
      <c r="A152">
        <v>151</v>
      </c>
      <c r="B152">
        <v>0</v>
      </c>
      <c r="C152">
        <v>142.623950151115</v>
      </c>
      <c r="D152">
        <v>8.9224504800335005</v>
      </c>
      <c r="E152">
        <v>14400</v>
      </c>
      <c r="F152">
        <v>121</v>
      </c>
      <c r="G152">
        <v>136.733981711105</v>
      </c>
      <c r="H152">
        <v>141.63198108081701</v>
      </c>
      <c r="I152">
        <v>147.79866190553099</v>
      </c>
      <c r="J152">
        <v>11.0646801944252</v>
      </c>
      <c r="K152">
        <v>86.051087476758696</v>
      </c>
      <c r="L152">
        <v>0.99684851880383696</v>
      </c>
      <c r="M152">
        <v>0.99684851880383696</v>
      </c>
    </row>
    <row r="153" spans="1:13" x14ac:dyDescent="0.25">
      <c r="A153">
        <v>152</v>
      </c>
      <c r="B153">
        <v>0</v>
      </c>
      <c r="C153">
        <v>134.54814647377901</v>
      </c>
      <c r="D153">
        <v>12.075770536777499</v>
      </c>
      <c r="E153">
        <v>14400</v>
      </c>
      <c r="F153">
        <v>1128</v>
      </c>
      <c r="G153">
        <v>129</v>
      </c>
      <c r="H153">
        <v>135</v>
      </c>
      <c r="I153">
        <v>142</v>
      </c>
      <c r="J153">
        <v>13</v>
      </c>
      <c r="K153">
        <v>121</v>
      </c>
      <c r="L153">
        <v>0.97423146473779298</v>
      </c>
      <c r="M153">
        <v>0.971518987341772</v>
      </c>
    </row>
    <row r="154" spans="1:13" x14ac:dyDescent="0.25">
      <c r="A154">
        <v>153</v>
      </c>
      <c r="B154">
        <v>1</v>
      </c>
      <c r="C154">
        <v>144.40480468749999</v>
      </c>
      <c r="D154">
        <v>17.190396925208699</v>
      </c>
      <c r="E154">
        <v>14400</v>
      </c>
      <c r="F154">
        <v>1600</v>
      </c>
      <c r="G154">
        <v>140.75</v>
      </c>
      <c r="H154">
        <v>150</v>
      </c>
      <c r="I154">
        <v>154.75</v>
      </c>
      <c r="J154">
        <v>14</v>
      </c>
      <c r="K154">
        <v>125.75</v>
      </c>
      <c r="L154">
        <v>0.92515625000000001</v>
      </c>
      <c r="M154">
        <v>0.91164062499999998</v>
      </c>
    </row>
    <row r="155" spans="1:13" x14ac:dyDescent="0.25">
      <c r="A155">
        <v>154</v>
      </c>
      <c r="B155">
        <v>0</v>
      </c>
      <c r="C155">
        <v>127.236610313965</v>
      </c>
      <c r="D155">
        <v>16.146568279804502</v>
      </c>
      <c r="E155">
        <v>14400</v>
      </c>
      <c r="F155">
        <v>322</v>
      </c>
      <c r="G155">
        <v>127</v>
      </c>
      <c r="H155">
        <v>132</v>
      </c>
      <c r="I155">
        <v>135</v>
      </c>
      <c r="J155">
        <v>8</v>
      </c>
      <c r="K155">
        <v>91</v>
      </c>
      <c r="L155">
        <v>0.92704929677511005</v>
      </c>
      <c r="M155">
        <v>0.91142207699957301</v>
      </c>
    </row>
    <row r="156" spans="1:13" x14ac:dyDescent="0.25">
      <c r="A156">
        <v>155</v>
      </c>
      <c r="B156">
        <v>0</v>
      </c>
      <c r="C156">
        <v>142.69984756185599</v>
      </c>
      <c r="D156">
        <v>6.3064958381273399</v>
      </c>
      <c r="E156">
        <v>14400</v>
      </c>
      <c r="F156">
        <v>1697</v>
      </c>
      <c r="G156">
        <v>139.537966030961</v>
      </c>
      <c r="H156">
        <v>142.180094786729</v>
      </c>
      <c r="I156">
        <v>145.47630188759501</v>
      </c>
      <c r="J156">
        <v>5.9383358566339499</v>
      </c>
      <c r="K156">
        <v>76.847970444480197</v>
      </c>
      <c r="L156">
        <v>0.99763835314492599</v>
      </c>
      <c r="M156">
        <v>0.99708730221207498</v>
      </c>
    </row>
    <row r="157" spans="1:13" x14ac:dyDescent="0.25">
      <c r="A157">
        <v>156</v>
      </c>
      <c r="B157">
        <v>0</v>
      </c>
      <c r="C157">
        <v>147.65320241017599</v>
      </c>
      <c r="D157">
        <v>13.1393269421408</v>
      </c>
      <c r="E157">
        <v>14400</v>
      </c>
      <c r="F157">
        <v>957</v>
      </c>
      <c r="G157">
        <v>139</v>
      </c>
      <c r="H157">
        <v>149</v>
      </c>
      <c r="I157">
        <v>155</v>
      </c>
      <c r="J157">
        <v>16</v>
      </c>
      <c r="K157">
        <v>83</v>
      </c>
      <c r="L157">
        <v>0.98787473034292905</v>
      </c>
      <c r="M157">
        <v>0.97984080934315199</v>
      </c>
    </row>
    <row r="158" spans="1:13" x14ac:dyDescent="0.25">
      <c r="A158">
        <v>157</v>
      </c>
      <c r="B158">
        <v>0</v>
      </c>
      <c r="C158">
        <v>160.189097355591</v>
      </c>
      <c r="D158">
        <v>18.756622725141799</v>
      </c>
      <c r="E158">
        <v>14400</v>
      </c>
      <c r="F158">
        <v>862</v>
      </c>
      <c r="G158">
        <v>155</v>
      </c>
      <c r="H158">
        <v>166</v>
      </c>
      <c r="I158">
        <v>172</v>
      </c>
      <c r="J158">
        <v>17</v>
      </c>
      <c r="K158">
        <v>123</v>
      </c>
      <c r="L158">
        <v>0.92162801004579697</v>
      </c>
      <c r="M158">
        <v>0.89222928054365402</v>
      </c>
    </row>
    <row r="159" spans="1:13" x14ac:dyDescent="0.25">
      <c r="A159">
        <v>158</v>
      </c>
      <c r="B159">
        <v>0</v>
      </c>
      <c r="C159">
        <v>134.22563622349199</v>
      </c>
      <c r="D159">
        <v>16.999443622359099</v>
      </c>
      <c r="E159">
        <v>14400</v>
      </c>
      <c r="F159">
        <v>767</v>
      </c>
      <c r="G159">
        <v>125.971223155415</v>
      </c>
      <c r="H159">
        <v>135.992277166055</v>
      </c>
      <c r="I159">
        <v>142.98737603827601</v>
      </c>
      <c r="J159">
        <v>17.016152882860801</v>
      </c>
      <c r="K159">
        <v>100.165682191738</v>
      </c>
      <c r="L159">
        <v>0.92415462480745203</v>
      </c>
      <c r="M159">
        <v>0.91718623927235299</v>
      </c>
    </row>
    <row r="160" spans="1:13" x14ac:dyDescent="0.25">
      <c r="A160">
        <v>159</v>
      </c>
      <c r="B160">
        <v>0</v>
      </c>
      <c r="C160">
        <v>121.05481364545101</v>
      </c>
      <c r="D160">
        <v>13.9158330147258</v>
      </c>
      <c r="E160">
        <v>14400</v>
      </c>
      <c r="F160">
        <v>668</v>
      </c>
      <c r="G160">
        <v>111.151611836584</v>
      </c>
      <c r="H160">
        <v>119.871239906452</v>
      </c>
      <c r="I160">
        <v>132.06018869826201</v>
      </c>
      <c r="J160">
        <v>20.908576861677801</v>
      </c>
      <c r="K160">
        <v>85.638352804544596</v>
      </c>
      <c r="L160">
        <v>0.98536265656859801</v>
      </c>
      <c r="M160">
        <v>0.98390620448587196</v>
      </c>
    </row>
    <row r="161" spans="1:13" x14ac:dyDescent="0.25">
      <c r="A161">
        <v>160</v>
      </c>
      <c r="B161">
        <v>0</v>
      </c>
      <c r="C161">
        <v>139.55512079621101</v>
      </c>
      <c r="D161">
        <v>12.130049035240299</v>
      </c>
      <c r="E161">
        <v>14400</v>
      </c>
      <c r="F161">
        <v>1941</v>
      </c>
      <c r="G161">
        <v>137</v>
      </c>
      <c r="H161">
        <v>140.25</v>
      </c>
      <c r="I161">
        <v>143.5</v>
      </c>
      <c r="J161">
        <v>6.5</v>
      </c>
      <c r="K161">
        <v>117</v>
      </c>
      <c r="L161">
        <v>0.96091179067340804</v>
      </c>
      <c r="M161">
        <v>0.95866441929528801</v>
      </c>
    </row>
    <row r="162" spans="1:13" x14ac:dyDescent="0.25">
      <c r="A162">
        <v>161</v>
      </c>
      <c r="B162">
        <v>1</v>
      </c>
      <c r="C162">
        <v>115.52313362609701</v>
      </c>
      <c r="D162">
        <v>20.706396503170399</v>
      </c>
      <c r="E162">
        <v>14400</v>
      </c>
      <c r="F162">
        <v>1648</v>
      </c>
      <c r="G162">
        <v>103</v>
      </c>
      <c r="H162">
        <v>121.5</v>
      </c>
      <c r="I162">
        <v>132.25</v>
      </c>
      <c r="J162">
        <v>29.25</v>
      </c>
      <c r="K162">
        <v>101</v>
      </c>
      <c r="L162">
        <v>0.90095671267252198</v>
      </c>
      <c r="M162">
        <v>0.87366687578419</v>
      </c>
    </row>
    <row r="163" spans="1:13" x14ac:dyDescent="0.25">
      <c r="A163">
        <v>162</v>
      </c>
      <c r="B163">
        <v>0</v>
      </c>
      <c r="C163">
        <v>136.55603966346101</v>
      </c>
      <c r="D163">
        <v>13.975457632811301</v>
      </c>
      <c r="E163">
        <v>14400</v>
      </c>
      <c r="F163">
        <v>1088</v>
      </c>
      <c r="G163">
        <v>132</v>
      </c>
      <c r="H163">
        <v>139</v>
      </c>
      <c r="I163">
        <v>145</v>
      </c>
      <c r="J163">
        <v>13</v>
      </c>
      <c r="K163">
        <v>109</v>
      </c>
      <c r="L163">
        <v>0.96356670673076905</v>
      </c>
      <c r="M163">
        <v>0.95417668269230704</v>
      </c>
    </row>
    <row r="164" spans="1:13" x14ac:dyDescent="0.25">
      <c r="A164">
        <v>163</v>
      </c>
      <c r="B164">
        <v>0</v>
      </c>
      <c r="C164">
        <v>135.44636048302399</v>
      </c>
      <c r="D164">
        <v>20.061394773687599</v>
      </c>
      <c r="E164">
        <v>14400</v>
      </c>
      <c r="F164">
        <v>173</v>
      </c>
      <c r="G164">
        <v>127.086514972979</v>
      </c>
      <c r="H164">
        <v>140.84468059882099</v>
      </c>
      <c r="I164">
        <v>149.468588472589</v>
      </c>
      <c r="J164">
        <v>22.382073499610101</v>
      </c>
      <c r="K164">
        <v>112.42088199571999</v>
      </c>
      <c r="L164">
        <v>0.91192802417937702</v>
      </c>
      <c r="M164">
        <v>0.89372320236170599</v>
      </c>
    </row>
    <row r="165" spans="1:13" x14ac:dyDescent="0.25">
      <c r="A165">
        <v>164</v>
      </c>
      <c r="B165">
        <v>1</v>
      </c>
      <c r="C165">
        <v>126.641360666816</v>
      </c>
      <c r="D165">
        <v>28.068763035219501</v>
      </c>
      <c r="E165">
        <v>14400</v>
      </c>
      <c r="F165">
        <v>1083</v>
      </c>
      <c r="G165">
        <v>103</v>
      </c>
      <c r="H165">
        <v>130</v>
      </c>
      <c r="I165">
        <v>150</v>
      </c>
      <c r="J165">
        <v>47</v>
      </c>
      <c r="K165">
        <v>121</v>
      </c>
      <c r="L165">
        <v>0.71742885034166803</v>
      </c>
      <c r="M165">
        <v>0.69122174663963298</v>
      </c>
    </row>
    <row r="166" spans="1:13" x14ac:dyDescent="0.25">
      <c r="A166">
        <v>165</v>
      </c>
      <c r="B166">
        <v>0</v>
      </c>
      <c r="C166">
        <v>127.232745699807</v>
      </c>
      <c r="D166">
        <v>21.016523056900901</v>
      </c>
      <c r="E166">
        <v>14400</v>
      </c>
      <c r="F166">
        <v>389</v>
      </c>
      <c r="G166">
        <v>117</v>
      </c>
      <c r="H166">
        <v>128</v>
      </c>
      <c r="I166">
        <v>140</v>
      </c>
      <c r="J166">
        <v>23</v>
      </c>
      <c r="K166">
        <v>123</v>
      </c>
      <c r="L166">
        <v>0.86539147812433004</v>
      </c>
      <c r="M166">
        <v>0.85447148668902995</v>
      </c>
    </row>
    <row r="167" spans="1:13" x14ac:dyDescent="0.25">
      <c r="A167">
        <v>166</v>
      </c>
      <c r="B167">
        <v>0</v>
      </c>
      <c r="C167">
        <v>155.39038115350399</v>
      </c>
      <c r="D167">
        <v>22.178478463964598</v>
      </c>
      <c r="E167">
        <v>14400</v>
      </c>
      <c r="F167">
        <v>783</v>
      </c>
      <c r="G167">
        <v>152.92084309876199</v>
      </c>
      <c r="H167">
        <v>160.42715909194399</v>
      </c>
      <c r="I167">
        <v>165.74585635359099</v>
      </c>
      <c r="J167">
        <v>12.825013254829001</v>
      </c>
      <c r="K167">
        <v>133.868262559334</v>
      </c>
      <c r="L167">
        <v>0.90078578247778496</v>
      </c>
      <c r="M167">
        <v>0.90144672101050105</v>
      </c>
    </row>
    <row r="168" spans="1:13" x14ac:dyDescent="0.25">
      <c r="A168">
        <v>167</v>
      </c>
      <c r="B168">
        <v>1</v>
      </c>
      <c r="C168">
        <v>140.952142122281</v>
      </c>
      <c r="D168">
        <v>19.8299240749832</v>
      </c>
      <c r="E168">
        <v>14400</v>
      </c>
      <c r="F168">
        <v>792</v>
      </c>
      <c r="G168">
        <v>131.5</v>
      </c>
      <c r="H168">
        <v>141.75</v>
      </c>
      <c r="I168">
        <v>154.5</v>
      </c>
      <c r="J168">
        <v>23</v>
      </c>
      <c r="K168">
        <v>131.75</v>
      </c>
      <c r="L168">
        <v>0.92328042328042303</v>
      </c>
      <c r="M168">
        <v>0.91556437389770695</v>
      </c>
    </row>
    <row r="169" spans="1:13" x14ac:dyDescent="0.25">
      <c r="A169">
        <v>168</v>
      </c>
      <c r="B169">
        <v>0</v>
      </c>
      <c r="C169">
        <v>126.209768095572</v>
      </c>
      <c r="D169">
        <v>16.5420089435957</v>
      </c>
      <c r="E169">
        <v>14400</v>
      </c>
      <c r="F169">
        <v>170</v>
      </c>
      <c r="G169">
        <v>120.5</v>
      </c>
      <c r="H169">
        <v>128.25</v>
      </c>
      <c r="I169">
        <v>135.25</v>
      </c>
      <c r="J169">
        <v>14.75</v>
      </c>
      <c r="K169">
        <v>117.75</v>
      </c>
      <c r="L169">
        <v>0.92846099789177705</v>
      </c>
      <c r="M169">
        <v>0.926141953619114</v>
      </c>
    </row>
    <row r="170" spans="1:13" x14ac:dyDescent="0.25">
      <c r="A170">
        <v>169</v>
      </c>
      <c r="B170">
        <v>0</v>
      </c>
      <c r="C170">
        <v>143.50780307715101</v>
      </c>
      <c r="D170">
        <v>18.114386822722899</v>
      </c>
      <c r="E170">
        <v>14400</v>
      </c>
      <c r="F170">
        <v>1529</v>
      </c>
      <c r="G170">
        <v>135.746606334841</v>
      </c>
      <c r="H170">
        <v>144.752187579376</v>
      </c>
      <c r="I170">
        <v>150.75376884422101</v>
      </c>
      <c r="J170">
        <v>15.0071625093794</v>
      </c>
      <c r="K170">
        <v>127.23357418113</v>
      </c>
      <c r="L170">
        <v>0.90948644238986798</v>
      </c>
      <c r="M170">
        <v>0.90319322507963595</v>
      </c>
    </row>
    <row r="171" spans="1:13" x14ac:dyDescent="0.25">
      <c r="A171">
        <v>170</v>
      </c>
      <c r="B171">
        <v>0</v>
      </c>
      <c r="C171">
        <v>150.51238182587801</v>
      </c>
      <c r="D171">
        <v>24.783066062973202</v>
      </c>
      <c r="E171">
        <v>14400</v>
      </c>
      <c r="F171">
        <v>226</v>
      </c>
      <c r="G171">
        <v>143.75</v>
      </c>
      <c r="H171">
        <v>160.5</v>
      </c>
      <c r="I171">
        <v>165.75</v>
      </c>
      <c r="J171">
        <v>22</v>
      </c>
      <c r="K171">
        <v>119.75</v>
      </c>
      <c r="L171">
        <v>0.90496684069422795</v>
      </c>
      <c r="M171">
        <v>0.86362353605192599</v>
      </c>
    </row>
    <row r="172" spans="1:13" x14ac:dyDescent="0.25">
      <c r="A172">
        <v>171</v>
      </c>
      <c r="B172">
        <v>0</v>
      </c>
      <c r="C172">
        <v>106.386837644631</v>
      </c>
      <c r="D172">
        <v>16.968718079581102</v>
      </c>
      <c r="E172">
        <v>14400</v>
      </c>
      <c r="F172">
        <v>831</v>
      </c>
      <c r="G172">
        <v>99</v>
      </c>
      <c r="H172">
        <v>110</v>
      </c>
      <c r="I172">
        <v>117</v>
      </c>
      <c r="J172">
        <v>18</v>
      </c>
      <c r="K172">
        <v>169</v>
      </c>
      <c r="L172">
        <v>0.92107008622595599</v>
      </c>
      <c r="M172">
        <v>0.89240179821652299</v>
      </c>
    </row>
    <row r="173" spans="1:13" x14ac:dyDescent="0.25">
      <c r="A173">
        <v>172</v>
      </c>
      <c r="B173">
        <v>1</v>
      </c>
      <c r="C173">
        <v>131.58134457577299</v>
      </c>
      <c r="D173">
        <v>17.234976267029801</v>
      </c>
      <c r="E173">
        <v>14400</v>
      </c>
      <c r="F173">
        <v>1117</v>
      </c>
      <c r="G173">
        <v>129</v>
      </c>
      <c r="H173">
        <v>134</v>
      </c>
      <c r="I173">
        <v>140</v>
      </c>
      <c r="J173">
        <v>11</v>
      </c>
      <c r="K173">
        <v>161</v>
      </c>
      <c r="L173">
        <v>0.93585786343446498</v>
      </c>
      <c r="M173">
        <v>0.93299706391628401</v>
      </c>
    </row>
    <row r="174" spans="1:13" x14ac:dyDescent="0.25">
      <c r="A174">
        <v>173</v>
      </c>
      <c r="B174">
        <v>0</v>
      </c>
      <c r="C174">
        <v>137.537012676393</v>
      </c>
      <c r="D174">
        <v>24.769311570813102</v>
      </c>
      <c r="E174">
        <v>14400</v>
      </c>
      <c r="F174">
        <v>1857</v>
      </c>
      <c r="G174">
        <v>132.75</v>
      </c>
      <c r="H174">
        <v>148.5</v>
      </c>
      <c r="I174">
        <v>153</v>
      </c>
      <c r="J174">
        <v>20.25</v>
      </c>
      <c r="K174">
        <v>140.25</v>
      </c>
      <c r="L174">
        <v>0.87267798772223504</v>
      </c>
      <c r="M174">
        <v>0.82516144463047103</v>
      </c>
    </row>
    <row r="175" spans="1:13" x14ac:dyDescent="0.25">
      <c r="A175">
        <v>174</v>
      </c>
      <c r="B175">
        <v>0</v>
      </c>
      <c r="C175">
        <v>129.781588104191</v>
      </c>
      <c r="D175">
        <v>18.564097208139302</v>
      </c>
      <c r="E175">
        <v>14400</v>
      </c>
      <c r="F175">
        <v>1429</v>
      </c>
      <c r="G175">
        <v>114.76980300099601</v>
      </c>
      <c r="H175">
        <v>132.74336283185801</v>
      </c>
      <c r="I175">
        <v>143.54052910168301</v>
      </c>
      <c r="J175">
        <v>28.770726100687</v>
      </c>
      <c r="K175">
        <v>112.679163247106</v>
      </c>
      <c r="L175">
        <v>0.93932618919127198</v>
      </c>
      <c r="M175">
        <v>0.90594402898774096</v>
      </c>
    </row>
    <row r="176" spans="1:13" x14ac:dyDescent="0.25">
      <c r="A176">
        <v>175</v>
      </c>
      <c r="B176">
        <v>0</v>
      </c>
      <c r="C176">
        <v>129.97295858422601</v>
      </c>
      <c r="D176">
        <v>26.212991142717001</v>
      </c>
      <c r="E176">
        <v>14400</v>
      </c>
      <c r="F176">
        <v>782</v>
      </c>
      <c r="G176">
        <v>118.5</v>
      </c>
      <c r="H176">
        <v>139.5</v>
      </c>
      <c r="I176">
        <v>147</v>
      </c>
      <c r="J176">
        <v>28.5</v>
      </c>
      <c r="K176">
        <v>131</v>
      </c>
      <c r="L176">
        <v>0.83029813482155901</v>
      </c>
      <c r="M176">
        <v>0.80019092377735301</v>
      </c>
    </row>
    <row r="177" spans="1:13" x14ac:dyDescent="0.25">
      <c r="A177">
        <v>176</v>
      </c>
      <c r="B177">
        <v>0</v>
      </c>
      <c r="C177">
        <v>134.894974909887</v>
      </c>
      <c r="D177">
        <v>10.855848864568999</v>
      </c>
      <c r="E177">
        <v>14400</v>
      </c>
      <c r="F177">
        <v>251</v>
      </c>
      <c r="G177">
        <v>129</v>
      </c>
      <c r="H177">
        <v>134</v>
      </c>
      <c r="I177">
        <v>142</v>
      </c>
      <c r="J177">
        <v>13</v>
      </c>
      <c r="K177">
        <v>91</v>
      </c>
      <c r="L177">
        <v>0.98706622376139597</v>
      </c>
      <c r="M177">
        <v>0.98664216552406503</v>
      </c>
    </row>
    <row r="178" spans="1:13" x14ac:dyDescent="0.25">
      <c r="A178">
        <v>177</v>
      </c>
      <c r="B178">
        <v>0</v>
      </c>
      <c r="C178">
        <v>122.486559969147</v>
      </c>
      <c r="D178">
        <v>18.806894337708801</v>
      </c>
      <c r="E178">
        <v>14400</v>
      </c>
      <c r="F178">
        <v>1435</v>
      </c>
      <c r="G178">
        <v>109</v>
      </c>
      <c r="H178">
        <v>121</v>
      </c>
      <c r="I178">
        <v>132.75</v>
      </c>
      <c r="J178">
        <v>23.75</v>
      </c>
      <c r="K178">
        <v>112.5</v>
      </c>
      <c r="L178">
        <v>0.90358657925183095</v>
      </c>
      <c r="M178">
        <v>0.89510219822599302</v>
      </c>
    </row>
    <row r="179" spans="1:13" x14ac:dyDescent="0.25">
      <c r="A179">
        <v>178</v>
      </c>
      <c r="B179">
        <v>0</v>
      </c>
      <c r="C179">
        <v>129.61668829681599</v>
      </c>
      <c r="D179">
        <v>17.060734483440601</v>
      </c>
      <c r="E179">
        <v>14400</v>
      </c>
      <c r="F179">
        <v>1301</v>
      </c>
      <c r="G179">
        <v>126</v>
      </c>
      <c r="H179">
        <v>133</v>
      </c>
      <c r="I179">
        <v>138</v>
      </c>
      <c r="J179">
        <v>12</v>
      </c>
      <c r="K179">
        <v>113</v>
      </c>
      <c r="L179">
        <v>0.936101992518512</v>
      </c>
      <c r="M179">
        <v>0.92755172150545795</v>
      </c>
    </row>
    <row r="180" spans="1:13" x14ac:dyDescent="0.25">
      <c r="A180">
        <v>179</v>
      </c>
      <c r="B180">
        <v>0</v>
      </c>
      <c r="C180">
        <v>132.868558642214</v>
      </c>
      <c r="D180">
        <v>19.635603105002499</v>
      </c>
      <c r="E180">
        <v>14400</v>
      </c>
      <c r="F180">
        <v>293</v>
      </c>
      <c r="G180">
        <v>126.198015172441</v>
      </c>
      <c r="H180">
        <v>140.18691588785001</v>
      </c>
      <c r="I180">
        <v>144.892738994529</v>
      </c>
      <c r="J180">
        <v>18.694723822088299</v>
      </c>
      <c r="K180">
        <v>99.3312039343474</v>
      </c>
      <c r="L180">
        <v>0.89522931877791101</v>
      </c>
      <c r="M180">
        <v>0.85517828028638199</v>
      </c>
    </row>
    <row r="181" spans="1:13" x14ac:dyDescent="0.25">
      <c r="A181">
        <v>180</v>
      </c>
      <c r="B181">
        <v>0</v>
      </c>
      <c r="C181">
        <v>136.31333005164899</v>
      </c>
      <c r="D181">
        <v>27.6712438901958</v>
      </c>
      <c r="E181">
        <v>14400</v>
      </c>
      <c r="F181">
        <v>1504</v>
      </c>
      <c r="G181">
        <v>114.50381679389299</v>
      </c>
      <c r="H181">
        <v>140.54730105296699</v>
      </c>
      <c r="I181">
        <v>160.183857960317</v>
      </c>
      <c r="J181">
        <v>45.680041166424097</v>
      </c>
      <c r="K181">
        <v>113.220904044123</v>
      </c>
      <c r="L181">
        <v>0.71812965260545902</v>
      </c>
      <c r="M181">
        <v>0.71944789081885796</v>
      </c>
    </row>
    <row r="182" spans="1:13" x14ac:dyDescent="0.25">
      <c r="A182">
        <v>181</v>
      </c>
      <c r="B182">
        <v>0</v>
      </c>
      <c r="C182">
        <v>133.91313460642701</v>
      </c>
      <c r="D182">
        <v>17.440834839253601</v>
      </c>
      <c r="E182">
        <v>14400</v>
      </c>
      <c r="F182">
        <v>1518</v>
      </c>
      <c r="G182">
        <v>130</v>
      </c>
      <c r="H182">
        <v>140</v>
      </c>
      <c r="I182">
        <v>143</v>
      </c>
      <c r="J182">
        <v>13</v>
      </c>
      <c r="K182">
        <v>170</v>
      </c>
      <c r="L182">
        <v>0.92408011178388405</v>
      </c>
      <c r="M182">
        <v>0.91639496972519796</v>
      </c>
    </row>
    <row r="183" spans="1:13" x14ac:dyDescent="0.25">
      <c r="A183">
        <v>182</v>
      </c>
      <c r="B183">
        <v>0</v>
      </c>
      <c r="C183">
        <v>143.438292179326</v>
      </c>
      <c r="D183">
        <v>8.2655936971760706</v>
      </c>
      <c r="E183">
        <v>14400</v>
      </c>
      <c r="F183">
        <v>104</v>
      </c>
      <c r="G183">
        <v>140.84485436300599</v>
      </c>
      <c r="H183">
        <v>144.30322224385699</v>
      </c>
      <c r="I183">
        <v>147.674069853943</v>
      </c>
      <c r="J183">
        <v>6.8292154909370799</v>
      </c>
      <c r="K183">
        <v>78.122071146390198</v>
      </c>
      <c r="L183">
        <v>0.98873810856183497</v>
      </c>
      <c r="M183">
        <v>0.98642977056519299</v>
      </c>
    </row>
    <row r="184" spans="1:13" x14ac:dyDescent="0.25">
      <c r="A184">
        <v>183</v>
      </c>
      <c r="B184">
        <v>0</v>
      </c>
      <c r="C184">
        <v>125.621701564758</v>
      </c>
      <c r="D184">
        <v>19.0713652953946</v>
      </c>
      <c r="E184">
        <v>14400</v>
      </c>
      <c r="F184">
        <v>347</v>
      </c>
      <c r="G184">
        <v>114.50381679389299</v>
      </c>
      <c r="H184">
        <v>128.78813550091701</v>
      </c>
      <c r="I184">
        <v>138.888888888888</v>
      </c>
      <c r="J184">
        <v>24.385072094995699</v>
      </c>
      <c r="K184">
        <v>108.28212593129</v>
      </c>
      <c r="L184">
        <v>0.91418202519034997</v>
      </c>
      <c r="M184">
        <v>0.886429943784245</v>
      </c>
    </row>
    <row r="185" spans="1:13" x14ac:dyDescent="0.25">
      <c r="A185">
        <v>184</v>
      </c>
      <c r="B185">
        <v>0</v>
      </c>
      <c r="C185">
        <v>138.19802465676599</v>
      </c>
      <c r="D185">
        <v>20.157175083867202</v>
      </c>
      <c r="E185">
        <v>14400</v>
      </c>
      <c r="F185">
        <v>124</v>
      </c>
      <c r="G185">
        <v>130.5</v>
      </c>
      <c r="H185">
        <v>140.75</v>
      </c>
      <c r="I185">
        <v>150.75</v>
      </c>
      <c r="J185">
        <v>20.25</v>
      </c>
      <c r="K185">
        <v>134.5</v>
      </c>
      <c r="L185">
        <v>0.88736340711683903</v>
      </c>
      <c r="M185">
        <v>0.87251330905015401</v>
      </c>
    </row>
    <row r="186" spans="1:13" x14ac:dyDescent="0.25">
      <c r="A186">
        <v>185</v>
      </c>
      <c r="B186">
        <v>1</v>
      </c>
      <c r="C186">
        <v>124.79627088546199</v>
      </c>
      <c r="D186">
        <v>21.004159937045301</v>
      </c>
      <c r="E186">
        <v>14400</v>
      </c>
      <c r="F186">
        <v>2011</v>
      </c>
      <c r="G186">
        <v>112</v>
      </c>
      <c r="H186">
        <v>133</v>
      </c>
      <c r="I186">
        <v>139</v>
      </c>
      <c r="J186">
        <v>27</v>
      </c>
      <c r="K186">
        <v>145</v>
      </c>
      <c r="L186">
        <v>0.90862862216482299</v>
      </c>
      <c r="M186">
        <v>0.83291629671482703</v>
      </c>
    </row>
    <row r="187" spans="1:13" x14ac:dyDescent="0.25">
      <c r="A187">
        <v>186</v>
      </c>
      <c r="B187">
        <v>0</v>
      </c>
      <c r="C187">
        <v>129.31684561273599</v>
      </c>
      <c r="D187">
        <v>20.3467228628298</v>
      </c>
      <c r="E187">
        <v>14400</v>
      </c>
      <c r="F187">
        <v>895</v>
      </c>
      <c r="G187">
        <v>112</v>
      </c>
      <c r="H187">
        <v>132</v>
      </c>
      <c r="I187">
        <v>147</v>
      </c>
      <c r="J187">
        <v>35</v>
      </c>
      <c r="K187">
        <v>121</v>
      </c>
      <c r="L187">
        <v>0.92439837097371302</v>
      </c>
      <c r="M187">
        <v>0.890559052202887</v>
      </c>
    </row>
    <row r="188" spans="1:13" x14ac:dyDescent="0.25">
      <c r="A188">
        <v>187</v>
      </c>
      <c r="B188">
        <v>0</v>
      </c>
      <c r="C188">
        <v>117.533119130004</v>
      </c>
      <c r="D188">
        <v>20.3396931432552</v>
      </c>
      <c r="E188">
        <v>14400</v>
      </c>
      <c r="F188">
        <v>239</v>
      </c>
      <c r="G188">
        <v>103</v>
      </c>
      <c r="H188">
        <v>121</v>
      </c>
      <c r="I188">
        <v>135.25</v>
      </c>
      <c r="J188">
        <v>32.25</v>
      </c>
      <c r="K188">
        <v>117.5</v>
      </c>
      <c r="L188">
        <v>0.90989336911234997</v>
      </c>
      <c r="M188">
        <v>0.86978320740060699</v>
      </c>
    </row>
    <row r="189" spans="1:13" x14ac:dyDescent="0.25">
      <c r="A189">
        <v>188</v>
      </c>
      <c r="B189">
        <v>1</v>
      </c>
      <c r="C189">
        <v>116.044963481436</v>
      </c>
      <c r="D189">
        <v>19.1050496860775</v>
      </c>
      <c r="E189">
        <v>14400</v>
      </c>
      <c r="F189">
        <v>1256</v>
      </c>
      <c r="G189">
        <v>104</v>
      </c>
      <c r="H189">
        <v>114</v>
      </c>
      <c r="I189">
        <v>127</v>
      </c>
      <c r="J189">
        <v>23</v>
      </c>
      <c r="K189">
        <v>138</v>
      </c>
      <c r="L189">
        <v>0.92194157029823498</v>
      </c>
      <c r="M189">
        <v>0.91425745587340201</v>
      </c>
    </row>
    <row r="190" spans="1:13" x14ac:dyDescent="0.25">
      <c r="A190">
        <v>189</v>
      </c>
      <c r="B190">
        <v>0</v>
      </c>
      <c r="C190">
        <v>125.637972878075</v>
      </c>
      <c r="D190">
        <v>14.5907856004398</v>
      </c>
      <c r="E190">
        <v>14400</v>
      </c>
      <c r="F190">
        <v>906</v>
      </c>
      <c r="G190">
        <v>116.72241324304601</v>
      </c>
      <c r="H190">
        <v>125.126532737791</v>
      </c>
      <c r="I190">
        <v>134.65816824175499</v>
      </c>
      <c r="J190">
        <v>17.935754998708401</v>
      </c>
      <c r="K190">
        <v>100.222694485547</v>
      </c>
      <c r="L190">
        <v>0.96850452052764102</v>
      </c>
      <c r="M190">
        <v>0.96302060174892501</v>
      </c>
    </row>
    <row r="191" spans="1:13" x14ac:dyDescent="0.25">
      <c r="A191">
        <v>190</v>
      </c>
      <c r="B191">
        <v>0</v>
      </c>
      <c r="C191">
        <v>135.98287780689901</v>
      </c>
      <c r="D191">
        <v>21.624867450865601</v>
      </c>
      <c r="E191">
        <v>14400</v>
      </c>
      <c r="F191">
        <v>691</v>
      </c>
      <c r="G191">
        <v>130.434782608695</v>
      </c>
      <c r="H191">
        <v>142.916573582533</v>
      </c>
      <c r="I191">
        <v>149.33028842069101</v>
      </c>
      <c r="J191">
        <v>18.8955058119958</v>
      </c>
      <c r="K191">
        <v>120.35836852595099</v>
      </c>
      <c r="L191">
        <v>0.88401779852651496</v>
      </c>
      <c r="M191">
        <v>0.85907068349259597</v>
      </c>
    </row>
    <row r="192" spans="1:13" x14ac:dyDescent="0.25">
      <c r="A192">
        <v>191</v>
      </c>
      <c r="B192">
        <v>0</v>
      </c>
      <c r="C192">
        <v>129.95601958969601</v>
      </c>
      <c r="D192">
        <v>20.603025283455601</v>
      </c>
      <c r="E192">
        <v>14400</v>
      </c>
      <c r="F192">
        <v>1434</v>
      </c>
      <c r="G192">
        <v>118.25</v>
      </c>
      <c r="H192">
        <v>132</v>
      </c>
      <c r="I192">
        <v>145</v>
      </c>
      <c r="J192">
        <v>26.75</v>
      </c>
      <c r="K192">
        <v>126</v>
      </c>
      <c r="L192">
        <v>0.88169057535091699</v>
      </c>
      <c r="M192">
        <v>0.87204997686256303</v>
      </c>
    </row>
    <row r="193" spans="1:13" x14ac:dyDescent="0.25">
      <c r="A193">
        <v>192</v>
      </c>
      <c r="B193">
        <v>1</v>
      </c>
      <c r="C193">
        <v>135.678033022254</v>
      </c>
      <c r="D193">
        <v>16.341608484072701</v>
      </c>
      <c r="E193">
        <v>14400</v>
      </c>
      <c r="F193">
        <v>470</v>
      </c>
      <c r="G193">
        <v>128</v>
      </c>
      <c r="H193">
        <v>138</v>
      </c>
      <c r="I193">
        <v>146</v>
      </c>
      <c r="J193">
        <v>18</v>
      </c>
      <c r="K193">
        <v>120</v>
      </c>
      <c r="L193">
        <v>0.95807609475951105</v>
      </c>
      <c r="M193">
        <v>0.91974156496769499</v>
      </c>
    </row>
    <row r="194" spans="1:13" x14ac:dyDescent="0.25">
      <c r="A194">
        <v>193</v>
      </c>
      <c r="B194">
        <v>0</v>
      </c>
      <c r="C194">
        <v>123.47199088903101</v>
      </c>
      <c r="D194">
        <v>21.141793085339799</v>
      </c>
      <c r="E194">
        <v>14400</v>
      </c>
      <c r="F194">
        <v>351</v>
      </c>
      <c r="G194">
        <v>112</v>
      </c>
      <c r="H194">
        <v>127.75</v>
      </c>
      <c r="I194">
        <v>138.25</v>
      </c>
      <c r="J194">
        <v>26.25</v>
      </c>
      <c r="K194">
        <v>114</v>
      </c>
      <c r="L194">
        <v>0.87949320236315698</v>
      </c>
      <c r="M194">
        <v>0.85593280660545201</v>
      </c>
    </row>
    <row r="195" spans="1:13" x14ac:dyDescent="0.25">
      <c r="A195">
        <v>194</v>
      </c>
      <c r="B195">
        <v>0</v>
      </c>
      <c r="C195">
        <v>150.52539864815699</v>
      </c>
      <c r="D195">
        <v>11.0846134361752</v>
      </c>
      <c r="E195">
        <v>14400</v>
      </c>
      <c r="F195">
        <v>29</v>
      </c>
      <c r="G195">
        <v>147.42679795235199</v>
      </c>
      <c r="H195">
        <v>151.99821702027899</v>
      </c>
      <c r="I195">
        <v>155.532493445764</v>
      </c>
      <c r="J195">
        <v>8.1056954934116696</v>
      </c>
      <c r="K195">
        <v>109.641952780395</v>
      </c>
      <c r="L195">
        <v>0.97849836476236796</v>
      </c>
      <c r="M195">
        <v>0.97585415072019999</v>
      </c>
    </row>
    <row r="196" spans="1:13" x14ac:dyDescent="0.25">
      <c r="A196">
        <v>195</v>
      </c>
      <c r="B196">
        <v>0</v>
      </c>
      <c r="C196">
        <v>139.18013609603099</v>
      </c>
      <c r="D196">
        <v>15.166455674681201</v>
      </c>
      <c r="E196">
        <v>14400</v>
      </c>
      <c r="F196">
        <v>1321</v>
      </c>
      <c r="G196">
        <v>134</v>
      </c>
      <c r="H196">
        <v>143</v>
      </c>
      <c r="I196">
        <v>149</v>
      </c>
      <c r="J196">
        <v>15</v>
      </c>
      <c r="K196">
        <v>108</v>
      </c>
      <c r="L196">
        <v>0.94219741570456395</v>
      </c>
      <c r="M196">
        <v>0.93172260876213697</v>
      </c>
    </row>
    <row r="197" spans="1:13" x14ac:dyDescent="0.25">
      <c r="A197">
        <v>196</v>
      </c>
      <c r="B197">
        <v>1</v>
      </c>
      <c r="C197">
        <v>136.908892020172</v>
      </c>
      <c r="D197">
        <v>19.473456096696101</v>
      </c>
      <c r="E197">
        <v>14400</v>
      </c>
      <c r="F197">
        <v>916</v>
      </c>
      <c r="G197">
        <v>126</v>
      </c>
      <c r="H197">
        <v>134</v>
      </c>
      <c r="I197">
        <v>146</v>
      </c>
      <c r="J197">
        <v>20</v>
      </c>
      <c r="K197">
        <v>118.75</v>
      </c>
      <c r="L197">
        <v>0.86413527143280899</v>
      </c>
      <c r="M197">
        <v>0.83810442005339603</v>
      </c>
    </row>
    <row r="198" spans="1:13" x14ac:dyDescent="0.25">
      <c r="A198">
        <v>197</v>
      </c>
      <c r="B198">
        <v>0</v>
      </c>
      <c r="C198">
        <v>127.975882768361</v>
      </c>
      <c r="D198">
        <v>19.284332944182299</v>
      </c>
      <c r="E198">
        <v>14400</v>
      </c>
      <c r="F198">
        <v>240</v>
      </c>
      <c r="G198">
        <v>122.5</v>
      </c>
      <c r="H198">
        <v>131</v>
      </c>
      <c r="I198">
        <v>136.25</v>
      </c>
      <c r="J198">
        <v>13.75</v>
      </c>
      <c r="K198">
        <v>135.25</v>
      </c>
      <c r="L198">
        <v>0.87217514124293705</v>
      </c>
      <c r="M198">
        <v>0.85685028248587503</v>
      </c>
    </row>
    <row r="199" spans="1:13" x14ac:dyDescent="0.25">
      <c r="A199">
        <v>198</v>
      </c>
      <c r="B199">
        <v>0</v>
      </c>
      <c r="C199">
        <v>139.12795261914599</v>
      </c>
      <c r="D199">
        <v>5.3864331744577303</v>
      </c>
      <c r="E199">
        <v>14400</v>
      </c>
      <c r="F199">
        <v>6</v>
      </c>
      <c r="G199">
        <v>137</v>
      </c>
      <c r="H199">
        <v>140.25</v>
      </c>
      <c r="I199">
        <v>142.25</v>
      </c>
      <c r="J199">
        <v>5.25</v>
      </c>
      <c r="K199">
        <v>57.5</v>
      </c>
      <c r="L199">
        <v>0.99895789912463495</v>
      </c>
      <c r="M199">
        <v>0.99861053216618001</v>
      </c>
    </row>
    <row r="200" spans="1:13" x14ac:dyDescent="0.25">
      <c r="A200">
        <v>199</v>
      </c>
      <c r="B200">
        <v>0</v>
      </c>
      <c r="C200">
        <v>133.60573787612401</v>
      </c>
      <c r="D200">
        <v>21.9125615493626</v>
      </c>
      <c r="E200">
        <v>14400</v>
      </c>
      <c r="F200">
        <v>622</v>
      </c>
      <c r="G200">
        <v>126.05042016806701</v>
      </c>
      <c r="H200">
        <v>138.229929550523</v>
      </c>
      <c r="I200">
        <v>148.65735190362099</v>
      </c>
      <c r="J200">
        <v>22.6069317355546</v>
      </c>
      <c r="K200">
        <v>99.536595902316094</v>
      </c>
      <c r="L200">
        <v>0.873493975903614</v>
      </c>
      <c r="M200">
        <v>0.86638118740020298</v>
      </c>
    </row>
    <row r="201" spans="1:13" x14ac:dyDescent="0.25">
      <c r="A201">
        <v>200</v>
      </c>
      <c r="B201">
        <v>0</v>
      </c>
      <c r="C201">
        <v>115.495810891681</v>
      </c>
      <c r="D201">
        <v>16.2996003717214</v>
      </c>
      <c r="E201">
        <v>14400</v>
      </c>
      <c r="F201">
        <v>1032</v>
      </c>
      <c r="G201">
        <v>107</v>
      </c>
      <c r="H201">
        <v>115</v>
      </c>
      <c r="I201">
        <v>121</v>
      </c>
      <c r="J201">
        <v>14</v>
      </c>
      <c r="K201">
        <v>137</v>
      </c>
      <c r="L201">
        <v>0.94180131657690003</v>
      </c>
      <c r="M201">
        <v>0.93761220825852698</v>
      </c>
    </row>
    <row r="202" spans="1:13" x14ac:dyDescent="0.25">
      <c r="A202">
        <v>201</v>
      </c>
      <c r="B202">
        <v>0</v>
      </c>
      <c r="C202">
        <v>137.76578001437801</v>
      </c>
      <c r="D202">
        <v>11.3682839529543</v>
      </c>
      <c r="E202">
        <v>14400</v>
      </c>
      <c r="F202">
        <v>490</v>
      </c>
      <c r="G202">
        <v>133</v>
      </c>
      <c r="H202">
        <v>140</v>
      </c>
      <c r="I202">
        <v>145</v>
      </c>
      <c r="J202">
        <v>12</v>
      </c>
      <c r="K202">
        <v>143</v>
      </c>
      <c r="L202">
        <v>0.98828181164629703</v>
      </c>
      <c r="M202">
        <v>0.98346513299784299</v>
      </c>
    </row>
    <row r="203" spans="1:13" x14ac:dyDescent="0.25">
      <c r="A203">
        <v>202</v>
      </c>
      <c r="B203">
        <v>0</v>
      </c>
      <c r="C203">
        <v>150.89601203912699</v>
      </c>
      <c r="D203">
        <v>12.0383707098692</v>
      </c>
      <c r="E203">
        <v>14400</v>
      </c>
      <c r="F203">
        <v>1110</v>
      </c>
      <c r="G203">
        <v>143</v>
      </c>
      <c r="H203">
        <v>150</v>
      </c>
      <c r="I203">
        <v>160</v>
      </c>
      <c r="J203">
        <v>17</v>
      </c>
      <c r="K203">
        <v>97</v>
      </c>
      <c r="L203">
        <v>0.99563581640331</v>
      </c>
      <c r="M203">
        <v>0.99224981188863803</v>
      </c>
    </row>
    <row r="204" spans="1:13" x14ac:dyDescent="0.25">
      <c r="A204">
        <v>203</v>
      </c>
      <c r="B204">
        <v>0</v>
      </c>
      <c r="C204">
        <v>139.65557965774801</v>
      </c>
      <c r="D204">
        <v>18.921126708303699</v>
      </c>
      <c r="E204">
        <v>14400</v>
      </c>
      <c r="F204">
        <v>1953</v>
      </c>
      <c r="G204">
        <v>131</v>
      </c>
      <c r="H204">
        <v>147</v>
      </c>
      <c r="I204">
        <v>152</v>
      </c>
      <c r="J204">
        <v>21</v>
      </c>
      <c r="K204">
        <v>133</v>
      </c>
      <c r="L204">
        <v>0.88238129669799903</v>
      </c>
      <c r="M204">
        <v>0.84285369968667101</v>
      </c>
    </row>
    <row r="205" spans="1:13" x14ac:dyDescent="0.25">
      <c r="A205">
        <v>204</v>
      </c>
      <c r="B205">
        <v>0</v>
      </c>
      <c r="C205">
        <v>132.75319136629301</v>
      </c>
      <c r="D205">
        <v>15.221869760526801</v>
      </c>
      <c r="E205">
        <v>14400</v>
      </c>
      <c r="F205">
        <v>785</v>
      </c>
      <c r="G205">
        <v>129.871638885648</v>
      </c>
      <c r="H205">
        <v>133.88318515998299</v>
      </c>
      <c r="I205">
        <v>138.88724674874399</v>
      </c>
      <c r="J205">
        <v>9.0156078630961307</v>
      </c>
      <c r="K205">
        <v>117.968326515391</v>
      </c>
      <c r="L205">
        <v>0.94058024237972804</v>
      </c>
      <c r="M205">
        <v>0.93573264781490995</v>
      </c>
    </row>
    <row r="206" spans="1:13" x14ac:dyDescent="0.25">
      <c r="A206">
        <v>205</v>
      </c>
      <c r="B206">
        <v>0</v>
      </c>
      <c r="C206">
        <v>114.57114258174499</v>
      </c>
      <c r="D206">
        <v>25.663014404941698</v>
      </c>
      <c r="E206">
        <v>14400</v>
      </c>
      <c r="F206">
        <v>913</v>
      </c>
      <c r="G206">
        <v>99</v>
      </c>
      <c r="H206">
        <v>113</v>
      </c>
      <c r="I206">
        <v>133</v>
      </c>
      <c r="J206">
        <v>34</v>
      </c>
      <c r="K206">
        <v>123</v>
      </c>
      <c r="L206">
        <v>0.75761844739378603</v>
      </c>
      <c r="M206">
        <v>0.73567138726180703</v>
      </c>
    </row>
    <row r="207" spans="1:13" x14ac:dyDescent="0.25">
      <c r="A207">
        <v>206</v>
      </c>
      <c r="B207">
        <v>0</v>
      </c>
      <c r="C207">
        <v>150.04438167335499</v>
      </c>
      <c r="D207">
        <v>18.5521647316165</v>
      </c>
      <c r="E207">
        <v>14400</v>
      </c>
      <c r="F207">
        <v>434</v>
      </c>
      <c r="G207">
        <v>142.62528619834001</v>
      </c>
      <c r="H207">
        <v>156.06660178255601</v>
      </c>
      <c r="I207">
        <v>163.04347826086899</v>
      </c>
      <c r="J207">
        <v>20.4181920625293</v>
      </c>
      <c r="K207">
        <v>123.838588861247</v>
      </c>
      <c r="L207">
        <v>0.93333810683087504</v>
      </c>
      <c r="M207">
        <v>0.88622368609480096</v>
      </c>
    </row>
    <row r="208" spans="1:13" x14ac:dyDescent="0.25">
      <c r="A208">
        <v>207</v>
      </c>
      <c r="B208">
        <v>0</v>
      </c>
      <c r="C208">
        <v>141.97547622618799</v>
      </c>
      <c r="D208">
        <v>11.7996594000144</v>
      </c>
      <c r="E208">
        <v>14400</v>
      </c>
      <c r="F208">
        <v>1066</v>
      </c>
      <c r="G208">
        <v>139</v>
      </c>
      <c r="H208">
        <v>145</v>
      </c>
      <c r="I208">
        <v>149</v>
      </c>
      <c r="J208">
        <v>10</v>
      </c>
      <c r="K208">
        <v>147</v>
      </c>
      <c r="L208">
        <v>0.97045147742612803</v>
      </c>
      <c r="M208">
        <v>0.96152692365381698</v>
      </c>
    </row>
    <row r="209" spans="1:13" x14ac:dyDescent="0.25">
      <c r="A209">
        <v>208</v>
      </c>
      <c r="B209">
        <v>0</v>
      </c>
      <c r="C209">
        <v>147.28808460041699</v>
      </c>
      <c r="D209">
        <v>16.636677572868699</v>
      </c>
      <c r="E209">
        <v>14400</v>
      </c>
      <c r="F209">
        <v>523</v>
      </c>
      <c r="G209">
        <v>142.75</v>
      </c>
      <c r="H209">
        <v>149.25</v>
      </c>
      <c r="I209">
        <v>155.5</v>
      </c>
      <c r="J209">
        <v>12.75</v>
      </c>
      <c r="K209">
        <v>116.75</v>
      </c>
      <c r="L209">
        <v>0.94444044101751101</v>
      </c>
      <c r="M209">
        <v>0.94335951574547805</v>
      </c>
    </row>
    <row r="210" spans="1:13" x14ac:dyDescent="0.25">
      <c r="A210">
        <v>209</v>
      </c>
      <c r="B210">
        <v>0</v>
      </c>
      <c r="C210">
        <v>130.48106687890299</v>
      </c>
      <c r="D210">
        <v>14.0150236441656</v>
      </c>
      <c r="E210">
        <v>14400</v>
      </c>
      <c r="F210">
        <v>229</v>
      </c>
      <c r="G210">
        <v>123.108376490213</v>
      </c>
      <c r="H210">
        <v>130.34539946889899</v>
      </c>
      <c r="I210">
        <v>138.87258915586699</v>
      </c>
      <c r="J210">
        <v>15.7642126656544</v>
      </c>
      <c r="K210">
        <v>128.17200762278799</v>
      </c>
      <c r="L210">
        <v>0.95751887657892798</v>
      </c>
      <c r="M210">
        <v>0.95483734387128605</v>
      </c>
    </row>
    <row r="211" spans="1:13" x14ac:dyDescent="0.25">
      <c r="A211">
        <v>210</v>
      </c>
      <c r="B211">
        <v>1</v>
      </c>
      <c r="C211">
        <v>140.13045548325599</v>
      </c>
      <c r="D211">
        <v>18.613688303344102</v>
      </c>
      <c r="E211">
        <v>14400</v>
      </c>
      <c r="F211">
        <v>1798</v>
      </c>
      <c r="G211">
        <v>126.75</v>
      </c>
      <c r="H211">
        <v>141.5</v>
      </c>
      <c r="I211">
        <v>153.25</v>
      </c>
      <c r="J211">
        <v>26.5</v>
      </c>
      <c r="K211">
        <v>149.25</v>
      </c>
      <c r="L211">
        <v>0.94318362164735703</v>
      </c>
      <c r="M211">
        <v>0.93945405491191802</v>
      </c>
    </row>
    <row r="212" spans="1:13" x14ac:dyDescent="0.25">
      <c r="A212">
        <v>211</v>
      </c>
      <c r="B212">
        <v>0</v>
      </c>
      <c r="C212">
        <v>145.31080770115801</v>
      </c>
      <c r="D212">
        <v>29.996781560370501</v>
      </c>
      <c r="E212">
        <v>14400</v>
      </c>
      <c r="F212">
        <v>1363</v>
      </c>
      <c r="G212">
        <v>129</v>
      </c>
      <c r="H212">
        <v>149</v>
      </c>
      <c r="I212">
        <v>170</v>
      </c>
      <c r="J212">
        <v>41</v>
      </c>
      <c r="K212">
        <v>149</v>
      </c>
      <c r="L212">
        <v>0.740661195060213</v>
      </c>
      <c r="M212">
        <v>0.75201350003835199</v>
      </c>
    </row>
    <row r="213" spans="1:13" x14ac:dyDescent="0.25">
      <c r="A213">
        <v>212</v>
      </c>
      <c r="B213">
        <v>1</v>
      </c>
      <c r="C213">
        <v>141.49690463129801</v>
      </c>
      <c r="D213">
        <v>30.778571107883799</v>
      </c>
      <c r="E213">
        <v>14400</v>
      </c>
      <c r="F213">
        <v>1639</v>
      </c>
      <c r="G213">
        <v>132</v>
      </c>
      <c r="H213">
        <v>155</v>
      </c>
      <c r="I213">
        <v>162</v>
      </c>
      <c r="J213">
        <v>30</v>
      </c>
      <c r="K213">
        <v>175</v>
      </c>
      <c r="L213">
        <v>0.79915367134237103</v>
      </c>
      <c r="M213">
        <v>0.75879633257581602</v>
      </c>
    </row>
    <row r="214" spans="1:13" x14ac:dyDescent="0.25">
      <c r="A214">
        <v>213</v>
      </c>
      <c r="B214">
        <v>1</v>
      </c>
      <c r="C214">
        <v>112.38774020919401</v>
      </c>
      <c r="D214">
        <v>24.788900070735401</v>
      </c>
      <c r="E214">
        <v>14400</v>
      </c>
      <c r="F214">
        <v>2067</v>
      </c>
      <c r="G214">
        <v>101</v>
      </c>
      <c r="H214">
        <v>115</v>
      </c>
      <c r="I214">
        <v>125</v>
      </c>
      <c r="J214">
        <v>24</v>
      </c>
      <c r="K214">
        <v>147</v>
      </c>
      <c r="L214">
        <v>0.75902051406794702</v>
      </c>
      <c r="M214">
        <v>0.73777669666747703</v>
      </c>
    </row>
    <row r="215" spans="1:13" x14ac:dyDescent="0.25">
      <c r="A215">
        <v>214</v>
      </c>
      <c r="B215">
        <v>1</v>
      </c>
      <c r="C215">
        <v>137.57623595505601</v>
      </c>
      <c r="D215">
        <v>11.7754795010609</v>
      </c>
      <c r="E215">
        <v>14400</v>
      </c>
      <c r="F215">
        <v>1050</v>
      </c>
      <c r="G215">
        <v>135.25</v>
      </c>
      <c r="H215">
        <v>139.75</v>
      </c>
      <c r="I215">
        <v>143.75</v>
      </c>
      <c r="J215">
        <v>8.5</v>
      </c>
      <c r="K215">
        <v>151</v>
      </c>
      <c r="L215">
        <v>0.96921348314606703</v>
      </c>
      <c r="M215">
        <v>0.961048689138576</v>
      </c>
    </row>
    <row r="216" spans="1:13" x14ac:dyDescent="0.25">
      <c r="A216">
        <v>215</v>
      </c>
      <c r="B216">
        <v>0</v>
      </c>
      <c r="C216">
        <v>107.713056069503</v>
      </c>
      <c r="D216">
        <v>12.497437500999</v>
      </c>
      <c r="E216">
        <v>14400</v>
      </c>
      <c r="F216">
        <v>1969</v>
      </c>
      <c r="G216">
        <v>99</v>
      </c>
      <c r="H216">
        <v>109</v>
      </c>
      <c r="I216">
        <v>116</v>
      </c>
      <c r="J216">
        <v>17</v>
      </c>
      <c r="K216">
        <v>117</v>
      </c>
      <c r="L216">
        <v>0.99388625211165604</v>
      </c>
      <c r="M216">
        <v>0.99002493765585997</v>
      </c>
    </row>
    <row r="217" spans="1:13" x14ac:dyDescent="0.25">
      <c r="A217">
        <v>216</v>
      </c>
      <c r="B217">
        <v>0</v>
      </c>
      <c r="C217">
        <v>139.54645346633001</v>
      </c>
      <c r="D217">
        <v>6.6642773158429698</v>
      </c>
      <c r="E217">
        <v>14400</v>
      </c>
      <c r="F217">
        <v>331</v>
      </c>
      <c r="G217">
        <v>135.13513513513499</v>
      </c>
      <c r="H217">
        <v>138.186071250574</v>
      </c>
      <c r="I217">
        <v>143.06536997915299</v>
      </c>
      <c r="J217">
        <v>7.9302348440186199</v>
      </c>
      <c r="K217">
        <v>52.041477584183298</v>
      </c>
      <c r="L217">
        <v>1</v>
      </c>
      <c r="M217">
        <v>1</v>
      </c>
    </row>
    <row r="218" spans="1:13" x14ac:dyDescent="0.25">
      <c r="A218">
        <v>217</v>
      </c>
      <c r="B218">
        <v>0</v>
      </c>
      <c r="C218">
        <v>127.750132988828</v>
      </c>
      <c r="D218">
        <v>23.840071222977802</v>
      </c>
      <c r="E218">
        <v>14400</v>
      </c>
      <c r="F218">
        <v>1241</v>
      </c>
      <c r="G218">
        <v>113</v>
      </c>
      <c r="H218">
        <v>137</v>
      </c>
      <c r="I218">
        <v>143</v>
      </c>
      <c r="J218">
        <v>30</v>
      </c>
      <c r="K218">
        <v>112</v>
      </c>
      <c r="L218">
        <v>0.76305190364009401</v>
      </c>
      <c r="M218">
        <v>0.75552853560300903</v>
      </c>
    </row>
    <row r="219" spans="1:13" x14ac:dyDescent="0.25">
      <c r="A219">
        <v>218</v>
      </c>
      <c r="B219">
        <v>0</v>
      </c>
      <c r="C219">
        <v>141.63735919899801</v>
      </c>
      <c r="D219">
        <v>17.987407806139402</v>
      </c>
      <c r="E219">
        <v>14400</v>
      </c>
      <c r="F219">
        <v>1616</v>
      </c>
      <c r="G219">
        <v>136</v>
      </c>
      <c r="H219">
        <v>146</v>
      </c>
      <c r="I219">
        <v>153</v>
      </c>
      <c r="J219">
        <v>17</v>
      </c>
      <c r="K219">
        <v>133</v>
      </c>
      <c r="L219">
        <v>0.92826971214017495</v>
      </c>
      <c r="M219">
        <v>0.90167396745932404</v>
      </c>
    </row>
    <row r="220" spans="1:13" x14ac:dyDescent="0.25">
      <c r="A220">
        <v>219</v>
      </c>
      <c r="B220">
        <v>0</v>
      </c>
      <c r="C220">
        <v>174.991437306542</v>
      </c>
      <c r="D220">
        <v>19.0412360215938</v>
      </c>
      <c r="E220">
        <v>14400</v>
      </c>
      <c r="F220">
        <v>569</v>
      </c>
      <c r="G220">
        <v>159.57446808510599</v>
      </c>
      <c r="H220">
        <v>175.438596491228</v>
      </c>
      <c r="I220">
        <v>190.986451817616</v>
      </c>
      <c r="J220">
        <v>31.411983732510201</v>
      </c>
      <c r="K220">
        <v>86.797393248302001</v>
      </c>
      <c r="L220">
        <v>0.94049598727496198</v>
      </c>
      <c r="M220">
        <v>0.92646952498011703</v>
      </c>
    </row>
    <row r="221" spans="1:13" x14ac:dyDescent="0.25">
      <c r="A221">
        <v>220</v>
      </c>
      <c r="B221">
        <v>0</v>
      </c>
      <c r="C221">
        <v>142.54672897196201</v>
      </c>
      <c r="D221">
        <v>21.011980107925702</v>
      </c>
      <c r="E221">
        <v>14400</v>
      </c>
      <c r="F221">
        <v>1881</v>
      </c>
      <c r="G221">
        <v>137.5</v>
      </c>
      <c r="H221">
        <v>144.5</v>
      </c>
      <c r="I221">
        <v>154</v>
      </c>
      <c r="J221">
        <v>16.5</v>
      </c>
      <c r="K221">
        <v>143.25</v>
      </c>
      <c r="L221">
        <v>0.89575844716031605</v>
      </c>
      <c r="M221">
        <v>0.89312245387011702</v>
      </c>
    </row>
    <row r="222" spans="1:13" x14ac:dyDescent="0.25">
      <c r="A222">
        <v>221</v>
      </c>
      <c r="B222">
        <v>0</v>
      </c>
      <c r="C222">
        <v>133.685928308212</v>
      </c>
      <c r="D222">
        <v>20.213870098053601</v>
      </c>
      <c r="E222">
        <v>14400</v>
      </c>
      <c r="F222">
        <v>1091</v>
      </c>
      <c r="G222">
        <v>123.36045794880199</v>
      </c>
      <c r="H222">
        <v>139.53488372093</v>
      </c>
      <c r="I222">
        <v>147.52269690678301</v>
      </c>
      <c r="J222">
        <v>24.1622389579809</v>
      </c>
      <c r="K222">
        <v>126.59809312714</v>
      </c>
      <c r="L222">
        <v>0.89540912164700504</v>
      </c>
      <c r="M222">
        <v>0.854008565632278</v>
      </c>
    </row>
    <row r="223" spans="1:13" x14ac:dyDescent="0.25">
      <c r="A223">
        <v>222</v>
      </c>
      <c r="B223">
        <v>0</v>
      </c>
      <c r="C223">
        <v>150.61345992936199</v>
      </c>
      <c r="D223">
        <v>17.131454156318298</v>
      </c>
      <c r="E223">
        <v>14400</v>
      </c>
      <c r="F223">
        <v>604</v>
      </c>
      <c r="G223">
        <v>149.14198400029801</v>
      </c>
      <c r="H223">
        <v>156.25</v>
      </c>
      <c r="I223">
        <v>159.628448433008</v>
      </c>
      <c r="J223">
        <v>10.4864644327101</v>
      </c>
      <c r="K223">
        <v>114.776312608212</v>
      </c>
      <c r="L223">
        <v>0.92302116555523295</v>
      </c>
      <c r="M223">
        <v>0.901275732096259</v>
      </c>
    </row>
    <row r="224" spans="1:13" x14ac:dyDescent="0.25">
      <c r="A224">
        <v>223</v>
      </c>
      <c r="B224">
        <v>0</v>
      </c>
      <c r="C224">
        <v>141.48979206136599</v>
      </c>
      <c r="D224">
        <v>12.9911389698505</v>
      </c>
      <c r="E224">
        <v>14400</v>
      </c>
      <c r="F224">
        <v>1018</v>
      </c>
      <c r="G224">
        <v>137.04633480913699</v>
      </c>
      <c r="H224">
        <v>144.92753623188401</v>
      </c>
      <c r="I224">
        <v>150.01846150593099</v>
      </c>
      <c r="J224">
        <v>12.9721266967946</v>
      </c>
      <c r="K224">
        <v>95.321353044309006</v>
      </c>
      <c r="L224">
        <v>0.97025855626961499</v>
      </c>
      <c r="M224">
        <v>0.95045583619787699</v>
      </c>
    </row>
    <row r="225" spans="1:13" x14ac:dyDescent="0.25">
      <c r="A225">
        <v>224</v>
      </c>
      <c r="B225">
        <v>1</v>
      </c>
      <c r="C225">
        <v>115.825221832868</v>
      </c>
      <c r="D225">
        <v>26.469710749042001</v>
      </c>
      <c r="E225">
        <v>14400</v>
      </c>
      <c r="F225">
        <v>341</v>
      </c>
      <c r="G225">
        <v>101.130326441517</v>
      </c>
      <c r="H225">
        <v>125</v>
      </c>
      <c r="I225">
        <v>134.80047249449899</v>
      </c>
      <c r="J225">
        <v>33.670146052982602</v>
      </c>
      <c r="K225">
        <v>127.14295715869299</v>
      </c>
      <c r="L225">
        <v>0.78874742158048206</v>
      </c>
      <c r="M225">
        <v>0.76371007895298304</v>
      </c>
    </row>
    <row r="226" spans="1:13" x14ac:dyDescent="0.25">
      <c r="A226">
        <v>225</v>
      </c>
      <c r="B226">
        <v>0</v>
      </c>
      <c r="C226">
        <v>133.198740293903</v>
      </c>
      <c r="D226">
        <v>17.519431481381801</v>
      </c>
      <c r="E226">
        <v>14400</v>
      </c>
      <c r="F226">
        <v>377</v>
      </c>
      <c r="G226">
        <v>131.004366812227</v>
      </c>
      <c r="H226">
        <v>138.24633705138999</v>
      </c>
      <c r="I226">
        <v>142.85714285714201</v>
      </c>
      <c r="J226">
        <v>11.8527760449158</v>
      </c>
      <c r="K226">
        <v>100.318805650352</v>
      </c>
      <c r="L226">
        <v>0.92341153818726296</v>
      </c>
      <c r="M226">
        <v>0.90986236896527095</v>
      </c>
    </row>
    <row r="227" spans="1:13" x14ac:dyDescent="0.25">
      <c r="A227">
        <v>226</v>
      </c>
      <c r="B227">
        <v>0</v>
      </c>
      <c r="C227">
        <v>146.83040642812699</v>
      </c>
      <c r="D227">
        <v>14.514420626505199</v>
      </c>
      <c r="E227">
        <v>14400</v>
      </c>
      <c r="F227">
        <v>239</v>
      </c>
      <c r="G227">
        <v>138.888888888888</v>
      </c>
      <c r="H227">
        <v>145.27332793095201</v>
      </c>
      <c r="I227">
        <v>158.15657522775999</v>
      </c>
      <c r="J227">
        <v>19.2676863388714</v>
      </c>
      <c r="K227">
        <v>100.63709093500501</v>
      </c>
      <c r="L227">
        <v>0.97302450391921402</v>
      </c>
      <c r="M227">
        <v>0.97330696984676202</v>
      </c>
    </row>
    <row r="228" spans="1:13" x14ac:dyDescent="0.25">
      <c r="A228">
        <v>227</v>
      </c>
      <c r="B228">
        <v>0</v>
      </c>
      <c r="C228">
        <v>139.076868928621</v>
      </c>
      <c r="D228">
        <v>10.0266716644325</v>
      </c>
      <c r="E228">
        <v>14400</v>
      </c>
      <c r="F228">
        <v>194</v>
      </c>
      <c r="G228">
        <v>132</v>
      </c>
      <c r="H228">
        <v>139</v>
      </c>
      <c r="I228">
        <v>146</v>
      </c>
      <c r="J228">
        <v>14</v>
      </c>
      <c r="K228">
        <v>109</v>
      </c>
      <c r="L228">
        <v>0.99866253695621499</v>
      </c>
      <c r="M228">
        <v>0.99866253695621499</v>
      </c>
    </row>
    <row r="229" spans="1:13" x14ac:dyDescent="0.25">
      <c r="A229">
        <v>228</v>
      </c>
      <c r="B229">
        <v>0</v>
      </c>
      <c r="C229">
        <v>143.329388708826</v>
      </c>
      <c r="D229">
        <v>6.1167048227109797</v>
      </c>
      <c r="E229">
        <v>14400</v>
      </c>
      <c r="F229">
        <v>1133</v>
      </c>
      <c r="G229">
        <v>141</v>
      </c>
      <c r="H229">
        <v>145</v>
      </c>
      <c r="I229">
        <v>147</v>
      </c>
      <c r="J229">
        <v>6</v>
      </c>
      <c r="K229">
        <v>55</v>
      </c>
      <c r="L229">
        <v>0.99698500037687499</v>
      </c>
      <c r="M229">
        <v>0.99525137559357801</v>
      </c>
    </row>
    <row r="230" spans="1:13" x14ac:dyDescent="0.25">
      <c r="A230">
        <v>229</v>
      </c>
      <c r="B230">
        <v>0</v>
      </c>
      <c r="C230">
        <v>127.924401880305</v>
      </c>
      <c r="D230">
        <v>12.345542716502599</v>
      </c>
      <c r="E230">
        <v>14400</v>
      </c>
      <c r="F230">
        <v>147</v>
      </c>
      <c r="G230">
        <v>124</v>
      </c>
      <c r="H230">
        <v>131.5</v>
      </c>
      <c r="I230">
        <v>135.75</v>
      </c>
      <c r="J230">
        <v>11.75</v>
      </c>
      <c r="K230">
        <v>104.75</v>
      </c>
      <c r="L230">
        <v>0.97923244229285</v>
      </c>
      <c r="M230">
        <v>0.96232372132182697</v>
      </c>
    </row>
    <row r="231" spans="1:13" x14ac:dyDescent="0.25">
      <c r="A231">
        <v>230</v>
      </c>
      <c r="B231">
        <v>0</v>
      </c>
      <c r="C231">
        <v>134.98508607784399</v>
      </c>
      <c r="D231">
        <v>16.229137266034002</v>
      </c>
      <c r="E231">
        <v>14400</v>
      </c>
      <c r="F231">
        <v>1040</v>
      </c>
      <c r="G231">
        <v>129</v>
      </c>
      <c r="H231">
        <v>137.5</v>
      </c>
      <c r="I231">
        <v>144.5</v>
      </c>
      <c r="J231">
        <v>15.5</v>
      </c>
      <c r="K231">
        <v>152</v>
      </c>
      <c r="L231">
        <v>0.95636227544910102</v>
      </c>
      <c r="M231">
        <v>0.95164670658682604</v>
      </c>
    </row>
    <row r="232" spans="1:13" x14ac:dyDescent="0.25">
      <c r="A232">
        <v>231</v>
      </c>
      <c r="B232">
        <v>0</v>
      </c>
      <c r="C232">
        <v>123.326083071124</v>
      </c>
      <c r="D232">
        <v>21.709608597349</v>
      </c>
      <c r="E232">
        <v>14400</v>
      </c>
      <c r="F232">
        <v>550</v>
      </c>
      <c r="G232">
        <v>119.97200463323399</v>
      </c>
      <c r="H232">
        <v>131.004366812227</v>
      </c>
      <c r="I232">
        <v>136.824960677896</v>
      </c>
      <c r="J232">
        <v>16.852956044661799</v>
      </c>
      <c r="K232">
        <v>106.980971824205</v>
      </c>
      <c r="L232">
        <v>0.89032490974729195</v>
      </c>
      <c r="M232">
        <v>0.85956678700361</v>
      </c>
    </row>
    <row r="233" spans="1:13" x14ac:dyDescent="0.25">
      <c r="A233">
        <v>232</v>
      </c>
      <c r="B233">
        <v>1</v>
      </c>
      <c r="C233">
        <v>135.97109558883301</v>
      </c>
      <c r="D233">
        <v>23.68469338281</v>
      </c>
      <c r="E233">
        <v>14400</v>
      </c>
      <c r="F233">
        <v>547</v>
      </c>
      <c r="G233">
        <v>121.613242870279</v>
      </c>
      <c r="H233">
        <v>139.53488372093</v>
      </c>
      <c r="I233">
        <v>152.28821811875301</v>
      </c>
      <c r="J233">
        <v>30.6749752484737</v>
      </c>
      <c r="K233">
        <v>127.483396380971</v>
      </c>
      <c r="L233">
        <v>0.84710892947376004</v>
      </c>
      <c r="M233">
        <v>0.83837435934454596</v>
      </c>
    </row>
    <row r="234" spans="1:13" x14ac:dyDescent="0.25">
      <c r="A234">
        <v>233</v>
      </c>
      <c r="B234">
        <v>0</v>
      </c>
      <c r="C234">
        <v>138.21964856229999</v>
      </c>
      <c r="D234">
        <v>35.2096618112204</v>
      </c>
      <c r="E234">
        <v>14400</v>
      </c>
      <c r="F234">
        <v>1880</v>
      </c>
      <c r="G234">
        <v>134</v>
      </c>
      <c r="H234">
        <v>145</v>
      </c>
      <c r="I234">
        <v>159</v>
      </c>
      <c r="J234">
        <v>25</v>
      </c>
      <c r="K234">
        <v>146</v>
      </c>
      <c r="L234">
        <v>0.67579872204472802</v>
      </c>
      <c r="M234">
        <v>0.70694888178913695</v>
      </c>
    </row>
    <row r="235" spans="1:13" x14ac:dyDescent="0.25">
      <c r="A235">
        <v>234</v>
      </c>
      <c r="B235">
        <v>0</v>
      </c>
      <c r="C235">
        <v>170.462503603817</v>
      </c>
      <c r="D235">
        <v>23.8334987720174</v>
      </c>
      <c r="E235">
        <v>14400</v>
      </c>
      <c r="F235">
        <v>144</v>
      </c>
      <c r="G235">
        <v>160.427807486631</v>
      </c>
      <c r="H235">
        <v>175.438596491228</v>
      </c>
      <c r="I235">
        <v>185.18518518518499</v>
      </c>
      <c r="J235">
        <v>24.757377698554102</v>
      </c>
      <c r="K235">
        <v>149.159706426122</v>
      </c>
      <c r="L235">
        <v>0.90495230078563405</v>
      </c>
      <c r="M235">
        <v>0.89906004489337799</v>
      </c>
    </row>
    <row r="236" spans="1:13" x14ac:dyDescent="0.25">
      <c r="A236">
        <v>235</v>
      </c>
      <c r="B236">
        <v>0</v>
      </c>
      <c r="C236">
        <v>122.25169850531501</v>
      </c>
      <c r="D236">
        <v>18.6946511315221</v>
      </c>
      <c r="E236">
        <v>14400</v>
      </c>
      <c r="F236">
        <v>1889</v>
      </c>
      <c r="G236">
        <v>113.75</v>
      </c>
      <c r="H236">
        <v>124.75</v>
      </c>
      <c r="I236">
        <v>129.5</v>
      </c>
      <c r="J236">
        <v>15.75</v>
      </c>
      <c r="K236">
        <v>168.5</v>
      </c>
      <c r="L236">
        <v>0.92990168651586602</v>
      </c>
      <c r="M236">
        <v>0.91999040844057201</v>
      </c>
    </row>
    <row r="237" spans="1:13" x14ac:dyDescent="0.25">
      <c r="A237">
        <v>236</v>
      </c>
      <c r="B237">
        <v>0</v>
      </c>
      <c r="C237">
        <v>132.62599284048099</v>
      </c>
      <c r="D237">
        <v>17.0485911075247</v>
      </c>
      <c r="E237">
        <v>14400</v>
      </c>
      <c r="F237">
        <v>1120</v>
      </c>
      <c r="G237">
        <v>122.83194180489799</v>
      </c>
      <c r="H237">
        <v>130.005745740489</v>
      </c>
      <c r="I237">
        <v>142.85448124948201</v>
      </c>
      <c r="J237">
        <v>20.022539444583199</v>
      </c>
      <c r="K237">
        <v>104.049079754601</v>
      </c>
      <c r="L237">
        <v>0.93102409638554195</v>
      </c>
      <c r="M237">
        <v>0.91325301204819198</v>
      </c>
    </row>
    <row r="238" spans="1:13" x14ac:dyDescent="0.25">
      <c r="A238">
        <v>237</v>
      </c>
      <c r="B238">
        <v>0</v>
      </c>
      <c r="C238">
        <v>131.83895562108799</v>
      </c>
      <c r="D238">
        <v>15.490662167046301</v>
      </c>
      <c r="E238">
        <v>14400</v>
      </c>
      <c r="F238">
        <v>497</v>
      </c>
      <c r="G238">
        <v>129</v>
      </c>
      <c r="H238">
        <v>137</v>
      </c>
      <c r="I238">
        <v>140</v>
      </c>
      <c r="J238">
        <v>11</v>
      </c>
      <c r="K238">
        <v>92</v>
      </c>
      <c r="L238">
        <v>0.93181327770984601</v>
      </c>
      <c r="M238">
        <v>0.90735812414586703</v>
      </c>
    </row>
    <row r="239" spans="1:13" x14ac:dyDescent="0.25">
      <c r="A239">
        <v>238</v>
      </c>
      <c r="B239">
        <v>0</v>
      </c>
      <c r="C239">
        <v>153.13917297632901</v>
      </c>
      <c r="D239">
        <v>7.5584213835960696</v>
      </c>
      <c r="E239">
        <v>14400</v>
      </c>
      <c r="F239">
        <v>595</v>
      </c>
      <c r="G239">
        <v>148.671092965746</v>
      </c>
      <c r="H239">
        <v>155.12440395559801</v>
      </c>
      <c r="I239">
        <v>158.304173567475</v>
      </c>
      <c r="J239">
        <v>9.6330806017291994</v>
      </c>
      <c r="K239">
        <v>70.082308093297002</v>
      </c>
      <c r="L239">
        <v>0.99934806229626905</v>
      </c>
      <c r="M239">
        <v>0.99884099963781203</v>
      </c>
    </row>
    <row r="240" spans="1:13" x14ac:dyDescent="0.25">
      <c r="A240">
        <v>239</v>
      </c>
      <c r="B240">
        <v>0</v>
      </c>
      <c r="C240">
        <v>166.82178643000199</v>
      </c>
      <c r="D240">
        <v>8.5050390420944701</v>
      </c>
      <c r="E240">
        <v>14400</v>
      </c>
      <c r="F240">
        <v>428</v>
      </c>
      <c r="G240">
        <v>164</v>
      </c>
      <c r="H240">
        <v>169</v>
      </c>
      <c r="I240">
        <v>172</v>
      </c>
      <c r="J240">
        <v>8</v>
      </c>
      <c r="K240">
        <v>99</v>
      </c>
      <c r="L240">
        <v>0.98904952762668197</v>
      </c>
      <c r="M240">
        <v>0.98196392785571096</v>
      </c>
    </row>
    <row r="241" spans="1:13" x14ac:dyDescent="0.25">
      <c r="A241">
        <v>240</v>
      </c>
      <c r="B241">
        <v>0</v>
      </c>
      <c r="C241">
        <v>155.55796030550599</v>
      </c>
      <c r="D241">
        <v>3.69374194297558</v>
      </c>
      <c r="E241">
        <v>14400</v>
      </c>
      <c r="F241">
        <v>31</v>
      </c>
      <c r="G241">
        <v>153.84615384615299</v>
      </c>
      <c r="H241">
        <v>156.25</v>
      </c>
      <c r="I241">
        <v>157.78638472673299</v>
      </c>
      <c r="J241">
        <v>3.9402308805792901</v>
      </c>
      <c r="K241">
        <v>51.467381526665001</v>
      </c>
      <c r="L241">
        <v>1</v>
      </c>
      <c r="M241">
        <v>0.99979121720370201</v>
      </c>
    </row>
    <row r="242" spans="1:13" x14ac:dyDescent="0.25">
      <c r="A242">
        <v>241</v>
      </c>
      <c r="B242">
        <v>1</v>
      </c>
      <c r="C242">
        <v>154.64530043892799</v>
      </c>
      <c r="D242">
        <v>24.649654319821</v>
      </c>
      <c r="E242">
        <v>14400</v>
      </c>
      <c r="F242">
        <v>1186</v>
      </c>
      <c r="G242">
        <v>140</v>
      </c>
      <c r="H242">
        <v>158</v>
      </c>
      <c r="I242">
        <v>172</v>
      </c>
      <c r="J242">
        <v>32</v>
      </c>
      <c r="K242">
        <v>144</v>
      </c>
      <c r="L242">
        <v>0.83668836082942299</v>
      </c>
      <c r="M242">
        <v>0.82185560768881405</v>
      </c>
    </row>
    <row r="243" spans="1:13" x14ac:dyDescent="0.25">
      <c r="A243">
        <v>242</v>
      </c>
      <c r="B243">
        <v>0</v>
      </c>
      <c r="C243">
        <v>126.28904739812801</v>
      </c>
      <c r="D243">
        <v>12.727938482150501</v>
      </c>
      <c r="E243">
        <v>14400</v>
      </c>
      <c r="F243">
        <v>1467</v>
      </c>
      <c r="G243">
        <v>121.75</v>
      </c>
      <c r="H243">
        <v>128.5</v>
      </c>
      <c r="I243">
        <v>133.75</v>
      </c>
      <c r="J243">
        <v>12</v>
      </c>
      <c r="K243">
        <v>144.25</v>
      </c>
      <c r="L243">
        <v>0.96512796721564897</v>
      </c>
      <c r="M243">
        <v>0.95669991494626105</v>
      </c>
    </row>
    <row r="244" spans="1:13" x14ac:dyDescent="0.25">
      <c r="A244">
        <v>243</v>
      </c>
      <c r="B244">
        <v>0</v>
      </c>
      <c r="C244">
        <v>147.72166088944601</v>
      </c>
      <c r="D244">
        <v>17.1792190134389</v>
      </c>
      <c r="E244">
        <v>14400</v>
      </c>
      <c r="F244">
        <v>841</v>
      </c>
      <c r="G244">
        <v>143</v>
      </c>
      <c r="H244">
        <v>150</v>
      </c>
      <c r="I244">
        <v>157</v>
      </c>
      <c r="J244">
        <v>14</v>
      </c>
      <c r="K244">
        <v>171</v>
      </c>
      <c r="L244">
        <v>0.92639575189910695</v>
      </c>
      <c r="M244">
        <v>0.91304668485876495</v>
      </c>
    </row>
    <row r="245" spans="1:13" x14ac:dyDescent="0.25">
      <c r="A245">
        <v>244</v>
      </c>
      <c r="B245">
        <v>1</v>
      </c>
      <c r="C245">
        <v>148.49476595918199</v>
      </c>
      <c r="D245">
        <v>30.981136148112</v>
      </c>
      <c r="E245">
        <v>14400</v>
      </c>
      <c r="F245">
        <v>72</v>
      </c>
      <c r="G245">
        <v>145.45050811439</v>
      </c>
      <c r="H245">
        <v>156.03673440835701</v>
      </c>
      <c r="I245">
        <v>168.24026397573201</v>
      </c>
      <c r="J245">
        <v>22.789755861342499</v>
      </c>
      <c r="K245">
        <v>134.66443215014499</v>
      </c>
      <c r="L245">
        <v>0.84484924623115498</v>
      </c>
      <c r="M245">
        <v>0.85824958123953099</v>
      </c>
    </row>
    <row r="246" spans="1:13" x14ac:dyDescent="0.25">
      <c r="A246">
        <v>245</v>
      </c>
      <c r="B246">
        <v>0</v>
      </c>
      <c r="C246">
        <v>135.74110770546699</v>
      </c>
      <c r="D246">
        <v>19.593294561123301</v>
      </c>
      <c r="E246">
        <v>14400</v>
      </c>
      <c r="F246">
        <v>371</v>
      </c>
      <c r="G246">
        <v>131</v>
      </c>
      <c r="H246">
        <v>138</v>
      </c>
      <c r="I246">
        <v>147</v>
      </c>
      <c r="J246">
        <v>16</v>
      </c>
      <c r="K246">
        <v>149</v>
      </c>
      <c r="L246">
        <v>0.90797633473519102</v>
      </c>
      <c r="M246">
        <v>0.900491838334877</v>
      </c>
    </row>
    <row r="247" spans="1:13" x14ac:dyDescent="0.25">
      <c r="A247">
        <v>246</v>
      </c>
      <c r="B247">
        <v>0</v>
      </c>
      <c r="C247">
        <v>140.88729999477999</v>
      </c>
      <c r="D247">
        <v>12.5204875331082</v>
      </c>
      <c r="E247">
        <v>14400</v>
      </c>
      <c r="F247">
        <v>334</v>
      </c>
      <c r="G247">
        <v>134.529147982062</v>
      </c>
      <c r="H247">
        <v>140.90068691891599</v>
      </c>
      <c r="I247">
        <v>148.514851485148</v>
      </c>
      <c r="J247">
        <v>13.9857035030857</v>
      </c>
      <c r="K247">
        <v>95.741647995550593</v>
      </c>
      <c r="L247">
        <v>0.96672828096118302</v>
      </c>
      <c r="M247">
        <v>0.964808758708943</v>
      </c>
    </row>
    <row r="248" spans="1:13" x14ac:dyDescent="0.25">
      <c r="A248">
        <v>247</v>
      </c>
      <c r="B248">
        <v>0</v>
      </c>
      <c r="C248">
        <v>145.18374929327101</v>
      </c>
      <c r="D248">
        <v>22.131883940563299</v>
      </c>
      <c r="E248">
        <v>14400</v>
      </c>
      <c r="F248">
        <v>2019</v>
      </c>
      <c r="G248">
        <v>137</v>
      </c>
      <c r="H248">
        <v>155</v>
      </c>
      <c r="I248">
        <v>159</v>
      </c>
      <c r="J248">
        <v>22</v>
      </c>
      <c r="K248">
        <v>123</v>
      </c>
      <c r="L248">
        <v>0.87941200226152905</v>
      </c>
      <c r="M248">
        <v>0.81649301348840897</v>
      </c>
    </row>
    <row r="249" spans="1:13" x14ac:dyDescent="0.25">
      <c r="A249">
        <v>248</v>
      </c>
      <c r="B249">
        <v>0</v>
      </c>
      <c r="C249">
        <v>129.11929061104601</v>
      </c>
      <c r="D249">
        <v>25.954842299155501</v>
      </c>
      <c r="E249">
        <v>14400</v>
      </c>
      <c r="F249">
        <v>644</v>
      </c>
      <c r="G249">
        <v>115.503922437345</v>
      </c>
      <c r="H249">
        <v>135.14337977509501</v>
      </c>
      <c r="I249">
        <v>143.103208309824</v>
      </c>
      <c r="J249">
        <v>27.599285872478799</v>
      </c>
      <c r="K249">
        <v>143.727243853457</v>
      </c>
      <c r="L249">
        <v>0.769991276533876</v>
      </c>
      <c r="M249">
        <v>0.78118639139284596</v>
      </c>
    </row>
    <row r="250" spans="1:13" x14ac:dyDescent="0.25">
      <c r="A250">
        <v>249</v>
      </c>
      <c r="B250">
        <v>0</v>
      </c>
      <c r="C250">
        <v>119.86010946555</v>
      </c>
      <c r="D250">
        <v>20.659944241457499</v>
      </c>
      <c r="E250">
        <v>14400</v>
      </c>
      <c r="F250">
        <v>1976</v>
      </c>
      <c r="G250">
        <v>108</v>
      </c>
      <c r="H250">
        <v>127</v>
      </c>
      <c r="I250">
        <v>134</v>
      </c>
      <c r="J250">
        <v>26</v>
      </c>
      <c r="K250">
        <v>130</v>
      </c>
      <c r="L250">
        <v>0.91218609143592999</v>
      </c>
      <c r="M250">
        <v>0.84546039922730198</v>
      </c>
    </row>
    <row r="251" spans="1:13" x14ac:dyDescent="0.25">
      <c r="A251">
        <v>250</v>
      </c>
      <c r="B251">
        <v>1</v>
      </c>
      <c r="C251">
        <v>115.20241626981</v>
      </c>
      <c r="D251">
        <v>21.531841049771302</v>
      </c>
      <c r="E251">
        <v>14400</v>
      </c>
      <c r="F251">
        <v>1591</v>
      </c>
      <c r="G251">
        <v>103.5</v>
      </c>
      <c r="H251">
        <v>118.75</v>
      </c>
      <c r="I251">
        <v>128.75</v>
      </c>
      <c r="J251">
        <v>25.25</v>
      </c>
      <c r="K251">
        <v>166.25</v>
      </c>
      <c r="L251">
        <v>0.85799047544695095</v>
      </c>
      <c r="M251">
        <v>0.85135451635568704</v>
      </c>
    </row>
    <row r="252" spans="1:13" x14ac:dyDescent="0.25">
      <c r="A252">
        <v>251</v>
      </c>
      <c r="B252">
        <v>0</v>
      </c>
      <c r="C252">
        <v>146.87420977011399</v>
      </c>
      <c r="D252">
        <v>18.602891764198301</v>
      </c>
      <c r="E252">
        <v>14400</v>
      </c>
      <c r="F252">
        <v>480</v>
      </c>
      <c r="G252">
        <v>141</v>
      </c>
      <c r="H252">
        <v>153</v>
      </c>
      <c r="I252">
        <v>158</v>
      </c>
      <c r="J252">
        <v>17</v>
      </c>
      <c r="K252">
        <v>153</v>
      </c>
      <c r="L252">
        <v>0.91738505747126398</v>
      </c>
      <c r="M252">
        <v>0.89166666666666605</v>
      </c>
    </row>
    <row r="253" spans="1:13" x14ac:dyDescent="0.25">
      <c r="A253">
        <v>252</v>
      </c>
      <c r="B253">
        <v>0</v>
      </c>
      <c r="C253">
        <v>163.58430887806199</v>
      </c>
      <c r="D253">
        <v>21.835743998745698</v>
      </c>
      <c r="E253">
        <v>14400</v>
      </c>
      <c r="F253">
        <v>647</v>
      </c>
      <c r="G253">
        <v>156</v>
      </c>
      <c r="H253">
        <v>170</v>
      </c>
      <c r="I253">
        <v>178</v>
      </c>
      <c r="J253">
        <v>22</v>
      </c>
      <c r="K253">
        <v>144</v>
      </c>
      <c r="L253">
        <v>0.89325965243946703</v>
      </c>
      <c r="M253">
        <v>0.86439322329673496</v>
      </c>
    </row>
    <row r="254" spans="1:13" x14ac:dyDescent="0.25">
      <c r="A254">
        <v>253</v>
      </c>
      <c r="B254">
        <v>0</v>
      </c>
      <c r="C254">
        <v>132.338006721277</v>
      </c>
      <c r="D254">
        <v>21.268377238848402</v>
      </c>
      <c r="E254">
        <v>14400</v>
      </c>
      <c r="F254">
        <v>117</v>
      </c>
      <c r="G254">
        <v>132.25</v>
      </c>
      <c r="H254">
        <v>140.75</v>
      </c>
      <c r="I254">
        <v>144.25</v>
      </c>
      <c r="J254">
        <v>12</v>
      </c>
      <c r="K254">
        <v>102</v>
      </c>
      <c r="L254">
        <v>0.869075124273612</v>
      </c>
      <c r="M254">
        <v>0.84933137296086203</v>
      </c>
    </row>
    <row r="255" spans="1:13" x14ac:dyDescent="0.25">
      <c r="A255">
        <v>254</v>
      </c>
      <c r="B255">
        <v>0</v>
      </c>
      <c r="C255">
        <v>126.662130523851</v>
      </c>
      <c r="D255">
        <v>18.3104462164826</v>
      </c>
      <c r="E255">
        <v>14400</v>
      </c>
      <c r="F255">
        <v>732</v>
      </c>
      <c r="G255">
        <v>112</v>
      </c>
      <c r="H255">
        <v>128</v>
      </c>
      <c r="I255">
        <v>142</v>
      </c>
      <c r="J255">
        <v>30</v>
      </c>
      <c r="K255">
        <v>93</v>
      </c>
      <c r="L255">
        <v>0.94622475856013999</v>
      </c>
      <c r="M255">
        <v>0.92778753292361704</v>
      </c>
    </row>
    <row r="256" spans="1:13" x14ac:dyDescent="0.25">
      <c r="A256">
        <v>255</v>
      </c>
      <c r="B256">
        <v>0</v>
      </c>
      <c r="C256">
        <v>155.92839090143201</v>
      </c>
      <c r="D256">
        <v>5.6790008079660197</v>
      </c>
      <c r="E256">
        <v>14400</v>
      </c>
      <c r="F256">
        <v>156</v>
      </c>
      <c r="G256">
        <v>154.75</v>
      </c>
      <c r="H256">
        <v>156.25</v>
      </c>
      <c r="I256">
        <v>158.75</v>
      </c>
      <c r="J256">
        <v>4</v>
      </c>
      <c r="K256">
        <v>86.25</v>
      </c>
      <c r="L256">
        <v>0.99564729008705399</v>
      </c>
      <c r="M256">
        <v>0.99473462510530697</v>
      </c>
    </row>
    <row r="257" spans="1:13" x14ac:dyDescent="0.25">
      <c r="A257">
        <v>256</v>
      </c>
      <c r="B257">
        <v>0</v>
      </c>
      <c r="C257">
        <v>141.46566870475701</v>
      </c>
      <c r="D257">
        <v>17.610761056643302</v>
      </c>
      <c r="E257">
        <v>14400</v>
      </c>
      <c r="F257">
        <v>171</v>
      </c>
      <c r="G257">
        <v>137</v>
      </c>
      <c r="H257">
        <v>146</v>
      </c>
      <c r="I257">
        <v>153</v>
      </c>
      <c r="J257">
        <v>16</v>
      </c>
      <c r="K257">
        <v>100</v>
      </c>
      <c r="L257">
        <v>0.92135779042799903</v>
      </c>
      <c r="M257">
        <v>0.90294469042097103</v>
      </c>
    </row>
    <row r="258" spans="1:13" x14ac:dyDescent="0.25">
      <c r="A258">
        <v>257</v>
      </c>
      <c r="B258">
        <v>0</v>
      </c>
      <c r="C258">
        <v>126.326934403298</v>
      </c>
      <c r="D258">
        <v>16.211257915509201</v>
      </c>
      <c r="E258">
        <v>14400</v>
      </c>
      <c r="F258">
        <v>817</v>
      </c>
      <c r="G258">
        <v>119.5</v>
      </c>
      <c r="H258">
        <v>126.5</v>
      </c>
      <c r="I258">
        <v>134.5</v>
      </c>
      <c r="J258">
        <v>15</v>
      </c>
      <c r="K258">
        <v>119</v>
      </c>
      <c r="L258">
        <v>0.93337259810056605</v>
      </c>
      <c r="M258">
        <v>0.92645218287565301</v>
      </c>
    </row>
    <row r="259" spans="1:13" x14ac:dyDescent="0.25">
      <c r="A259">
        <v>258</v>
      </c>
      <c r="B259">
        <v>0</v>
      </c>
      <c r="C259">
        <v>119.74189324501199</v>
      </c>
      <c r="D259">
        <v>17.477852281167799</v>
      </c>
      <c r="E259">
        <v>14400</v>
      </c>
      <c r="F259">
        <v>1417</v>
      </c>
      <c r="G259">
        <v>110</v>
      </c>
      <c r="H259">
        <v>120</v>
      </c>
      <c r="I259">
        <v>126</v>
      </c>
      <c r="J259">
        <v>16</v>
      </c>
      <c r="K259">
        <v>129</v>
      </c>
      <c r="L259">
        <v>0.91535084341061301</v>
      </c>
      <c r="M259">
        <v>0.90734036817376496</v>
      </c>
    </row>
    <row r="260" spans="1:13" x14ac:dyDescent="0.25">
      <c r="A260">
        <v>259</v>
      </c>
      <c r="B260">
        <v>0</v>
      </c>
      <c r="C260">
        <v>140.797577234606</v>
      </c>
      <c r="D260">
        <v>16.877245007625401</v>
      </c>
      <c r="E260">
        <v>14400</v>
      </c>
      <c r="F260">
        <v>449</v>
      </c>
      <c r="G260">
        <v>131</v>
      </c>
      <c r="H260">
        <v>138</v>
      </c>
      <c r="I260">
        <v>149</v>
      </c>
      <c r="J260">
        <v>18</v>
      </c>
      <c r="K260">
        <v>104</v>
      </c>
      <c r="L260">
        <v>0.92824887104867004</v>
      </c>
      <c r="M260">
        <v>0.90739015124363798</v>
      </c>
    </row>
    <row r="261" spans="1:13" x14ac:dyDescent="0.25">
      <c r="A261">
        <v>260</v>
      </c>
      <c r="B261">
        <v>0</v>
      </c>
      <c r="C261">
        <v>143.181140442768</v>
      </c>
      <c r="D261">
        <v>14.713578194996201</v>
      </c>
      <c r="E261">
        <v>14400</v>
      </c>
      <c r="F261">
        <v>81</v>
      </c>
      <c r="G261">
        <v>138.25</v>
      </c>
      <c r="H261">
        <v>143.5</v>
      </c>
      <c r="I261">
        <v>150</v>
      </c>
      <c r="J261">
        <v>11.75</v>
      </c>
      <c r="K261">
        <v>109</v>
      </c>
      <c r="L261">
        <v>0.96054193728612303</v>
      </c>
      <c r="M261">
        <v>0.95893567986591199</v>
      </c>
    </row>
    <row r="262" spans="1:13" x14ac:dyDescent="0.25">
      <c r="A262">
        <v>261</v>
      </c>
      <c r="B262">
        <v>0</v>
      </c>
      <c r="C262">
        <v>150.813889477027</v>
      </c>
      <c r="D262">
        <v>7.2569577738719699</v>
      </c>
      <c r="E262">
        <v>14400</v>
      </c>
      <c r="F262">
        <v>231</v>
      </c>
      <c r="G262">
        <v>147</v>
      </c>
      <c r="H262">
        <v>150</v>
      </c>
      <c r="I262">
        <v>155</v>
      </c>
      <c r="J262">
        <v>8</v>
      </c>
      <c r="K262">
        <v>96</v>
      </c>
      <c r="L262">
        <v>0.99738866539628701</v>
      </c>
      <c r="M262">
        <v>0.99738866539628701</v>
      </c>
    </row>
    <row r="263" spans="1:13" x14ac:dyDescent="0.25">
      <c r="A263">
        <v>262</v>
      </c>
      <c r="B263">
        <v>0</v>
      </c>
      <c r="C263">
        <v>142.749943323509</v>
      </c>
      <c r="D263">
        <v>9.7808046620194897</v>
      </c>
      <c r="E263">
        <v>14400</v>
      </c>
      <c r="F263">
        <v>1167</v>
      </c>
      <c r="G263">
        <v>138</v>
      </c>
      <c r="H263">
        <v>141</v>
      </c>
      <c r="I263">
        <v>147</v>
      </c>
      <c r="J263">
        <v>9</v>
      </c>
      <c r="K263">
        <v>100</v>
      </c>
      <c r="L263">
        <v>0.990478349580594</v>
      </c>
      <c r="M263">
        <v>0.990478349580594</v>
      </c>
    </row>
    <row r="264" spans="1:13" x14ac:dyDescent="0.25">
      <c r="A264">
        <v>263</v>
      </c>
      <c r="B264">
        <v>0</v>
      </c>
      <c r="C264">
        <v>147.221285341118</v>
      </c>
      <c r="D264">
        <v>13.898404183918901</v>
      </c>
      <c r="E264">
        <v>14400</v>
      </c>
      <c r="F264">
        <v>1384</v>
      </c>
      <c r="G264">
        <v>139.75</v>
      </c>
      <c r="H264">
        <v>145.875</v>
      </c>
      <c r="I264">
        <v>153.75</v>
      </c>
      <c r="J264">
        <v>14</v>
      </c>
      <c r="K264">
        <v>139.25</v>
      </c>
      <c r="L264">
        <v>0.96565765212046695</v>
      </c>
      <c r="M264">
        <v>0.96097111247695099</v>
      </c>
    </row>
    <row r="265" spans="1:13" x14ac:dyDescent="0.25">
      <c r="A265">
        <v>264</v>
      </c>
      <c r="B265">
        <v>0</v>
      </c>
      <c r="C265">
        <v>131.78370205476901</v>
      </c>
      <c r="D265">
        <v>15.6046425606808</v>
      </c>
      <c r="E265">
        <v>14400</v>
      </c>
      <c r="F265">
        <v>681</v>
      </c>
      <c r="G265">
        <v>125.03983343862799</v>
      </c>
      <c r="H265">
        <v>135.12802566554799</v>
      </c>
      <c r="I265">
        <v>139.56118350590199</v>
      </c>
      <c r="J265">
        <v>14.5213500672747</v>
      </c>
      <c r="K265">
        <v>111.729307310485</v>
      </c>
      <c r="L265">
        <v>0.948975872877031</v>
      </c>
      <c r="M265">
        <v>0.93206501931627606</v>
      </c>
    </row>
    <row r="266" spans="1:13" x14ac:dyDescent="0.25">
      <c r="A266">
        <v>265</v>
      </c>
      <c r="B266">
        <v>0</v>
      </c>
      <c r="C266">
        <v>155.94293197872801</v>
      </c>
      <c r="D266">
        <v>10.1031664141696</v>
      </c>
      <c r="E266">
        <v>14400</v>
      </c>
      <c r="F266">
        <v>1801</v>
      </c>
      <c r="G266">
        <v>150</v>
      </c>
      <c r="H266">
        <v>157</v>
      </c>
      <c r="I266">
        <v>162</v>
      </c>
      <c r="J266">
        <v>12</v>
      </c>
      <c r="K266">
        <v>95</v>
      </c>
      <c r="L266">
        <v>0.99238034764663796</v>
      </c>
      <c r="M266">
        <v>0.99158663385983004</v>
      </c>
    </row>
    <row r="267" spans="1:13" x14ac:dyDescent="0.25">
      <c r="A267">
        <v>266</v>
      </c>
      <c r="B267">
        <v>0</v>
      </c>
      <c r="C267">
        <v>139.305679471893</v>
      </c>
      <c r="D267">
        <v>14.7527838050204</v>
      </c>
      <c r="E267">
        <v>14400</v>
      </c>
      <c r="F267">
        <v>1601</v>
      </c>
      <c r="G267">
        <v>133.547249131885</v>
      </c>
      <c r="H267">
        <v>142.34249686677401</v>
      </c>
      <c r="I267">
        <v>147.96073168082501</v>
      </c>
      <c r="J267">
        <v>14.4134825489399</v>
      </c>
      <c r="K267">
        <v>106.312024610846</v>
      </c>
      <c r="L267">
        <v>0.96195015235565196</v>
      </c>
      <c r="M267">
        <v>0.95312133760450002</v>
      </c>
    </row>
    <row r="268" spans="1:13" x14ac:dyDescent="0.25">
      <c r="A268">
        <v>267</v>
      </c>
      <c r="B268">
        <v>1</v>
      </c>
      <c r="C268">
        <v>141.99826700553101</v>
      </c>
      <c r="D268">
        <v>18.343357169108501</v>
      </c>
      <c r="E268">
        <v>14400</v>
      </c>
      <c r="F268">
        <v>574</v>
      </c>
      <c r="G268">
        <v>135.666859662072</v>
      </c>
      <c r="H268">
        <v>146.90952731530399</v>
      </c>
      <c r="I268">
        <v>154.02339795202201</v>
      </c>
      <c r="J268">
        <v>18.3565382899498</v>
      </c>
      <c r="K268">
        <v>96.543086517325804</v>
      </c>
      <c r="L268">
        <v>0.91364096629538505</v>
      </c>
      <c r="M268">
        <v>0.894257196586142</v>
      </c>
    </row>
    <row r="269" spans="1:13" x14ac:dyDescent="0.25">
      <c r="A269">
        <v>268</v>
      </c>
      <c r="B269">
        <v>0</v>
      </c>
      <c r="C269">
        <v>162.72336388371701</v>
      </c>
      <c r="D269">
        <v>25.927209684357901</v>
      </c>
      <c r="E269">
        <v>14400</v>
      </c>
      <c r="F269">
        <v>434</v>
      </c>
      <c r="G269">
        <v>155.5</v>
      </c>
      <c r="H269">
        <v>169.5</v>
      </c>
      <c r="I269">
        <v>180.75</v>
      </c>
      <c r="J269">
        <v>25.25</v>
      </c>
      <c r="K269">
        <v>145.5</v>
      </c>
      <c r="L269">
        <v>0.866461406272375</v>
      </c>
      <c r="M269">
        <v>0.86459974223113201</v>
      </c>
    </row>
    <row r="270" spans="1:13" x14ac:dyDescent="0.25">
      <c r="A270">
        <v>269</v>
      </c>
      <c r="B270">
        <v>0</v>
      </c>
      <c r="C270">
        <v>122.33099763348601</v>
      </c>
      <c r="D270">
        <v>17.991859107551299</v>
      </c>
      <c r="E270">
        <v>14400</v>
      </c>
      <c r="F270">
        <v>878</v>
      </c>
      <c r="G270">
        <v>112</v>
      </c>
      <c r="H270">
        <v>128.25</v>
      </c>
      <c r="I270">
        <v>134.75</v>
      </c>
      <c r="J270">
        <v>22.75</v>
      </c>
      <c r="K270">
        <v>130.75</v>
      </c>
      <c r="L270">
        <v>0.93255435586451696</v>
      </c>
      <c r="M270">
        <v>0.89461618103830798</v>
      </c>
    </row>
    <row r="271" spans="1:13" x14ac:dyDescent="0.25">
      <c r="A271">
        <v>270</v>
      </c>
      <c r="B271">
        <v>1</v>
      </c>
      <c r="C271">
        <v>150.31970342093601</v>
      </c>
      <c r="D271">
        <v>15.4271741297572</v>
      </c>
      <c r="E271">
        <v>14400</v>
      </c>
      <c r="F271">
        <v>778</v>
      </c>
      <c r="G271">
        <v>142</v>
      </c>
      <c r="H271">
        <v>151</v>
      </c>
      <c r="I271">
        <v>160</v>
      </c>
      <c r="J271">
        <v>18</v>
      </c>
      <c r="K271">
        <v>142</v>
      </c>
      <c r="L271">
        <v>0.96549699016297097</v>
      </c>
      <c r="M271">
        <v>0.959697548083981</v>
      </c>
    </row>
    <row r="272" spans="1:13" x14ac:dyDescent="0.25">
      <c r="A272">
        <v>271</v>
      </c>
      <c r="B272">
        <v>0</v>
      </c>
      <c r="C272">
        <v>113.630234933605</v>
      </c>
      <c r="D272">
        <v>12.4520268124583</v>
      </c>
      <c r="E272">
        <v>14400</v>
      </c>
      <c r="F272">
        <v>694</v>
      </c>
      <c r="G272">
        <v>112</v>
      </c>
      <c r="H272">
        <v>117</v>
      </c>
      <c r="I272">
        <v>120</v>
      </c>
      <c r="J272">
        <v>8</v>
      </c>
      <c r="K272">
        <v>89</v>
      </c>
      <c r="L272">
        <v>0.95097037793667005</v>
      </c>
      <c r="M272">
        <v>0.93185466219173996</v>
      </c>
    </row>
    <row r="273" spans="1:13" x14ac:dyDescent="0.25">
      <c r="A273">
        <v>272</v>
      </c>
      <c r="B273">
        <v>0</v>
      </c>
      <c r="C273">
        <v>139.91121313516399</v>
      </c>
      <c r="D273">
        <v>27.465560092986902</v>
      </c>
      <c r="E273">
        <v>14400</v>
      </c>
      <c r="F273">
        <v>1549</v>
      </c>
      <c r="G273">
        <v>136</v>
      </c>
      <c r="H273">
        <v>152</v>
      </c>
      <c r="I273">
        <v>157</v>
      </c>
      <c r="J273">
        <v>21</v>
      </c>
      <c r="K273">
        <v>120</v>
      </c>
      <c r="L273">
        <v>0.80810831841880004</v>
      </c>
      <c r="M273">
        <v>0.78281845770757097</v>
      </c>
    </row>
    <row r="274" spans="1:13" x14ac:dyDescent="0.25">
      <c r="A274">
        <v>273</v>
      </c>
      <c r="B274">
        <v>0</v>
      </c>
      <c r="C274">
        <v>153.31426781363501</v>
      </c>
      <c r="D274">
        <v>11.0469282678339</v>
      </c>
      <c r="E274">
        <v>14400</v>
      </c>
      <c r="F274">
        <v>32</v>
      </c>
      <c r="G274">
        <v>148.72351072262299</v>
      </c>
      <c r="H274">
        <v>153.84615384615299</v>
      </c>
      <c r="I274">
        <v>157.987433331342</v>
      </c>
      <c r="J274">
        <v>9.2639226087186408</v>
      </c>
      <c r="K274">
        <v>91.584540015776895</v>
      </c>
      <c r="L274">
        <v>0.98413140311804004</v>
      </c>
      <c r="M274">
        <v>0.98253062360801702</v>
      </c>
    </row>
    <row r="275" spans="1:13" x14ac:dyDescent="0.25">
      <c r="A275">
        <v>274</v>
      </c>
      <c r="B275">
        <v>1</v>
      </c>
      <c r="C275">
        <v>146.268878185208</v>
      </c>
      <c r="D275">
        <v>16.561723116624901</v>
      </c>
      <c r="E275">
        <v>14400</v>
      </c>
      <c r="F275">
        <v>1528</v>
      </c>
      <c r="G275">
        <v>139.5</v>
      </c>
      <c r="H275">
        <v>147.5</v>
      </c>
      <c r="I275">
        <v>155.25</v>
      </c>
      <c r="J275">
        <v>15.75</v>
      </c>
      <c r="K275">
        <v>111</v>
      </c>
      <c r="L275">
        <v>0.94111249223119897</v>
      </c>
      <c r="M275">
        <v>0.93567433188315696</v>
      </c>
    </row>
    <row r="276" spans="1:13" x14ac:dyDescent="0.25">
      <c r="A276">
        <v>275</v>
      </c>
      <c r="B276">
        <v>0</v>
      </c>
      <c r="C276">
        <v>123.508819436457</v>
      </c>
      <c r="D276">
        <v>13.7331753090949</v>
      </c>
      <c r="E276">
        <v>14400</v>
      </c>
      <c r="F276">
        <v>795</v>
      </c>
      <c r="G276">
        <v>116.83879379690001</v>
      </c>
      <c r="H276">
        <v>121.960749822651</v>
      </c>
      <c r="I276">
        <v>130.60477852177101</v>
      </c>
      <c r="J276">
        <v>13.7659847248713</v>
      </c>
      <c r="K276">
        <v>102.657199270719</v>
      </c>
      <c r="L276">
        <v>0.96207276736493896</v>
      </c>
      <c r="M276">
        <v>0.95670709298052103</v>
      </c>
    </row>
    <row r="277" spans="1:13" x14ac:dyDescent="0.25">
      <c r="A277">
        <v>276</v>
      </c>
      <c r="B277">
        <v>0</v>
      </c>
      <c r="C277">
        <v>136.529111501036</v>
      </c>
      <c r="D277">
        <v>12.6508567160565</v>
      </c>
      <c r="E277">
        <v>14400</v>
      </c>
      <c r="F277">
        <v>1862</v>
      </c>
      <c r="G277">
        <v>132</v>
      </c>
      <c r="H277">
        <v>137</v>
      </c>
      <c r="I277">
        <v>142</v>
      </c>
      <c r="J277">
        <v>10</v>
      </c>
      <c r="K277">
        <v>132</v>
      </c>
      <c r="L277">
        <v>0.97471686074333996</v>
      </c>
      <c r="M277">
        <v>0.97256340724198398</v>
      </c>
    </row>
    <row r="278" spans="1:13" x14ac:dyDescent="0.25">
      <c r="A278">
        <v>277</v>
      </c>
      <c r="B278">
        <v>0</v>
      </c>
      <c r="C278">
        <v>148.950069196393</v>
      </c>
      <c r="D278">
        <v>17.807926659388901</v>
      </c>
      <c r="E278">
        <v>14400</v>
      </c>
      <c r="F278">
        <v>62</v>
      </c>
      <c r="G278">
        <v>146.254493329799</v>
      </c>
      <c r="H278">
        <v>154.84096910653901</v>
      </c>
      <c r="I278">
        <v>158.730158730158</v>
      </c>
      <c r="J278">
        <v>12.475665400359601</v>
      </c>
      <c r="K278">
        <v>108.39360869014099</v>
      </c>
      <c r="L278">
        <v>0.92014227925791603</v>
      </c>
      <c r="M278">
        <v>0.89468545124843002</v>
      </c>
    </row>
    <row r="279" spans="1:13" x14ac:dyDescent="0.25">
      <c r="A279">
        <v>278</v>
      </c>
      <c r="B279">
        <v>0</v>
      </c>
      <c r="C279">
        <v>143.46048850574701</v>
      </c>
      <c r="D279">
        <v>14.6929146273527</v>
      </c>
      <c r="E279">
        <v>14400</v>
      </c>
      <c r="F279">
        <v>1872</v>
      </c>
      <c r="G279">
        <v>142</v>
      </c>
      <c r="H279">
        <v>146</v>
      </c>
      <c r="I279">
        <v>149</v>
      </c>
      <c r="J279">
        <v>7</v>
      </c>
      <c r="K279">
        <v>139</v>
      </c>
      <c r="L279">
        <v>0.95969029374201698</v>
      </c>
      <c r="M279">
        <v>0.95953065134099602</v>
      </c>
    </row>
    <row r="280" spans="1:13" x14ac:dyDescent="0.25">
      <c r="A280">
        <v>279</v>
      </c>
      <c r="B280">
        <v>0</v>
      </c>
      <c r="C280">
        <v>130.97175411248901</v>
      </c>
      <c r="D280">
        <v>14.055563105424399</v>
      </c>
      <c r="E280">
        <v>14400</v>
      </c>
      <c r="F280">
        <v>519</v>
      </c>
      <c r="G280">
        <v>124.874181865339</v>
      </c>
      <c r="H280">
        <v>135.53730207078399</v>
      </c>
      <c r="I280">
        <v>139.53216304995101</v>
      </c>
      <c r="J280">
        <v>14.6579811846124</v>
      </c>
      <c r="K280">
        <v>97.107989129749299</v>
      </c>
      <c r="L280">
        <v>0.95605503926230095</v>
      </c>
      <c r="M280">
        <v>0.93084071752755504</v>
      </c>
    </row>
    <row r="281" spans="1:13" x14ac:dyDescent="0.25">
      <c r="A281">
        <v>280</v>
      </c>
      <c r="B281">
        <v>0</v>
      </c>
      <c r="C281">
        <v>138.014121869392</v>
      </c>
      <c r="D281">
        <v>12.743171703148001</v>
      </c>
      <c r="E281">
        <v>14400</v>
      </c>
      <c r="F281">
        <v>1583</v>
      </c>
      <c r="G281">
        <v>134</v>
      </c>
      <c r="H281">
        <v>141</v>
      </c>
      <c r="I281">
        <v>145</v>
      </c>
      <c r="J281">
        <v>11</v>
      </c>
      <c r="K281">
        <v>98</v>
      </c>
      <c r="L281">
        <v>0.96762112818912305</v>
      </c>
      <c r="M281">
        <v>0.958648669735507</v>
      </c>
    </row>
    <row r="282" spans="1:13" x14ac:dyDescent="0.25">
      <c r="A282">
        <v>281</v>
      </c>
      <c r="B282">
        <v>0</v>
      </c>
      <c r="C282">
        <v>128.90732826223299</v>
      </c>
      <c r="D282">
        <v>12.6334696724868</v>
      </c>
      <c r="E282">
        <v>14400</v>
      </c>
      <c r="F282">
        <v>1648</v>
      </c>
      <c r="G282">
        <v>122.75</v>
      </c>
      <c r="H282">
        <v>129</v>
      </c>
      <c r="I282">
        <v>135</v>
      </c>
      <c r="J282">
        <v>12.25</v>
      </c>
      <c r="K282">
        <v>147.75</v>
      </c>
      <c r="L282">
        <v>0.979611041405269</v>
      </c>
      <c r="M282">
        <v>0.97537641154328703</v>
      </c>
    </row>
    <row r="283" spans="1:13" x14ac:dyDescent="0.25">
      <c r="A283">
        <v>282</v>
      </c>
      <c r="B283">
        <v>0</v>
      </c>
      <c r="C283">
        <v>158.02878287136201</v>
      </c>
      <c r="D283">
        <v>19.159357982762899</v>
      </c>
      <c r="E283">
        <v>14400</v>
      </c>
      <c r="F283">
        <v>1277</v>
      </c>
      <c r="G283">
        <v>148.86147526464799</v>
      </c>
      <c r="H283">
        <v>164.80597072616899</v>
      </c>
      <c r="I283">
        <v>171.389858347661</v>
      </c>
      <c r="J283">
        <v>22.528383083012901</v>
      </c>
      <c r="K283">
        <v>108.91056426565</v>
      </c>
      <c r="L283">
        <v>0.92052122228149003</v>
      </c>
      <c r="M283">
        <v>0.89552693743808498</v>
      </c>
    </row>
    <row r="284" spans="1:13" x14ac:dyDescent="0.25">
      <c r="A284">
        <v>283</v>
      </c>
      <c r="B284">
        <v>1</v>
      </c>
      <c r="C284">
        <v>117.098716454087</v>
      </c>
      <c r="D284">
        <v>30.7417193560117</v>
      </c>
      <c r="E284">
        <v>14400</v>
      </c>
      <c r="F284">
        <v>1131</v>
      </c>
      <c r="G284">
        <v>88.139352840629101</v>
      </c>
      <c r="H284">
        <v>127.7570992266</v>
      </c>
      <c r="I284">
        <v>143.70009884209</v>
      </c>
      <c r="J284">
        <v>55.560746001461098</v>
      </c>
      <c r="K284">
        <v>107.335381722186</v>
      </c>
      <c r="L284">
        <v>0.676690029391815</v>
      </c>
      <c r="M284">
        <v>0.71399502600045195</v>
      </c>
    </row>
    <row r="285" spans="1:13" x14ac:dyDescent="0.25">
      <c r="A285">
        <v>284</v>
      </c>
      <c r="B285">
        <v>1</v>
      </c>
      <c r="C285">
        <v>108.028483713409</v>
      </c>
      <c r="D285">
        <v>22.890680475927699</v>
      </c>
      <c r="E285">
        <v>14400</v>
      </c>
      <c r="F285">
        <v>163</v>
      </c>
      <c r="G285">
        <v>94.420865640171002</v>
      </c>
      <c r="H285">
        <v>110.706538461273</v>
      </c>
      <c r="I285">
        <v>121.10586678566899</v>
      </c>
      <c r="J285">
        <v>26.685001145498099</v>
      </c>
      <c r="K285">
        <v>127.64276668371799</v>
      </c>
      <c r="L285">
        <v>0.83627168645079697</v>
      </c>
      <c r="M285">
        <v>0.825314321837465</v>
      </c>
    </row>
    <row r="286" spans="1:13" x14ac:dyDescent="0.25">
      <c r="A286">
        <v>285</v>
      </c>
      <c r="B286">
        <v>0</v>
      </c>
      <c r="C286">
        <v>154.28486959938499</v>
      </c>
      <c r="D286">
        <v>5.2408641942937599</v>
      </c>
      <c r="E286">
        <v>14400</v>
      </c>
      <c r="F286">
        <v>1014</v>
      </c>
      <c r="G286">
        <v>151.51515151515099</v>
      </c>
      <c r="H286">
        <v>154.66774972910801</v>
      </c>
      <c r="I286">
        <v>157.894736842105</v>
      </c>
      <c r="J286">
        <v>6.3795853269537499</v>
      </c>
      <c r="K286">
        <v>46.104718996401303</v>
      </c>
      <c r="L286">
        <v>1</v>
      </c>
      <c r="M286">
        <v>1</v>
      </c>
    </row>
    <row r="287" spans="1:13" x14ac:dyDescent="0.25">
      <c r="A287">
        <v>286</v>
      </c>
      <c r="B287">
        <v>0</v>
      </c>
      <c r="C287">
        <v>129.37895120174801</v>
      </c>
      <c r="D287">
        <v>18.331372961705</v>
      </c>
      <c r="E287">
        <v>14400</v>
      </c>
      <c r="F287">
        <v>670</v>
      </c>
      <c r="G287">
        <v>126.5</v>
      </c>
      <c r="H287">
        <v>134</v>
      </c>
      <c r="I287">
        <v>137.5</v>
      </c>
      <c r="J287">
        <v>11</v>
      </c>
      <c r="K287">
        <v>112.25</v>
      </c>
      <c r="L287">
        <v>0.89257101238164605</v>
      </c>
      <c r="M287">
        <v>0.88091769847050205</v>
      </c>
    </row>
    <row r="288" spans="1:13" x14ac:dyDescent="0.25">
      <c r="A288">
        <v>287</v>
      </c>
      <c r="B288">
        <v>0</v>
      </c>
      <c r="C288">
        <v>133.66730684000501</v>
      </c>
      <c r="D288">
        <v>18.917494215255001</v>
      </c>
      <c r="E288">
        <v>14400</v>
      </c>
      <c r="F288">
        <v>862</v>
      </c>
      <c r="G288">
        <v>122</v>
      </c>
      <c r="H288">
        <v>136</v>
      </c>
      <c r="I288">
        <v>146</v>
      </c>
      <c r="J288">
        <v>24</v>
      </c>
      <c r="K288">
        <v>122</v>
      </c>
      <c r="L288">
        <v>0.90995715763037299</v>
      </c>
      <c r="M288">
        <v>0.88860983897178303</v>
      </c>
    </row>
    <row r="289" spans="1:13" x14ac:dyDescent="0.25">
      <c r="A289">
        <v>288</v>
      </c>
      <c r="B289">
        <v>0</v>
      </c>
      <c r="C289">
        <v>126.820977160174</v>
      </c>
      <c r="D289">
        <v>20.196888085050301</v>
      </c>
      <c r="E289">
        <v>14400</v>
      </c>
      <c r="F289">
        <v>871</v>
      </c>
      <c r="G289">
        <v>126</v>
      </c>
      <c r="H289">
        <v>133</v>
      </c>
      <c r="I289">
        <v>138</v>
      </c>
      <c r="J289">
        <v>12</v>
      </c>
      <c r="K289">
        <v>117</v>
      </c>
      <c r="L289">
        <v>0.89016187449183204</v>
      </c>
      <c r="M289">
        <v>0.85202158326557698</v>
      </c>
    </row>
    <row r="290" spans="1:13" x14ac:dyDescent="0.25">
      <c r="A290">
        <v>289</v>
      </c>
      <c r="B290">
        <v>1</v>
      </c>
      <c r="C290">
        <v>138.41044471644199</v>
      </c>
      <c r="D290">
        <v>26.5459724756466</v>
      </c>
      <c r="E290">
        <v>14400</v>
      </c>
      <c r="F290">
        <v>2145</v>
      </c>
      <c r="G290">
        <v>121</v>
      </c>
      <c r="H290">
        <v>152</v>
      </c>
      <c r="I290">
        <v>157</v>
      </c>
      <c r="J290">
        <v>36</v>
      </c>
      <c r="K290">
        <v>114</v>
      </c>
      <c r="L290">
        <v>0.83843329253365895</v>
      </c>
      <c r="M290">
        <v>0.75185638514891795</v>
      </c>
    </row>
    <row r="291" spans="1:13" x14ac:dyDescent="0.25">
      <c r="A291">
        <v>290</v>
      </c>
      <c r="B291">
        <v>1</v>
      </c>
      <c r="C291">
        <v>120.11545878157099</v>
      </c>
      <c r="D291">
        <v>25.7476411981933</v>
      </c>
      <c r="E291">
        <v>14400</v>
      </c>
      <c r="F291">
        <v>503</v>
      </c>
      <c r="G291">
        <v>101.641539492258</v>
      </c>
      <c r="H291">
        <v>130.884524826621</v>
      </c>
      <c r="I291">
        <v>140.18691588785001</v>
      </c>
      <c r="J291">
        <v>38.5453763955922</v>
      </c>
      <c r="K291">
        <v>121.005333248705</v>
      </c>
      <c r="L291">
        <v>0.84241203137367704</v>
      </c>
      <c r="M291">
        <v>0.76527308052097498</v>
      </c>
    </row>
    <row r="292" spans="1:13" x14ac:dyDescent="0.25">
      <c r="A292">
        <v>291</v>
      </c>
      <c r="B292">
        <v>1</v>
      </c>
      <c r="C292">
        <v>127.552866541353</v>
      </c>
      <c r="D292">
        <v>25.723855052394899</v>
      </c>
      <c r="E292">
        <v>14400</v>
      </c>
      <c r="F292">
        <v>568</v>
      </c>
      <c r="G292">
        <v>109</v>
      </c>
      <c r="H292">
        <v>133.25</v>
      </c>
      <c r="I292">
        <v>148.5</v>
      </c>
      <c r="J292">
        <v>39.5</v>
      </c>
      <c r="K292">
        <v>123.5</v>
      </c>
      <c r="L292">
        <v>0.79410063620589899</v>
      </c>
      <c r="M292">
        <v>0.77964141122035802</v>
      </c>
    </row>
    <row r="293" spans="1:13" x14ac:dyDescent="0.25">
      <c r="A293">
        <v>292</v>
      </c>
      <c r="B293">
        <v>0</v>
      </c>
      <c r="C293">
        <v>132.64294736842101</v>
      </c>
      <c r="D293">
        <v>10.626063013772701</v>
      </c>
      <c r="E293">
        <v>14400</v>
      </c>
      <c r="F293">
        <v>150</v>
      </c>
      <c r="G293">
        <v>129</v>
      </c>
      <c r="H293">
        <v>135</v>
      </c>
      <c r="I293">
        <v>139</v>
      </c>
      <c r="J293">
        <v>10</v>
      </c>
      <c r="K293">
        <v>97</v>
      </c>
      <c r="L293">
        <v>0.97445614035087702</v>
      </c>
      <c r="M293">
        <v>0.96259649122807001</v>
      </c>
    </row>
    <row r="294" spans="1:13" x14ac:dyDescent="0.25">
      <c r="A294">
        <v>293</v>
      </c>
      <c r="B294">
        <v>0</v>
      </c>
      <c r="C294">
        <v>142.574946466809</v>
      </c>
      <c r="D294">
        <v>10.0050729681028</v>
      </c>
      <c r="E294">
        <v>14400</v>
      </c>
      <c r="F294">
        <v>390</v>
      </c>
      <c r="G294">
        <v>137</v>
      </c>
      <c r="H294">
        <v>142</v>
      </c>
      <c r="I294">
        <v>147</v>
      </c>
      <c r="J294">
        <v>10</v>
      </c>
      <c r="K294">
        <v>113</v>
      </c>
      <c r="L294">
        <v>0.98929336188436801</v>
      </c>
      <c r="M294">
        <v>0.98258386866523895</v>
      </c>
    </row>
    <row r="295" spans="1:13" x14ac:dyDescent="0.25">
      <c r="A295">
        <v>294</v>
      </c>
      <c r="B295">
        <v>0</v>
      </c>
      <c r="C295">
        <v>142.73980765210101</v>
      </c>
      <c r="D295">
        <v>22.759993155601599</v>
      </c>
      <c r="E295">
        <v>14400</v>
      </c>
      <c r="F295">
        <v>51</v>
      </c>
      <c r="G295">
        <v>128.75</v>
      </c>
      <c r="H295">
        <v>150</v>
      </c>
      <c r="I295">
        <v>159.5</v>
      </c>
      <c r="J295">
        <v>30.75</v>
      </c>
      <c r="K295">
        <v>118.5</v>
      </c>
      <c r="L295">
        <v>0.87532232211303895</v>
      </c>
      <c r="M295">
        <v>0.83253188375496501</v>
      </c>
    </row>
    <row r="296" spans="1:13" x14ac:dyDescent="0.25">
      <c r="A296">
        <v>295</v>
      </c>
      <c r="B296">
        <v>1</v>
      </c>
      <c r="C296">
        <v>125.629127018454</v>
      </c>
      <c r="D296">
        <v>24.404851355014099</v>
      </c>
      <c r="E296">
        <v>14400</v>
      </c>
      <c r="F296">
        <v>528</v>
      </c>
      <c r="G296">
        <v>106.6875</v>
      </c>
      <c r="H296">
        <v>122.5</v>
      </c>
      <c r="I296">
        <v>144.25</v>
      </c>
      <c r="J296">
        <v>37.5625</v>
      </c>
      <c r="K296">
        <v>126.25</v>
      </c>
      <c r="L296">
        <v>0.83405420991926105</v>
      </c>
      <c r="M296">
        <v>0.79700115340253697</v>
      </c>
    </row>
    <row r="297" spans="1:13" x14ac:dyDescent="0.25">
      <c r="A297">
        <v>296</v>
      </c>
      <c r="B297">
        <v>0</v>
      </c>
      <c r="C297">
        <v>143.838443964302</v>
      </c>
      <c r="D297">
        <v>12.7819042797833</v>
      </c>
      <c r="E297">
        <v>14400</v>
      </c>
      <c r="F297">
        <v>630</v>
      </c>
      <c r="G297">
        <v>142.04722401906</v>
      </c>
      <c r="H297">
        <v>146.34146341463401</v>
      </c>
      <c r="I297">
        <v>149.889137209193</v>
      </c>
      <c r="J297">
        <v>7.8419131901331696</v>
      </c>
      <c r="K297">
        <v>98.5099216580941</v>
      </c>
      <c r="L297">
        <v>0.97175018155410298</v>
      </c>
      <c r="M297">
        <v>0.96143790849673205</v>
      </c>
    </row>
    <row r="298" spans="1:13" x14ac:dyDescent="0.25">
      <c r="A298">
        <v>297</v>
      </c>
      <c r="B298">
        <v>1</v>
      </c>
      <c r="C298">
        <v>165.204646258998</v>
      </c>
      <c r="D298">
        <v>23.343418231550402</v>
      </c>
      <c r="E298">
        <v>14400</v>
      </c>
      <c r="F298">
        <v>647</v>
      </c>
      <c r="G298">
        <v>157</v>
      </c>
      <c r="H298">
        <v>173.5</v>
      </c>
      <c r="I298">
        <v>180.75</v>
      </c>
      <c r="J298">
        <v>23.75</v>
      </c>
      <c r="K298">
        <v>128.75</v>
      </c>
      <c r="L298">
        <v>0.91994473932959997</v>
      </c>
      <c r="M298">
        <v>0.87820839089653102</v>
      </c>
    </row>
    <row r="299" spans="1:13" x14ac:dyDescent="0.25">
      <c r="A299">
        <v>298</v>
      </c>
      <c r="B299">
        <v>0</v>
      </c>
      <c r="C299">
        <v>146.932397547596</v>
      </c>
      <c r="D299">
        <v>34.575232530138301</v>
      </c>
      <c r="E299">
        <v>14400</v>
      </c>
      <c r="F299">
        <v>2004</v>
      </c>
      <c r="G299">
        <v>114</v>
      </c>
      <c r="H299">
        <v>164</v>
      </c>
      <c r="I299">
        <v>173</v>
      </c>
      <c r="J299">
        <v>59</v>
      </c>
      <c r="K299">
        <v>159</v>
      </c>
      <c r="L299">
        <v>0.62762181348822199</v>
      </c>
      <c r="M299">
        <v>0.636092287834785</v>
      </c>
    </row>
    <row r="300" spans="1:13" x14ac:dyDescent="0.25">
      <c r="A300">
        <v>299</v>
      </c>
      <c r="B300">
        <v>0</v>
      </c>
      <c r="C300">
        <v>127.47640191842</v>
      </c>
      <c r="D300">
        <v>15.5891900110653</v>
      </c>
      <c r="E300">
        <v>14400</v>
      </c>
      <c r="F300">
        <v>1243</v>
      </c>
      <c r="G300">
        <v>117.47045295606701</v>
      </c>
      <c r="H300">
        <v>125.856160007185</v>
      </c>
      <c r="I300">
        <v>136.77702742823701</v>
      </c>
      <c r="J300">
        <v>19.306574472169601</v>
      </c>
      <c r="K300">
        <v>110.878763790344</v>
      </c>
      <c r="L300">
        <v>0.95812115223835204</v>
      </c>
      <c r="M300">
        <v>0.95006460439309803</v>
      </c>
    </row>
    <row r="301" spans="1:13" x14ac:dyDescent="0.25">
      <c r="A301">
        <v>300</v>
      </c>
      <c r="B301">
        <v>0</v>
      </c>
      <c r="C301">
        <v>132.47724235516</v>
      </c>
      <c r="D301">
        <v>11.020150989210601</v>
      </c>
      <c r="E301">
        <v>14400</v>
      </c>
      <c r="F301">
        <v>1679</v>
      </c>
      <c r="G301">
        <v>129</v>
      </c>
      <c r="H301">
        <v>135</v>
      </c>
      <c r="I301">
        <v>139</v>
      </c>
      <c r="J301">
        <v>10</v>
      </c>
      <c r="K301">
        <v>80</v>
      </c>
      <c r="L301">
        <v>0.97979718575583596</v>
      </c>
      <c r="M301">
        <v>0.97020674475277102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10"/>
  <sheetViews>
    <sheetView zoomScale="85" zoomScaleNormal="85" workbookViewId="0">
      <selection activeCell="C11" sqref="C11"/>
    </sheetView>
  </sheetViews>
  <sheetFormatPr defaultColWidth="8.7109375" defaultRowHeight="15" x14ac:dyDescent="0.25"/>
  <cols>
    <col min="1" max="1" width="13.28515625" customWidth="1"/>
    <col min="2" max="2" width="12.7109375" style="129" customWidth="1"/>
    <col min="3" max="3" width="24.42578125" style="129" customWidth="1"/>
    <col min="4" max="4" width="28.28515625" style="129" customWidth="1"/>
    <col min="5" max="5" width="20.28515625" style="129" customWidth="1"/>
    <col min="6" max="6" width="24.5703125" style="129" customWidth="1"/>
    <col min="7" max="7" width="23.140625" customWidth="1"/>
    <col min="8" max="8" width="28.42578125" customWidth="1"/>
  </cols>
  <sheetData>
    <row r="3" spans="1:6" x14ac:dyDescent="0.25">
      <c r="A3" s="130"/>
      <c r="B3" s="131" t="s">
        <v>67</v>
      </c>
      <c r="C3" s="132"/>
      <c r="D3" s="132"/>
      <c r="E3" s="132"/>
      <c r="F3" s="133"/>
    </row>
    <row r="4" spans="1:6" x14ac:dyDescent="0.25">
      <c r="A4" s="134" t="s">
        <v>1</v>
      </c>
      <c r="B4" s="135" t="s">
        <v>75</v>
      </c>
      <c r="C4" s="136" t="s">
        <v>76</v>
      </c>
      <c r="D4" s="136" t="s">
        <v>77</v>
      </c>
      <c r="E4" s="136" t="s">
        <v>78</v>
      </c>
      <c r="F4" s="137" t="s">
        <v>79</v>
      </c>
    </row>
    <row r="5" spans="1:6" x14ac:dyDescent="0.25">
      <c r="A5" s="138">
        <v>0</v>
      </c>
      <c r="B5" s="139">
        <v>16.3448708009299</v>
      </c>
      <c r="C5" s="140">
        <v>139.981517127046</v>
      </c>
      <c r="D5" s="140">
        <v>16.3448708009299</v>
      </c>
      <c r="E5" s="140">
        <v>139.981517127046</v>
      </c>
      <c r="F5" s="141"/>
    </row>
    <row r="6" spans="1:6" x14ac:dyDescent="0.25">
      <c r="A6" s="142">
        <v>1</v>
      </c>
      <c r="B6" s="143">
        <v>23.9992165672023</v>
      </c>
      <c r="C6" s="144">
        <v>140.484882737476</v>
      </c>
      <c r="D6" s="144">
        <v>23.9992165672023</v>
      </c>
      <c r="E6" s="144">
        <v>140.484882737476</v>
      </c>
      <c r="F6" s="145"/>
    </row>
    <row r="7" spans="1:6" x14ac:dyDescent="0.25">
      <c r="A7" s="142" t="s">
        <v>73</v>
      </c>
      <c r="B7" s="146"/>
      <c r="C7" s="147"/>
      <c r="D7" s="147"/>
      <c r="E7" s="147"/>
      <c r="F7" s="148"/>
    </row>
    <row r="8" spans="1:6" x14ac:dyDescent="0.25">
      <c r="A8" s="149" t="s">
        <v>74</v>
      </c>
      <c r="B8" s="150">
        <v>17.8757399541844</v>
      </c>
      <c r="C8" s="151">
        <v>140.082190249132</v>
      </c>
      <c r="D8" s="151">
        <v>17.8757399541844</v>
      </c>
      <c r="E8" s="151">
        <v>140.082190249132</v>
      </c>
      <c r="F8" s="152"/>
    </row>
    <row r="10" spans="1:6" x14ac:dyDescent="0.25">
      <c r="B10" s="129" t="e">
        <f>GETPIVOTDATA("Volatilite full",$A$3,"targets",1)/GETPIVOTDATA("Volatilite full",$A$3,"targets",0)</f>
        <v>#REF!</v>
      </c>
      <c r="C10" s="129" t="e">
        <f>GETPIVOTDATA("Volatilite 1ere_30minutes",$A$3,"targets",1)/GETPIVOTDATA("Volatilite 1ere_30minutes",$A$3,"targets",0)</f>
        <v>#REF!</v>
      </c>
      <c r="E10" s="129" t="e">
        <f>GETPIVOTDATA("Volatilite 1ere_heure",$A$3,"targets",1)/GETPIVOTDATA("Volatilite 1ere_heure",$A$3,"targets",0)</f>
        <v>#REF!</v>
      </c>
      <c r="F10" s="129" t="e">
        <f>GETPIVOTDATA(" Volatilite derniere_heure",$A$3,"targets",1)/GETPIVOTDATA(" Volatilite derniere_heure",$A$3,"targets",0)</f>
        <v>#REF!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zoomScale="85" zoomScaleNormal="85" workbookViewId="0">
      <selection activeCell="B21" sqref="B21"/>
    </sheetView>
  </sheetViews>
  <sheetFormatPr defaultColWidth="8.7109375" defaultRowHeight="15" x14ac:dyDescent="0.25"/>
  <cols>
    <col min="1" max="1" width="14.5703125" customWidth="1"/>
    <col min="2" max="2" width="49.7109375" customWidth="1"/>
    <col min="3" max="3" width="18.140625" customWidth="1"/>
    <col min="4" max="4" width="11.42578125" customWidth="1"/>
    <col min="5" max="5" width="11.42578125" hidden="1" customWidth="1"/>
    <col min="6" max="6" width="11.42578125" style="1" customWidth="1"/>
    <col min="7" max="7" width="11.42578125" style="2" hidden="1" customWidth="1"/>
    <col min="8" max="8" width="11.42578125" customWidth="1"/>
    <col min="9" max="9" width="11.42578125" hidden="1" customWidth="1"/>
    <col min="10" max="11" width="11.42578125" customWidth="1"/>
  </cols>
  <sheetData>
    <row r="1" spans="1:11" ht="32.25" customHeight="1" x14ac:dyDescent="0.25">
      <c r="A1" s="159" t="s">
        <v>10</v>
      </c>
      <c r="B1" s="159"/>
      <c r="C1" s="3"/>
    </row>
    <row r="2" spans="1:11" ht="38.25" customHeight="1" x14ac:dyDescent="0.25">
      <c r="A2" s="159"/>
      <c r="B2" s="159"/>
      <c r="C2" s="3"/>
    </row>
    <row r="4" spans="1:11" ht="30" x14ac:dyDescent="0.25">
      <c r="A4" s="4" t="s">
        <v>11</v>
      </c>
      <c r="B4" s="5" t="s">
        <v>12</v>
      </c>
      <c r="C4" s="6" t="s">
        <v>13</v>
      </c>
      <c r="D4" s="6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>
        <v>13</v>
      </c>
      <c r="K4" s="8" t="s">
        <v>20</v>
      </c>
    </row>
    <row r="5" spans="1:11" ht="30" x14ac:dyDescent="0.25">
      <c r="A5" s="9" t="s">
        <v>14</v>
      </c>
      <c r="B5" s="10" t="s">
        <v>21</v>
      </c>
      <c r="C5" s="11">
        <v>1</v>
      </c>
      <c r="D5" s="12">
        <f>1-71.875%</f>
        <v>0.28125</v>
      </c>
      <c r="E5" s="13" t="s">
        <v>22</v>
      </c>
      <c r="F5" s="13">
        <f>1-75.83%</f>
        <v>0.24170000000000003</v>
      </c>
      <c r="G5" s="13">
        <f>1-74.58%</f>
        <v>0.25419999999999998</v>
      </c>
      <c r="H5" s="13">
        <f>1-74.79%</f>
        <v>0.25209999999999999</v>
      </c>
      <c r="I5" s="13">
        <f>1-73.33%</f>
        <v>0.26670000000000005</v>
      </c>
      <c r="J5" s="14"/>
      <c r="K5" s="15"/>
    </row>
    <row r="6" spans="1:11" ht="30" hidden="1" customHeight="1" x14ac:dyDescent="0.25">
      <c r="A6" s="16" t="s">
        <v>15</v>
      </c>
      <c r="B6" s="17" t="s">
        <v>23</v>
      </c>
      <c r="C6" s="18">
        <v>1</v>
      </c>
      <c r="D6" s="19" t="str">
        <f>E5</f>
        <v>x</v>
      </c>
      <c r="E6" s="20">
        <f>1-72.08%</f>
        <v>0.2792</v>
      </c>
      <c r="F6" s="21">
        <f>1-75.83%</f>
        <v>0.24170000000000003</v>
      </c>
      <c r="G6" s="21">
        <f>1-75%</f>
        <v>0.25</v>
      </c>
      <c r="H6" s="21">
        <f>1-73.75%</f>
        <v>0.26249999999999996</v>
      </c>
      <c r="I6" s="21">
        <f>1-73.95%</f>
        <v>0.26049999999999995</v>
      </c>
      <c r="J6" s="22"/>
      <c r="K6" s="23"/>
    </row>
    <row r="7" spans="1:11" ht="30" customHeight="1" x14ac:dyDescent="0.25">
      <c r="A7" s="24" t="s">
        <v>16</v>
      </c>
      <c r="B7" s="17" t="s">
        <v>24</v>
      </c>
      <c r="C7" s="18">
        <v>1</v>
      </c>
      <c r="D7" s="19">
        <f>F5</f>
        <v>0.24170000000000003</v>
      </c>
      <c r="E7" s="19">
        <f>F6</f>
        <v>0.24170000000000003</v>
      </c>
      <c r="F7" s="25">
        <f>1-71.875%</f>
        <v>0.28125</v>
      </c>
      <c r="G7" s="21" t="s">
        <v>22</v>
      </c>
      <c r="H7" s="21">
        <f>1-75.625%</f>
        <v>0.24375000000000002</v>
      </c>
      <c r="I7" s="21">
        <f>1-75.63%</f>
        <v>0.24370000000000003</v>
      </c>
      <c r="J7" s="22"/>
      <c r="K7" s="26">
        <f>1-73.3%</f>
        <v>0.26700000000000002</v>
      </c>
    </row>
    <row r="8" spans="1:11" ht="30" hidden="1" customHeight="1" x14ac:dyDescent="0.25">
      <c r="A8" s="24" t="s">
        <v>17</v>
      </c>
      <c r="B8" s="18" t="s">
        <v>25</v>
      </c>
      <c r="C8" s="18">
        <v>1</v>
      </c>
      <c r="D8" s="19">
        <f>G5</f>
        <v>0.25419999999999998</v>
      </c>
      <c r="E8" s="19">
        <f>G6</f>
        <v>0.25</v>
      </c>
      <c r="F8" s="19" t="str">
        <f>G7</f>
        <v>x</v>
      </c>
      <c r="G8" s="20">
        <f>1-65.2%</f>
        <v>0.34799999999999998</v>
      </c>
      <c r="H8" s="21">
        <f>1-76.25%</f>
        <v>0.23750000000000004</v>
      </c>
      <c r="I8" s="21">
        <f>1-76.04%</f>
        <v>0.23959999999999992</v>
      </c>
      <c r="J8" s="22"/>
      <c r="K8" s="26">
        <f>1-71%</f>
        <v>0.29000000000000004</v>
      </c>
    </row>
    <row r="9" spans="1:11" ht="30" customHeight="1" x14ac:dyDescent="0.25">
      <c r="A9" s="27" t="s">
        <v>18</v>
      </c>
      <c r="B9" s="28" t="s">
        <v>26</v>
      </c>
      <c r="C9" s="29">
        <v>2</v>
      </c>
      <c r="D9" s="19">
        <f>H5</f>
        <v>0.25209999999999999</v>
      </c>
      <c r="E9" s="19">
        <f>H6</f>
        <v>0.26249999999999996</v>
      </c>
      <c r="F9" s="19">
        <f>H7</f>
        <v>0.24375000000000002</v>
      </c>
      <c r="G9" s="19">
        <f>H8</f>
        <v>0.23750000000000004</v>
      </c>
      <c r="H9" s="25">
        <f>1-72.708%</f>
        <v>0.27292000000000005</v>
      </c>
      <c r="I9" s="21" t="s">
        <v>22</v>
      </c>
      <c r="J9" s="22"/>
      <c r="K9" s="23"/>
    </row>
    <row r="10" spans="1:11" ht="30" hidden="1" customHeight="1" x14ac:dyDescent="0.25">
      <c r="A10" s="27" t="s">
        <v>19</v>
      </c>
      <c r="B10" s="28" t="s">
        <v>27</v>
      </c>
      <c r="C10" s="18">
        <v>2</v>
      </c>
      <c r="D10" s="19">
        <f>I5</f>
        <v>0.26670000000000005</v>
      </c>
      <c r="E10" s="19">
        <f>I6</f>
        <v>0.26049999999999995</v>
      </c>
      <c r="F10" s="19">
        <f>I7</f>
        <v>0.24370000000000003</v>
      </c>
      <c r="G10" s="19">
        <f>I8</f>
        <v>0.23959999999999992</v>
      </c>
      <c r="H10" s="19" t="str">
        <f>I9</f>
        <v>x</v>
      </c>
      <c r="I10" s="25">
        <f>1-72.708%</f>
        <v>0.27292000000000005</v>
      </c>
      <c r="J10" s="22"/>
      <c r="K10" s="23"/>
    </row>
    <row r="11" spans="1:11" ht="30" x14ac:dyDescent="0.25">
      <c r="A11" s="27">
        <v>13</v>
      </c>
      <c r="B11" s="28" t="s">
        <v>28</v>
      </c>
      <c r="C11" s="18">
        <v>2</v>
      </c>
      <c r="D11" s="22"/>
      <c r="E11" s="22"/>
      <c r="F11" s="30"/>
      <c r="G11" s="22"/>
      <c r="H11" s="22"/>
      <c r="I11" s="22"/>
      <c r="J11" s="25">
        <f>1-58.54%</f>
        <v>0.41459999999999997</v>
      </c>
      <c r="K11" s="23"/>
    </row>
    <row r="12" spans="1:11" ht="45" x14ac:dyDescent="0.25">
      <c r="A12" s="31" t="s">
        <v>20</v>
      </c>
      <c r="B12" s="32" t="s">
        <v>29</v>
      </c>
      <c r="C12" s="33">
        <v>2</v>
      </c>
      <c r="D12" s="34"/>
      <c r="E12" s="34"/>
      <c r="F12" s="35">
        <f>K7</f>
        <v>0.26700000000000002</v>
      </c>
      <c r="G12" s="35">
        <f>K8</f>
        <v>0.29000000000000004</v>
      </c>
      <c r="H12" s="35"/>
      <c r="I12" s="34"/>
      <c r="J12" s="34"/>
      <c r="K12" s="36">
        <f>1-67.5%</f>
        <v>0.32499999999999996</v>
      </c>
    </row>
  </sheetData>
  <mergeCells count="1">
    <mergeCell ref="A1:B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7"/>
  <sheetViews>
    <sheetView topLeftCell="A5" zoomScale="85" zoomScaleNormal="85" workbookViewId="0">
      <selection activeCell="B10" sqref="B10"/>
    </sheetView>
  </sheetViews>
  <sheetFormatPr defaultColWidth="9.140625" defaultRowHeight="15" x14ac:dyDescent="0.25"/>
  <cols>
    <col min="1" max="1" width="14.5703125" customWidth="1"/>
    <col min="2" max="2" width="49.7109375" customWidth="1"/>
    <col min="3" max="3" width="19.140625" customWidth="1"/>
    <col min="4" max="4" width="13.85546875" customWidth="1"/>
    <col min="5" max="5" width="13.85546875" hidden="1" customWidth="1"/>
    <col min="6" max="6" width="13.85546875" style="1" customWidth="1"/>
    <col min="7" max="7" width="13.85546875" style="2" hidden="1" customWidth="1"/>
    <col min="8" max="15" width="13.85546875" customWidth="1"/>
    <col min="16" max="16" width="13.85546875" hidden="1" customWidth="1"/>
    <col min="17" max="1025" width="9.140625" style="37"/>
  </cols>
  <sheetData>
    <row r="1" spans="1:16" ht="32.25" customHeight="1" x14ac:dyDescent="0.25">
      <c r="A1" s="159" t="s">
        <v>30</v>
      </c>
      <c r="B1" s="159"/>
      <c r="C1" s="3"/>
    </row>
    <row r="2" spans="1:16" ht="38.25" customHeight="1" x14ac:dyDescent="0.25">
      <c r="A2" s="159"/>
      <c r="B2" s="159"/>
      <c r="C2" s="3"/>
    </row>
    <row r="4" spans="1:16" ht="40.5" customHeight="1" x14ac:dyDescent="0.25">
      <c r="A4" s="38" t="s">
        <v>11</v>
      </c>
      <c r="B4" s="39" t="s">
        <v>12</v>
      </c>
      <c r="C4" s="40" t="s">
        <v>13</v>
      </c>
      <c r="D4" s="41" t="s">
        <v>14</v>
      </c>
      <c r="E4" s="42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>
        <v>13</v>
      </c>
      <c r="K4" s="38" t="s">
        <v>20</v>
      </c>
      <c r="L4" s="40" t="s">
        <v>31</v>
      </c>
      <c r="M4" s="38" t="s">
        <v>32</v>
      </c>
      <c r="N4" s="38" t="s">
        <v>33</v>
      </c>
      <c r="O4" s="38" t="s">
        <v>34</v>
      </c>
      <c r="P4" s="38" t="s">
        <v>35</v>
      </c>
    </row>
    <row r="5" spans="1:16" ht="32.25" thickBot="1" x14ac:dyDescent="0.3">
      <c r="A5" s="43" t="s">
        <v>14</v>
      </c>
      <c r="B5" s="44" t="s">
        <v>21</v>
      </c>
      <c r="C5" s="45">
        <v>1</v>
      </c>
      <c r="D5" s="46">
        <v>0.23119999999999999</v>
      </c>
      <c r="E5" s="47" t="s">
        <v>36</v>
      </c>
      <c r="F5" s="47">
        <v>0.2271</v>
      </c>
      <c r="G5" s="47" t="s">
        <v>36</v>
      </c>
      <c r="H5" s="47">
        <v>0.2104</v>
      </c>
      <c r="I5" s="47" t="s">
        <v>36</v>
      </c>
      <c r="J5" s="47">
        <v>0.2167</v>
      </c>
      <c r="K5" s="47" t="s">
        <v>36</v>
      </c>
      <c r="L5" s="47">
        <v>0.23119999999999999</v>
      </c>
      <c r="M5" s="47">
        <v>0.2145</v>
      </c>
      <c r="N5" s="47">
        <v>0.20619999999999999</v>
      </c>
      <c r="O5" s="47" t="s">
        <v>36</v>
      </c>
      <c r="P5" s="47">
        <v>0.22289999999999999</v>
      </c>
    </row>
    <row r="6" spans="1:16" ht="30" hidden="1" customHeight="1" x14ac:dyDescent="0.25">
      <c r="A6" s="48" t="s">
        <v>15</v>
      </c>
      <c r="B6" s="44" t="s">
        <v>23</v>
      </c>
      <c r="C6" s="49">
        <v>1</v>
      </c>
      <c r="D6" s="47" t="s">
        <v>36</v>
      </c>
      <c r="E6" s="46">
        <v>0.2271</v>
      </c>
      <c r="F6" s="47">
        <v>0.22500000000000001</v>
      </c>
      <c r="G6" s="47" t="s">
        <v>36</v>
      </c>
      <c r="H6" s="47" t="s">
        <v>36</v>
      </c>
      <c r="I6" s="47" t="s">
        <v>36</v>
      </c>
      <c r="J6" s="47" t="s">
        <v>36</v>
      </c>
      <c r="K6" s="47" t="s">
        <v>36</v>
      </c>
      <c r="L6" s="47" t="s">
        <v>36</v>
      </c>
      <c r="M6" s="47" t="s">
        <v>36</v>
      </c>
      <c r="N6" s="47" t="s">
        <v>36</v>
      </c>
      <c r="O6" s="47" t="s">
        <v>36</v>
      </c>
      <c r="P6" s="47"/>
    </row>
    <row r="7" spans="1:16" ht="30" customHeight="1" thickBot="1" x14ac:dyDescent="0.3">
      <c r="A7" s="50" t="s">
        <v>16</v>
      </c>
      <c r="B7" s="44" t="s">
        <v>37</v>
      </c>
      <c r="C7" s="49">
        <v>1</v>
      </c>
      <c r="D7" s="47">
        <v>0.2271</v>
      </c>
      <c r="E7" s="47">
        <f>F6</f>
        <v>0.22500000000000001</v>
      </c>
      <c r="F7" s="46">
        <v>0.29580000000000001</v>
      </c>
      <c r="G7" s="47" t="s">
        <v>36</v>
      </c>
      <c r="H7" s="47">
        <v>0.20599999999999999</v>
      </c>
      <c r="I7" s="47">
        <v>0.21240000000000001</v>
      </c>
      <c r="J7" s="47">
        <v>0.27900000000000003</v>
      </c>
      <c r="K7" s="47">
        <v>0.27900000000000003</v>
      </c>
      <c r="L7" s="47">
        <v>0.27289999999999998</v>
      </c>
      <c r="M7" s="47">
        <v>0.20599999999999999</v>
      </c>
      <c r="N7" s="47">
        <v>0.22500000000000001</v>
      </c>
      <c r="O7" s="47">
        <v>0.221</v>
      </c>
      <c r="P7" s="47">
        <v>0.25</v>
      </c>
    </row>
    <row r="8" spans="1:16" ht="30" customHeight="1" thickBot="1" x14ac:dyDescent="0.3">
      <c r="A8" s="51" t="s">
        <v>17</v>
      </c>
      <c r="B8" s="52" t="s">
        <v>38</v>
      </c>
      <c r="C8" s="49">
        <v>1</v>
      </c>
      <c r="D8" s="47" t="s">
        <v>36</v>
      </c>
      <c r="E8" s="47" t="str">
        <f>G6</f>
        <v xml:space="preserve"> </v>
      </c>
      <c r="F8" s="47" t="s">
        <v>36</v>
      </c>
      <c r="G8" s="46">
        <v>0.32079999999999997</v>
      </c>
      <c r="H8" s="47" t="s">
        <v>36</v>
      </c>
      <c r="I8" s="47">
        <v>0.2104</v>
      </c>
      <c r="J8" s="47" t="s">
        <v>36</v>
      </c>
      <c r="K8" s="47"/>
      <c r="L8" s="47" t="s">
        <v>36</v>
      </c>
      <c r="M8" s="47"/>
      <c r="N8" s="47"/>
      <c r="O8" s="47"/>
      <c r="P8" s="47"/>
    </row>
    <row r="9" spans="1:16" ht="30" customHeight="1" thickBot="1" x14ac:dyDescent="0.3">
      <c r="A9" s="50" t="s">
        <v>18</v>
      </c>
      <c r="B9" s="44" t="s">
        <v>26</v>
      </c>
      <c r="C9" s="53">
        <v>2</v>
      </c>
      <c r="D9" s="47">
        <v>0.2104</v>
      </c>
      <c r="E9" s="47" t="str">
        <f>H6</f>
        <v xml:space="preserve"> </v>
      </c>
      <c r="F9" s="47">
        <v>0.20599999999999999</v>
      </c>
      <c r="G9" s="47" t="str">
        <f>H8</f>
        <v xml:space="preserve"> </v>
      </c>
      <c r="H9" s="46">
        <v>0.21460000000000001</v>
      </c>
      <c r="I9" s="47" t="s">
        <v>36</v>
      </c>
      <c r="J9" s="47">
        <v>0.2167</v>
      </c>
      <c r="K9" s="47">
        <v>0.20830000000000001</v>
      </c>
      <c r="L9" s="47">
        <v>0.20830000000000001</v>
      </c>
      <c r="M9" s="47">
        <v>0.2041</v>
      </c>
      <c r="N9" s="47">
        <v>0.20619999999999999</v>
      </c>
      <c r="O9" s="47">
        <v>0.20830000000000001</v>
      </c>
      <c r="P9" s="47">
        <v>0.21249999999999999</v>
      </c>
    </row>
    <row r="10" spans="1:16" ht="30" customHeight="1" thickBot="1" x14ac:dyDescent="0.3">
      <c r="A10" s="50" t="s">
        <v>19</v>
      </c>
      <c r="B10" s="44" t="s">
        <v>27</v>
      </c>
      <c r="C10" s="49">
        <v>2</v>
      </c>
      <c r="D10" s="47" t="s">
        <v>36</v>
      </c>
      <c r="E10" s="47" t="str">
        <f>I6</f>
        <v xml:space="preserve"> </v>
      </c>
      <c r="F10" s="47">
        <v>0.21240000000000001</v>
      </c>
      <c r="G10" s="47">
        <f>I8</f>
        <v>0.2104</v>
      </c>
      <c r="H10" s="47" t="s">
        <v>36</v>
      </c>
      <c r="I10" s="46">
        <v>0.2104</v>
      </c>
      <c r="J10" s="47" t="s">
        <v>36</v>
      </c>
      <c r="K10" s="47"/>
      <c r="L10" s="47"/>
      <c r="M10" s="47"/>
      <c r="N10" s="47"/>
      <c r="O10" s="47"/>
      <c r="P10" s="47"/>
    </row>
    <row r="11" spans="1:16" ht="32.25" thickBot="1" x14ac:dyDescent="0.3">
      <c r="A11" s="50">
        <v>13</v>
      </c>
      <c r="B11" s="44" t="s">
        <v>39</v>
      </c>
      <c r="C11" s="49">
        <v>2</v>
      </c>
      <c r="D11" s="47">
        <v>0.2167</v>
      </c>
      <c r="E11" s="47"/>
      <c r="F11" s="47">
        <v>0.27900000000000003</v>
      </c>
      <c r="G11" s="47"/>
      <c r="H11" s="47">
        <v>0.2167</v>
      </c>
      <c r="I11" s="47"/>
      <c r="J11" s="46">
        <v>0.4</v>
      </c>
      <c r="K11" s="47">
        <v>0.32700000000000001</v>
      </c>
      <c r="L11" s="47">
        <v>0.31459999999999999</v>
      </c>
      <c r="M11" s="47">
        <v>0.2145</v>
      </c>
      <c r="N11" s="47"/>
      <c r="O11" s="47">
        <v>0.22289999999999999</v>
      </c>
      <c r="P11" s="47">
        <v>0.28299999999999997</v>
      </c>
    </row>
    <row r="12" spans="1:16" ht="45" x14ac:dyDescent="0.25">
      <c r="A12" s="50" t="s">
        <v>20</v>
      </c>
      <c r="B12" s="44" t="s">
        <v>40</v>
      </c>
      <c r="C12" s="49">
        <v>2</v>
      </c>
      <c r="D12" s="47" t="s">
        <v>36</v>
      </c>
      <c r="E12" s="47"/>
      <c r="F12" s="47">
        <v>0.27900000000000003</v>
      </c>
      <c r="G12" s="47">
        <f>K9</f>
        <v>0.20830000000000001</v>
      </c>
      <c r="H12" s="47">
        <v>0.20830000000000001</v>
      </c>
      <c r="I12" s="47"/>
      <c r="J12" s="47">
        <v>0.32700000000000001</v>
      </c>
      <c r="K12" s="46">
        <v>0.35</v>
      </c>
      <c r="L12" s="47" t="s">
        <v>36</v>
      </c>
      <c r="M12" s="47">
        <v>0.22289999999999999</v>
      </c>
      <c r="N12" s="47"/>
      <c r="O12" s="47"/>
      <c r="P12" s="47"/>
    </row>
    <row r="13" spans="1:16" ht="31.5" x14ac:dyDescent="0.25">
      <c r="A13" s="43" t="s">
        <v>31</v>
      </c>
      <c r="B13" s="44" t="s">
        <v>41</v>
      </c>
      <c r="C13" s="49">
        <v>1</v>
      </c>
      <c r="D13" s="47">
        <v>0.23119999999999999</v>
      </c>
      <c r="E13" s="47"/>
      <c r="F13" s="47">
        <v>0.27289999999999998</v>
      </c>
      <c r="G13" s="47"/>
      <c r="H13" s="47">
        <v>0.20830000000000001</v>
      </c>
      <c r="I13" s="47"/>
      <c r="J13" s="47">
        <v>0.31459999999999999</v>
      </c>
      <c r="K13" s="47"/>
      <c r="L13" s="46">
        <v>0.33739999999999998</v>
      </c>
      <c r="M13" s="47">
        <v>0.23330000000000001</v>
      </c>
      <c r="N13" s="47">
        <v>0.22919999999999999</v>
      </c>
      <c r="O13" s="47">
        <v>0.23330000000000001</v>
      </c>
      <c r="P13" s="47">
        <v>0.28749999999999998</v>
      </c>
    </row>
    <row r="14" spans="1:16" ht="45" x14ac:dyDescent="0.25">
      <c r="A14" s="50" t="s">
        <v>32</v>
      </c>
      <c r="B14" s="54" t="s">
        <v>42</v>
      </c>
      <c r="C14" s="49">
        <v>3</v>
      </c>
      <c r="D14" s="47">
        <v>0.2145</v>
      </c>
      <c r="E14" s="47"/>
      <c r="F14" s="47">
        <v>0.20599999999999999</v>
      </c>
      <c r="G14" s="47"/>
      <c r="H14" s="47">
        <v>0.2041</v>
      </c>
      <c r="I14" s="47"/>
      <c r="J14" s="47">
        <v>0.2145</v>
      </c>
      <c r="K14" s="47"/>
      <c r="L14" s="47">
        <v>0.23330000000000001</v>
      </c>
      <c r="M14" s="46">
        <v>0.2208</v>
      </c>
      <c r="N14" s="47">
        <v>0.20619999999999999</v>
      </c>
      <c r="O14" s="47">
        <v>0.22289999999999999</v>
      </c>
      <c r="P14" s="47">
        <v>0.23119999999999999</v>
      </c>
    </row>
    <row r="15" spans="1:16" ht="45" x14ac:dyDescent="0.25">
      <c r="A15" s="50" t="s">
        <v>33</v>
      </c>
      <c r="B15" s="55" t="s">
        <v>43</v>
      </c>
      <c r="C15" s="49">
        <v>3</v>
      </c>
      <c r="D15" s="47">
        <v>0.20619999999999999</v>
      </c>
      <c r="E15" s="47"/>
      <c r="F15" s="47">
        <v>0.22500000000000001</v>
      </c>
      <c r="G15" s="47"/>
      <c r="H15" s="47">
        <v>0.20619999999999999</v>
      </c>
      <c r="I15" s="47"/>
      <c r="J15" s="47"/>
      <c r="K15" s="47"/>
      <c r="L15" s="47">
        <v>0.22919999999999999</v>
      </c>
      <c r="M15" s="47">
        <v>0.20619999999999999</v>
      </c>
      <c r="N15" s="46">
        <v>0.23330000000000001</v>
      </c>
      <c r="O15" s="47" t="s">
        <v>36</v>
      </c>
      <c r="P15" s="47"/>
    </row>
    <row r="16" spans="1:16" ht="60" x14ac:dyDescent="0.25">
      <c r="A16" s="50" t="s">
        <v>34</v>
      </c>
      <c r="B16" s="55" t="s">
        <v>44</v>
      </c>
      <c r="C16" s="49">
        <v>3</v>
      </c>
      <c r="D16" s="47" t="s">
        <v>36</v>
      </c>
      <c r="E16" s="47"/>
      <c r="F16" s="47">
        <v>0.221</v>
      </c>
      <c r="G16" s="47"/>
      <c r="H16" s="47">
        <v>0.20830000000000001</v>
      </c>
      <c r="I16" s="47"/>
      <c r="J16" s="47">
        <v>0.22289999999999999</v>
      </c>
      <c r="K16" s="47"/>
      <c r="L16" s="47">
        <v>0.23330000000000001</v>
      </c>
      <c r="M16" s="47">
        <v>0.22289999999999999</v>
      </c>
      <c r="N16" s="47"/>
      <c r="O16" s="46">
        <v>0.22289999999999999</v>
      </c>
      <c r="P16" s="47" t="s">
        <v>36</v>
      </c>
    </row>
    <row r="17" spans="1:16" ht="60" hidden="1" x14ac:dyDescent="0.25">
      <c r="A17" s="50" t="s">
        <v>35</v>
      </c>
      <c r="B17" s="55" t="s">
        <v>45</v>
      </c>
      <c r="C17" s="56">
        <v>3</v>
      </c>
      <c r="D17" s="47">
        <v>0.22289999999999999</v>
      </c>
      <c r="E17" s="47"/>
      <c r="F17" s="47">
        <v>0.25</v>
      </c>
      <c r="G17" s="47"/>
      <c r="H17" s="47">
        <v>0.21249999999999999</v>
      </c>
      <c r="I17" s="47"/>
      <c r="J17" s="47">
        <v>0.28299999999999997</v>
      </c>
      <c r="K17" s="47"/>
      <c r="L17" s="47">
        <v>0.28749999999999998</v>
      </c>
      <c r="M17" s="47">
        <v>0.23119999999999999</v>
      </c>
      <c r="N17" s="47"/>
      <c r="O17" s="47"/>
      <c r="P17" s="46">
        <v>0.28960000000000002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4189-4F51-4B6A-A65C-3E873F745A11}">
  <dimension ref="A1:U301"/>
  <sheetViews>
    <sheetView zoomScale="70" zoomScaleNormal="70" workbookViewId="0">
      <selection activeCell="M2" sqref="M2"/>
    </sheetView>
  </sheetViews>
  <sheetFormatPr defaultRowHeight="15" x14ac:dyDescent="0.25"/>
  <cols>
    <col min="1" max="1" width="9.140625" style="158"/>
    <col min="2" max="2" width="9.140625" style="160"/>
    <col min="3" max="3" width="9.140625" style="2"/>
    <col min="4" max="4" width="16" style="173" bestFit="1" customWidth="1"/>
    <col min="5" max="5" width="17.42578125" style="2" hidden="1" customWidth="1"/>
    <col min="6" max="6" width="28.42578125" style="165" hidden="1" customWidth="1"/>
    <col min="7" max="7" width="9.5703125" style="2" bestFit="1" customWidth="1"/>
    <col min="8" max="8" width="19" style="173" bestFit="1" customWidth="1"/>
    <col min="9" max="9" width="19" style="2" customWidth="1"/>
    <col min="10" max="10" width="20.7109375" style="173" bestFit="1" customWidth="1"/>
    <col min="11" max="11" width="19" style="2" hidden="1" customWidth="1"/>
    <col min="12" max="12" width="19" style="165" hidden="1" customWidth="1"/>
    <col min="13" max="13" width="9.140625" style="2"/>
    <col min="14" max="15" width="0" style="2" hidden="1" customWidth="1"/>
    <col min="16" max="16" width="9.140625" style="2"/>
    <col min="17" max="17" width="23.42578125" style="2" bestFit="1" customWidth="1"/>
    <col min="18" max="22" width="9.140625" style="2"/>
    <col min="23" max="23" width="15.42578125" style="2" bestFit="1" customWidth="1"/>
    <col min="24" max="24" width="9.140625" style="2"/>
    <col min="25" max="25" width="19.7109375" style="2" bestFit="1" customWidth="1"/>
    <col min="26" max="16384" width="9.140625" style="2"/>
  </cols>
  <sheetData>
    <row r="1" spans="1:21" ht="30" x14ac:dyDescent="0.25">
      <c r="A1" s="158" t="str">
        <f>fhr_stats!A1</f>
        <v>ids</v>
      </c>
      <c r="B1" s="160" t="str">
        <f>fhr_stats!B1</f>
        <v>targets</v>
      </c>
      <c r="C1" s="161" t="s">
        <v>88</v>
      </c>
      <c r="D1" s="176" t="s">
        <v>118</v>
      </c>
      <c r="E1" s="161" t="s">
        <v>89</v>
      </c>
      <c r="F1" s="162" t="s">
        <v>86</v>
      </c>
      <c r="G1" s="161" t="s">
        <v>90</v>
      </c>
      <c r="H1" s="176" t="s">
        <v>116</v>
      </c>
      <c r="I1" s="163" t="str">
        <f>fhr_stats!L1</f>
        <v>percent_around_mean_last_hour</v>
      </c>
      <c r="J1" s="176" t="s">
        <v>117</v>
      </c>
      <c r="K1" s="163" t="str">
        <f>fhr_stats!M1</f>
        <v>percent_around_median_last_hour</v>
      </c>
      <c r="L1" s="162" t="s">
        <v>104</v>
      </c>
      <c r="M1" s="161" t="s">
        <v>87</v>
      </c>
    </row>
    <row r="2" spans="1:21" ht="15.75" thickBot="1" x14ac:dyDescent="0.3">
      <c r="A2" s="158">
        <f>fhr_stats!A28</f>
        <v>27</v>
      </c>
      <c r="B2" s="160">
        <f>fhr_stats!B28</f>
        <v>1</v>
      </c>
      <c r="C2" s="164">
        <f>fhr_stats!D28</f>
        <v>12.2502424744001</v>
      </c>
      <c r="D2" s="173">
        <f>IF(C2&lt;$R$3,0,1)</f>
        <v>0</v>
      </c>
      <c r="E2" s="164">
        <f>fhr_stats!J28</f>
        <v>9.4123074794079802</v>
      </c>
      <c r="F2" s="165">
        <f>IF(E2&lt;$R$4,0,1)</f>
        <v>0</v>
      </c>
      <c r="G2" s="164">
        <f>fhr_stats!K28</f>
        <v>112.75622167768501</v>
      </c>
      <c r="H2" s="173">
        <f>IF(G2&lt;$R$5,0,1)</f>
        <v>0</v>
      </c>
      <c r="I2" s="161">
        <f>fhr_stats!L28</f>
        <v>0.96692226732822095</v>
      </c>
      <c r="J2" s="173">
        <f>IF(I2&gt;$R$6,0,1)</f>
        <v>0</v>
      </c>
      <c r="K2" s="163">
        <f>fhr_stats!M28</f>
        <v>0.96541873402495804</v>
      </c>
      <c r="L2" s="165">
        <f>IF(K2&gt;$R$7,0,1)</f>
        <v>0</v>
      </c>
      <c r="M2" s="164">
        <f>ABS(B2-AVERAGE(D2,H2, J2))</f>
        <v>1</v>
      </c>
      <c r="O2" s="2" t="str">
        <f>"["&amp;A2&amp;","</f>
        <v>[27,</v>
      </c>
    </row>
    <row r="3" spans="1:21" x14ac:dyDescent="0.25">
      <c r="A3" s="158">
        <f>fhr_stats!A82</f>
        <v>81</v>
      </c>
      <c r="B3" s="160">
        <f>fhr_stats!B82</f>
        <v>1</v>
      </c>
      <c r="C3" s="164">
        <f>fhr_stats!D82</f>
        <v>13.187993555076099</v>
      </c>
      <c r="D3" s="173">
        <f>IF(C3&lt;$R$3,0,1)</f>
        <v>0</v>
      </c>
      <c r="E3" s="164">
        <f>fhr_stats!J82</f>
        <v>11</v>
      </c>
      <c r="F3" s="165">
        <f>IF(E3&lt;$R$4,0,1)</f>
        <v>0</v>
      </c>
      <c r="G3" s="164">
        <f>fhr_stats!K82</f>
        <v>108</v>
      </c>
      <c r="H3" s="173">
        <f>IF(G3&lt;$R$5,0,1)</f>
        <v>0</v>
      </c>
      <c r="I3" s="161">
        <f>fhr_stats!L82</f>
        <v>0.95468142387077404</v>
      </c>
      <c r="J3" s="173">
        <f>IF(I3&gt;$R$6,0,1)</f>
        <v>0</v>
      </c>
      <c r="K3" s="163">
        <f>fhr_stats!M82</f>
        <v>0.93523781034998499</v>
      </c>
      <c r="L3" s="165">
        <f>IF(K3&gt;$R$7,0,1)</f>
        <v>0</v>
      </c>
      <c r="M3" s="164">
        <f>ABS(B3-AVERAGE(D3,H3, J3))</f>
        <v>1</v>
      </c>
      <c r="O3" s="2" t="str">
        <f>O2&amp;A3&amp;","</f>
        <v>[27,81,</v>
      </c>
      <c r="Q3" s="166" t="s">
        <v>83</v>
      </c>
      <c r="R3" s="167">
        <v>22.1</v>
      </c>
    </row>
    <row r="4" spans="1:21" x14ac:dyDescent="0.25">
      <c r="A4" s="158">
        <f>fhr_stats!A268</f>
        <v>267</v>
      </c>
      <c r="B4" s="160">
        <f>fhr_stats!B268</f>
        <v>1</v>
      </c>
      <c r="C4" s="164">
        <f>fhr_stats!D268</f>
        <v>18.343357169108501</v>
      </c>
      <c r="D4" s="173">
        <f>IF(C4&lt;$R$3,0,1)</f>
        <v>0</v>
      </c>
      <c r="E4" s="164">
        <f>fhr_stats!J268</f>
        <v>18.3565382899498</v>
      </c>
      <c r="F4" s="165">
        <f>IF(E4&lt;$R$4,0,1)</f>
        <v>0</v>
      </c>
      <c r="G4" s="164">
        <f>fhr_stats!K268</f>
        <v>96.543086517325804</v>
      </c>
      <c r="H4" s="173">
        <f>IF(G4&lt;$R$5,0,1)</f>
        <v>0</v>
      </c>
      <c r="I4" s="161">
        <f>fhr_stats!L268</f>
        <v>0.91364096629538505</v>
      </c>
      <c r="J4" s="173">
        <f>IF(I4&gt;$R$6,0,1)</f>
        <v>0</v>
      </c>
      <c r="K4" s="163">
        <f>fhr_stats!M268</f>
        <v>0.894257196586142</v>
      </c>
      <c r="L4" s="165">
        <f>IF(K4&gt;$R$7,0,1)</f>
        <v>0</v>
      </c>
      <c r="M4" s="164">
        <f>ABS(B4-AVERAGE(D4,H4, J4))</f>
        <v>1</v>
      </c>
      <c r="O4" s="2" t="str">
        <f>O3&amp;A4&amp;","</f>
        <v>[27,81,267,</v>
      </c>
      <c r="Q4" s="168" t="s">
        <v>85</v>
      </c>
      <c r="R4" s="23">
        <v>22</v>
      </c>
    </row>
    <row r="5" spans="1:21" x14ac:dyDescent="0.25">
      <c r="A5" s="158">
        <f>fhr_stats!A275</f>
        <v>274</v>
      </c>
      <c r="B5" s="160">
        <f>fhr_stats!B275</f>
        <v>1</v>
      </c>
      <c r="C5" s="164">
        <f>fhr_stats!D275</f>
        <v>16.561723116624901</v>
      </c>
      <c r="D5" s="173">
        <f>IF(C5&lt;$R$3,0,1)</f>
        <v>0</v>
      </c>
      <c r="E5" s="164">
        <f>fhr_stats!J275</f>
        <v>15.75</v>
      </c>
      <c r="F5" s="165">
        <f>IF(E5&lt;$R$4,0,1)</f>
        <v>0</v>
      </c>
      <c r="G5" s="164">
        <f>fhr_stats!K275</f>
        <v>111</v>
      </c>
      <c r="H5" s="173">
        <f>IF(G5&lt;$R$5,0,1)</f>
        <v>0</v>
      </c>
      <c r="I5" s="161">
        <f>fhr_stats!L275</f>
        <v>0.94111249223119897</v>
      </c>
      <c r="J5" s="173">
        <f>IF(I5&gt;$R$6,0,1)</f>
        <v>0</v>
      </c>
      <c r="K5" s="163">
        <f>fhr_stats!M275</f>
        <v>0.93567433188315696</v>
      </c>
      <c r="L5" s="165">
        <f>IF(K5&gt;$R$7,0,1)</f>
        <v>0</v>
      </c>
      <c r="M5" s="164">
        <f>ABS(B5-AVERAGE(D5,H5, J5))</f>
        <v>1</v>
      </c>
      <c r="O5" s="2" t="str">
        <f>O4&amp;A5&amp;","</f>
        <v>[27,81,267,274,</v>
      </c>
      <c r="Q5" s="168" t="s">
        <v>84</v>
      </c>
      <c r="R5" s="23">
        <v>155</v>
      </c>
    </row>
    <row r="6" spans="1:21" x14ac:dyDescent="0.25">
      <c r="A6" s="158">
        <f>fhr_stats!A193</f>
        <v>192</v>
      </c>
      <c r="B6" s="160">
        <f>fhr_stats!B193</f>
        <v>1</v>
      </c>
      <c r="C6" s="164">
        <f>fhr_stats!D193</f>
        <v>16.341608484072701</v>
      </c>
      <c r="D6" s="173">
        <f>IF(C6&lt;$R$3,0,1)</f>
        <v>0</v>
      </c>
      <c r="E6" s="164">
        <f>fhr_stats!J193</f>
        <v>18</v>
      </c>
      <c r="F6" s="165">
        <f>IF(E6&lt;$R$4,0,1)</f>
        <v>0</v>
      </c>
      <c r="G6" s="164">
        <f>fhr_stats!K193</f>
        <v>120</v>
      </c>
      <c r="H6" s="173">
        <f>IF(G6&lt;$R$5,0,1)</f>
        <v>0</v>
      </c>
      <c r="I6" s="161">
        <f>fhr_stats!L193</f>
        <v>0.95807609475951105</v>
      </c>
      <c r="J6" s="173">
        <f>IF(I6&gt;$R$6,0,1)</f>
        <v>0</v>
      </c>
      <c r="K6" s="163">
        <f>fhr_stats!M193</f>
        <v>0.91974156496769499</v>
      </c>
      <c r="L6" s="165">
        <f>IF(K6&gt;$R$7,0,1)</f>
        <v>0</v>
      </c>
      <c r="M6" s="164">
        <f>ABS(B6-AVERAGE(D6,H6, J6))</f>
        <v>1</v>
      </c>
      <c r="O6" s="2" t="str">
        <f>O5&amp;A6&amp;","</f>
        <v>[27,81,267,274,192,</v>
      </c>
      <c r="Q6" s="168" t="s">
        <v>102</v>
      </c>
      <c r="R6" s="23">
        <v>0.86460000000000004</v>
      </c>
    </row>
    <row r="7" spans="1:21" ht="15.75" thickBot="1" x14ac:dyDescent="0.3">
      <c r="A7" s="158">
        <f>fhr_stats!A27</f>
        <v>26</v>
      </c>
      <c r="B7" s="160">
        <f>fhr_stats!B27</f>
        <v>1</v>
      </c>
      <c r="C7" s="164">
        <f>fhr_stats!D27</f>
        <v>18.728952090580901</v>
      </c>
      <c r="D7" s="173">
        <f>IF(C7&lt;$R$3,0,1)</f>
        <v>0</v>
      </c>
      <c r="E7" s="164">
        <f>fhr_stats!J27</f>
        <v>14.051078258299199</v>
      </c>
      <c r="F7" s="165">
        <f>IF(E7&lt;$R$4,0,1)</f>
        <v>0</v>
      </c>
      <c r="G7" s="164">
        <f>fhr_stats!K27</f>
        <v>105.312706331889</v>
      </c>
      <c r="H7" s="173">
        <f>IF(G7&lt;$R$5,0,1)</f>
        <v>0</v>
      </c>
      <c r="I7" s="161">
        <f>fhr_stats!L27</f>
        <v>0.92044567454403503</v>
      </c>
      <c r="J7" s="173">
        <f>IF(I7&gt;$R$6,0,1)</f>
        <v>0</v>
      </c>
      <c r="K7" s="163">
        <f>fhr_stats!M27</f>
        <v>0.904194166489248</v>
      </c>
      <c r="L7" s="165">
        <f>IF(K7&gt;$R$7,0,1)</f>
        <v>0</v>
      </c>
      <c r="M7" s="164">
        <f>ABS(B7-AVERAGE(D7,H7, J7))</f>
        <v>1</v>
      </c>
      <c r="O7" s="2" t="str">
        <f>O6&amp;A7&amp;","</f>
        <v>[27,81,267,274,192,26,</v>
      </c>
      <c r="Q7" s="169" t="s">
        <v>103</v>
      </c>
      <c r="R7" s="170">
        <v>0.85899999999999999</v>
      </c>
    </row>
    <row r="8" spans="1:21" x14ac:dyDescent="0.25">
      <c r="A8" s="158">
        <f>fhr_stats!A154</f>
        <v>153</v>
      </c>
      <c r="B8" s="160">
        <f>fhr_stats!B154</f>
        <v>1</v>
      </c>
      <c r="C8" s="164">
        <f>fhr_stats!D154</f>
        <v>17.190396925208699</v>
      </c>
      <c r="D8" s="173">
        <f>IF(C8&lt;$R$3,0,1)</f>
        <v>0</v>
      </c>
      <c r="E8" s="164">
        <f>fhr_stats!J154</f>
        <v>14</v>
      </c>
      <c r="F8" s="165">
        <f>IF(E8&lt;$R$4,0,1)</f>
        <v>0</v>
      </c>
      <c r="G8" s="164">
        <f>fhr_stats!K154</f>
        <v>125.75</v>
      </c>
      <c r="H8" s="173">
        <f>IF(G8&lt;$R$5,0,1)</f>
        <v>0</v>
      </c>
      <c r="I8" s="161">
        <f>fhr_stats!L154</f>
        <v>0.92515625000000001</v>
      </c>
      <c r="J8" s="173">
        <f>IF(I8&gt;$R$6,0,1)</f>
        <v>0</v>
      </c>
      <c r="K8" s="163">
        <f>fhr_stats!M154</f>
        <v>0.91164062499999998</v>
      </c>
      <c r="L8" s="165">
        <f>IF(K8&gt;$R$7,0,1)</f>
        <v>0</v>
      </c>
      <c r="M8" s="164">
        <f>ABS(B8-AVERAGE(D8,H8, J8))</f>
        <v>1</v>
      </c>
      <c r="O8" s="2" t="str">
        <f>O7&amp;A8&amp;","</f>
        <v>[27,81,267,274,192,26,153,</v>
      </c>
      <c r="Q8" s="2" t="str">
        <f>"controversials = "&amp;O300&amp;A301&amp;"]"</f>
        <v>controversials = 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13,155,228,255,198,285,10,11,240]</v>
      </c>
    </row>
    <row r="9" spans="1:21" x14ac:dyDescent="0.25">
      <c r="A9" s="158">
        <f>fhr_stats!A127</f>
        <v>126</v>
      </c>
      <c r="B9" s="160">
        <f>fhr_stats!B127</f>
        <v>0</v>
      </c>
      <c r="C9" s="164">
        <f>fhr_stats!D127</f>
        <v>23.513258882624999</v>
      </c>
      <c r="D9" s="173">
        <f>IF(C9&lt;$R$3,0,1)</f>
        <v>1</v>
      </c>
      <c r="E9" s="164">
        <f>fhr_stats!J127</f>
        <v>24</v>
      </c>
      <c r="F9" s="165">
        <f>IF(E9&lt;$R$4,0,1)</f>
        <v>1</v>
      </c>
      <c r="G9" s="164">
        <f>fhr_stats!K127</f>
        <v>178</v>
      </c>
      <c r="H9" s="173">
        <f>IF(G9&lt;$R$5,0,1)</f>
        <v>1</v>
      </c>
      <c r="I9" s="161">
        <f>fhr_stats!L127</f>
        <v>0.84222651605231802</v>
      </c>
      <c r="J9" s="173">
        <f>IF(I9&gt;$R$6,0,1)</f>
        <v>1</v>
      </c>
      <c r="K9" s="163">
        <f>fhr_stats!M127</f>
        <v>0.835983947681331</v>
      </c>
      <c r="L9" s="165">
        <f>IF(K9&gt;$R$7,0,1)</f>
        <v>1</v>
      </c>
      <c r="M9" s="164">
        <f>ABS(B9-AVERAGE(D9,H9, J9))</f>
        <v>1</v>
      </c>
      <c r="O9" s="2" t="str">
        <f>O8&amp;A9&amp;","</f>
        <v>[27,81,267,274,192,26,153,126,</v>
      </c>
      <c r="R9" s="171"/>
      <c r="S9" s="171"/>
      <c r="T9" s="171"/>
      <c r="U9" s="171"/>
    </row>
    <row r="10" spans="1:21" x14ac:dyDescent="0.25">
      <c r="A10" s="158">
        <f>fhr_stats!A9</f>
        <v>8</v>
      </c>
      <c r="B10" s="160">
        <f>fhr_stats!B9</f>
        <v>1</v>
      </c>
      <c r="C10" s="164">
        <f>fhr_stats!D9</f>
        <v>18.899215380930698</v>
      </c>
      <c r="D10" s="173">
        <f>IF(C10&lt;$R$3,0,1)</f>
        <v>0</v>
      </c>
      <c r="E10" s="164">
        <f>fhr_stats!J9</f>
        <v>22.157242848494601</v>
      </c>
      <c r="F10" s="165">
        <f>IF(E10&lt;$R$4,0,1)</f>
        <v>1</v>
      </c>
      <c r="G10" s="164">
        <f>fhr_stats!K9</f>
        <v>97.347074968348593</v>
      </c>
      <c r="H10" s="173">
        <f>IF(G10&lt;$R$5,0,1)</f>
        <v>0</v>
      </c>
      <c r="I10" s="161">
        <f>fhr_stats!L9</f>
        <v>0.905624737652161</v>
      </c>
      <c r="J10" s="173">
        <f>IF(I10&gt;$R$6,0,1)</f>
        <v>0</v>
      </c>
      <c r="K10" s="163">
        <f>fhr_stats!M9</f>
        <v>0.89953826780467305</v>
      </c>
      <c r="L10" s="165">
        <f>IF(K10&gt;$R$7,0,1)</f>
        <v>0</v>
      </c>
      <c r="M10" s="164">
        <f>ABS(B10-AVERAGE(D10,H10, J10))</f>
        <v>1</v>
      </c>
      <c r="O10" s="2" t="str">
        <f>O9&amp;A10&amp;","</f>
        <v>[27,81,267,274,192,26,153,126,8,</v>
      </c>
    </row>
    <row r="11" spans="1:21" x14ac:dyDescent="0.25">
      <c r="A11" s="158">
        <f>fhr_stats!A162</f>
        <v>161</v>
      </c>
      <c r="B11" s="160">
        <f>fhr_stats!B162</f>
        <v>1</v>
      </c>
      <c r="C11" s="164">
        <f>fhr_stats!D162</f>
        <v>20.706396503170399</v>
      </c>
      <c r="D11" s="173">
        <f>IF(C11&lt;$R$3,0,1)</f>
        <v>0</v>
      </c>
      <c r="E11" s="164">
        <f>fhr_stats!J162</f>
        <v>29.25</v>
      </c>
      <c r="F11" s="165">
        <f>IF(E11&lt;$R$4,0,1)</f>
        <v>1</v>
      </c>
      <c r="G11" s="164">
        <f>fhr_stats!K162</f>
        <v>101</v>
      </c>
      <c r="H11" s="173">
        <f>IF(G11&lt;$R$5,0,1)</f>
        <v>0</v>
      </c>
      <c r="I11" s="161">
        <f>fhr_stats!L162</f>
        <v>0.90095671267252198</v>
      </c>
      <c r="J11" s="173">
        <f>IF(I11&gt;$R$6,0,1)</f>
        <v>0</v>
      </c>
      <c r="K11" s="163">
        <f>fhr_stats!M162</f>
        <v>0.87366687578419</v>
      </c>
      <c r="L11" s="165">
        <f>IF(K11&gt;$R$7,0,1)</f>
        <v>0</v>
      </c>
      <c r="M11" s="164">
        <f>ABS(B11-AVERAGE(D11,H11, J11))</f>
        <v>1</v>
      </c>
      <c r="O11" s="2" t="str">
        <f>O10&amp;A11&amp;","</f>
        <v>[27,81,267,274,192,26,153,126,8,161,</v>
      </c>
    </row>
    <row r="12" spans="1:21" x14ac:dyDescent="0.25">
      <c r="A12" s="158">
        <f>fhr_stats!A299</f>
        <v>298</v>
      </c>
      <c r="B12" s="160">
        <f>fhr_stats!B299</f>
        <v>0</v>
      </c>
      <c r="C12" s="164">
        <f>fhr_stats!D299</f>
        <v>34.575232530138301</v>
      </c>
      <c r="D12" s="173">
        <f>IF(C12&lt;$R$3,0,1)</f>
        <v>1</v>
      </c>
      <c r="E12" s="164">
        <f>fhr_stats!J299</f>
        <v>59</v>
      </c>
      <c r="F12" s="165">
        <f>IF(E12&lt;$R$4,0,1)</f>
        <v>1</v>
      </c>
      <c r="G12" s="164">
        <f>fhr_stats!K299</f>
        <v>159</v>
      </c>
      <c r="H12" s="173">
        <f>IF(G12&lt;$R$5,0,1)</f>
        <v>1</v>
      </c>
      <c r="I12" s="161">
        <f>fhr_stats!L299</f>
        <v>0.62762181348822199</v>
      </c>
      <c r="J12" s="173">
        <f>IF(I12&gt;$R$6,0,1)</f>
        <v>1</v>
      </c>
      <c r="K12" s="163">
        <f>fhr_stats!M299</f>
        <v>0.636092287834785</v>
      </c>
      <c r="L12" s="165">
        <f>IF(K12&gt;$R$7,0,1)</f>
        <v>1</v>
      </c>
      <c r="M12" s="164">
        <f>ABS(B12-AVERAGE(D12,H12, J12))</f>
        <v>1</v>
      </c>
      <c r="O12" s="2" t="str">
        <f>O11&amp;A12&amp;","</f>
        <v>[27,81,267,274,192,26,153,126,8,161,298,</v>
      </c>
    </row>
    <row r="13" spans="1:21" x14ac:dyDescent="0.25">
      <c r="A13" s="158">
        <f>fhr_stats!A271</f>
        <v>270</v>
      </c>
      <c r="B13" s="160">
        <f>fhr_stats!B271</f>
        <v>1</v>
      </c>
      <c r="C13" s="164">
        <f>fhr_stats!D271</f>
        <v>15.4271741297572</v>
      </c>
      <c r="D13" s="173">
        <f>IF(C13&lt;$R$3,0,1)</f>
        <v>0</v>
      </c>
      <c r="E13" s="164">
        <f>fhr_stats!J271</f>
        <v>18</v>
      </c>
      <c r="F13" s="165">
        <f>IF(E13&lt;$R$4,0,1)</f>
        <v>0</v>
      </c>
      <c r="G13" s="164">
        <f>fhr_stats!K271</f>
        <v>142</v>
      </c>
      <c r="H13" s="173">
        <f>IF(G13&lt;$R$5,0,1)</f>
        <v>0</v>
      </c>
      <c r="I13" s="161">
        <f>fhr_stats!L271</f>
        <v>0.96549699016297097</v>
      </c>
      <c r="J13" s="173">
        <f>IF(I13&gt;$R$6,0,1)</f>
        <v>0</v>
      </c>
      <c r="K13" s="163">
        <f>fhr_stats!M271</f>
        <v>0.959697548083981</v>
      </c>
      <c r="L13" s="165">
        <f>IF(K13&gt;$R$7,0,1)</f>
        <v>0</v>
      </c>
      <c r="M13" s="164">
        <f>ABS(B13-AVERAGE(D13,H13, J13))</f>
        <v>1</v>
      </c>
      <c r="O13" s="2" t="str">
        <f>O12&amp;A13&amp;","</f>
        <v>[27,81,267,274,192,26,153,126,8,161,298,270,</v>
      </c>
    </row>
    <row r="14" spans="1:21" x14ac:dyDescent="0.25">
      <c r="A14" s="158">
        <f>fhr_stats!A68</f>
        <v>67</v>
      </c>
      <c r="B14" s="160">
        <f>fhr_stats!B68</f>
        <v>1</v>
      </c>
      <c r="C14" s="164">
        <f>fhr_stats!D68</f>
        <v>18.984359069634699</v>
      </c>
      <c r="D14" s="173">
        <f>IF(C14&lt;$R$3,0,1)</f>
        <v>0</v>
      </c>
      <c r="E14" s="164">
        <f>fhr_stats!J68</f>
        <v>22</v>
      </c>
      <c r="F14" s="165">
        <f>IF(E14&lt;$R$4,0,1)</f>
        <v>1</v>
      </c>
      <c r="G14" s="164">
        <f>fhr_stats!K68</f>
        <v>131</v>
      </c>
      <c r="H14" s="173">
        <f>IF(G14&lt;$R$5,0,1)</f>
        <v>0</v>
      </c>
      <c r="I14" s="161">
        <f>fhr_stats!L68</f>
        <v>0.91888585000719702</v>
      </c>
      <c r="J14" s="173">
        <f>IF(I14&gt;$R$6,0,1)</f>
        <v>0</v>
      </c>
      <c r="K14" s="163">
        <f>fhr_stats!M68</f>
        <v>0.89643011371815096</v>
      </c>
      <c r="L14" s="165">
        <f>IF(K14&gt;$R$7,0,1)</f>
        <v>0</v>
      </c>
      <c r="M14" s="164">
        <f>ABS(B14-AVERAGE(D14,H14, J14))</f>
        <v>1</v>
      </c>
      <c r="O14" s="2" t="str">
        <f>O13&amp;A14&amp;","</f>
        <v>[27,81,267,274,192,26,153,126,8,161,298,270,67,</v>
      </c>
    </row>
    <row r="15" spans="1:21" x14ac:dyDescent="0.25">
      <c r="A15" s="158">
        <f>fhr_stats!A168</f>
        <v>167</v>
      </c>
      <c r="B15" s="160">
        <f>fhr_stats!B168</f>
        <v>1</v>
      </c>
      <c r="C15" s="164">
        <f>fhr_stats!D168</f>
        <v>19.8299240749832</v>
      </c>
      <c r="D15" s="173">
        <f>IF(C15&lt;$R$3,0,1)</f>
        <v>0</v>
      </c>
      <c r="E15" s="164">
        <f>fhr_stats!J168</f>
        <v>23</v>
      </c>
      <c r="F15" s="165">
        <f>IF(E15&lt;$R$4,0,1)</f>
        <v>1</v>
      </c>
      <c r="G15" s="164">
        <f>fhr_stats!K168</f>
        <v>131.75</v>
      </c>
      <c r="H15" s="173">
        <f>IF(G15&lt;$R$5,0,1)</f>
        <v>0</v>
      </c>
      <c r="I15" s="161">
        <f>fhr_stats!L168</f>
        <v>0.92328042328042303</v>
      </c>
      <c r="J15" s="173">
        <f>IF(I15&gt;$R$6,0,1)</f>
        <v>0</v>
      </c>
      <c r="K15" s="163">
        <f>fhr_stats!M168</f>
        <v>0.91556437389770695</v>
      </c>
      <c r="L15" s="165">
        <f>IF(K15&gt;$R$7,0,1)</f>
        <v>0</v>
      </c>
      <c r="M15" s="164">
        <f>ABS(B15-AVERAGE(D15,H15, J15))</f>
        <v>1</v>
      </c>
      <c r="O15" s="2" t="str">
        <f>O14&amp;A15&amp;","</f>
        <v>[27,81,267,274,192,26,153,126,8,161,298,270,67,167,</v>
      </c>
    </row>
    <row r="16" spans="1:21" x14ac:dyDescent="0.25">
      <c r="A16" s="158">
        <f>fhr_stats!A189</f>
        <v>188</v>
      </c>
      <c r="B16" s="160">
        <f>fhr_stats!B189</f>
        <v>1</v>
      </c>
      <c r="C16" s="164">
        <f>fhr_stats!D189</f>
        <v>19.1050496860775</v>
      </c>
      <c r="D16" s="173">
        <f>IF(C16&lt;$R$3,0,1)</f>
        <v>0</v>
      </c>
      <c r="E16" s="164">
        <f>fhr_stats!J189</f>
        <v>23</v>
      </c>
      <c r="F16" s="165">
        <f>IF(E16&lt;$R$4,0,1)</f>
        <v>1</v>
      </c>
      <c r="G16" s="164">
        <f>fhr_stats!K189</f>
        <v>138</v>
      </c>
      <c r="H16" s="173">
        <f>IF(G16&lt;$R$5,0,1)</f>
        <v>0</v>
      </c>
      <c r="I16" s="161">
        <f>fhr_stats!L189</f>
        <v>0.92194157029823498</v>
      </c>
      <c r="J16" s="173">
        <f>IF(I16&gt;$R$6,0,1)</f>
        <v>0</v>
      </c>
      <c r="K16" s="163">
        <f>fhr_stats!M189</f>
        <v>0.91425745587340201</v>
      </c>
      <c r="L16" s="165">
        <f>IF(K16&gt;$R$7,0,1)</f>
        <v>0</v>
      </c>
      <c r="M16" s="164">
        <f>ABS(B16-AVERAGE(D16,H16, J16))</f>
        <v>1</v>
      </c>
      <c r="O16" s="2" t="str">
        <f>O15&amp;A16&amp;","</f>
        <v>[27,81,267,274,192,26,153,126,8,161,298,270,67,167,188,</v>
      </c>
    </row>
    <row r="17" spans="1:17" x14ac:dyDescent="0.25">
      <c r="A17" s="158">
        <f>fhr_stats!A211</f>
        <v>210</v>
      </c>
      <c r="B17" s="160">
        <f>fhr_stats!B211</f>
        <v>1</v>
      </c>
      <c r="C17" s="164">
        <f>fhr_stats!D211</f>
        <v>18.613688303344102</v>
      </c>
      <c r="D17" s="173">
        <f>IF(C17&lt;$R$3,0,1)</f>
        <v>0</v>
      </c>
      <c r="E17" s="164">
        <f>fhr_stats!J211</f>
        <v>26.5</v>
      </c>
      <c r="F17" s="165">
        <f>IF(E17&lt;$R$4,0,1)</f>
        <v>1</v>
      </c>
      <c r="G17" s="164">
        <f>fhr_stats!K211</f>
        <v>149.25</v>
      </c>
      <c r="H17" s="173">
        <f>IF(G17&lt;$R$5,0,1)</f>
        <v>0</v>
      </c>
      <c r="I17" s="161">
        <f>fhr_stats!L211</f>
        <v>0.94318362164735703</v>
      </c>
      <c r="J17" s="173">
        <f>IF(I17&gt;$R$6,0,1)</f>
        <v>0</v>
      </c>
      <c r="K17" s="163">
        <f>fhr_stats!M211</f>
        <v>0.93945405491191802</v>
      </c>
      <c r="L17" s="165">
        <f>IF(K17&gt;$R$7,0,1)</f>
        <v>0</v>
      </c>
      <c r="M17" s="164">
        <f>ABS(B17-AVERAGE(D17,H17, J17))</f>
        <v>1</v>
      </c>
      <c r="O17" s="2" t="str">
        <f>O16&amp;A17&amp;","</f>
        <v>[27,81,267,274,192,26,153,126,8,161,298,270,67,167,188,210,</v>
      </c>
      <c r="Q17" s="172"/>
    </row>
    <row r="18" spans="1:17" x14ac:dyDescent="0.25">
      <c r="A18" s="158">
        <f>fhr_stats!A186</f>
        <v>185</v>
      </c>
      <c r="B18" s="160">
        <f>fhr_stats!B186</f>
        <v>1</v>
      </c>
      <c r="C18" s="164">
        <f>fhr_stats!D186</f>
        <v>21.004159937045301</v>
      </c>
      <c r="D18" s="173">
        <f>IF(C18&lt;$R$3,0,1)</f>
        <v>0</v>
      </c>
      <c r="E18" s="164">
        <f>fhr_stats!J186</f>
        <v>27</v>
      </c>
      <c r="F18" s="165">
        <f>IF(E18&lt;$R$4,0,1)</f>
        <v>1</v>
      </c>
      <c r="G18" s="164">
        <f>fhr_stats!K186</f>
        <v>145</v>
      </c>
      <c r="H18" s="173">
        <f>IF(G18&lt;$R$5,0,1)</f>
        <v>0</v>
      </c>
      <c r="I18" s="161">
        <f>fhr_stats!L186</f>
        <v>0.90862862216482299</v>
      </c>
      <c r="J18" s="173">
        <f>IF(I18&gt;$R$6,0,1)</f>
        <v>0</v>
      </c>
      <c r="K18" s="163">
        <f>fhr_stats!M186</f>
        <v>0.83291629671482703</v>
      </c>
      <c r="L18" s="165">
        <f>IF(K18&gt;$R$7,0,1)</f>
        <v>1</v>
      </c>
      <c r="M18" s="164">
        <f>ABS(B18-AVERAGE(D18,H18, J18))</f>
        <v>1</v>
      </c>
      <c r="O18" s="2" t="str">
        <f>O17&amp;A18&amp;","</f>
        <v>[27,81,267,274,192,26,153,126,8,161,298,270,67,167,188,210,185,</v>
      </c>
    </row>
    <row r="19" spans="1:17" x14ac:dyDescent="0.25">
      <c r="A19" s="158">
        <f>fhr_stats!A215</f>
        <v>214</v>
      </c>
      <c r="B19" s="160">
        <f>fhr_stats!B215</f>
        <v>1</v>
      </c>
      <c r="C19" s="164">
        <f>fhr_stats!D215</f>
        <v>11.7754795010609</v>
      </c>
      <c r="D19" s="173">
        <f>IF(C19&lt;$R$3,0,1)</f>
        <v>0</v>
      </c>
      <c r="E19" s="164">
        <f>fhr_stats!J215</f>
        <v>8.5</v>
      </c>
      <c r="F19" s="165">
        <f>IF(E19&lt;$R$4,0,1)</f>
        <v>0</v>
      </c>
      <c r="G19" s="164">
        <f>fhr_stats!K215</f>
        <v>151</v>
      </c>
      <c r="H19" s="173">
        <f>IF(G19&lt;$R$5,0,1)</f>
        <v>0</v>
      </c>
      <c r="I19" s="161">
        <f>fhr_stats!L215</f>
        <v>0.96921348314606703</v>
      </c>
      <c r="J19" s="173">
        <f>IF(I19&gt;$R$6,0,1)</f>
        <v>0</v>
      </c>
      <c r="K19" s="163">
        <f>fhr_stats!M215</f>
        <v>0.961048689138576</v>
      </c>
      <c r="L19" s="165">
        <f>IF(K19&gt;$R$7,0,1)</f>
        <v>0</v>
      </c>
      <c r="M19" s="164">
        <f>ABS(B19-AVERAGE(D19,H19, J19))</f>
        <v>1</v>
      </c>
      <c r="O19" s="2" t="str">
        <f>O18&amp;A19&amp;","</f>
        <v>[27,81,267,274,192,26,153,126,8,161,298,270,67,167,188,210,185,214,</v>
      </c>
    </row>
    <row r="20" spans="1:17" x14ac:dyDescent="0.25">
      <c r="A20" s="158">
        <f>fhr_stats!A173</f>
        <v>172</v>
      </c>
      <c r="B20" s="160">
        <f>fhr_stats!B173</f>
        <v>1</v>
      </c>
      <c r="C20" s="164">
        <f>fhr_stats!D173</f>
        <v>17.234976267029801</v>
      </c>
      <c r="D20" s="173">
        <f>IF(C20&lt;$R$3,0,1)</f>
        <v>0</v>
      </c>
      <c r="E20" s="164">
        <f>fhr_stats!J173</f>
        <v>11</v>
      </c>
      <c r="F20" s="165">
        <f>IF(E20&lt;$R$4,0,1)</f>
        <v>0</v>
      </c>
      <c r="G20" s="164">
        <f>fhr_stats!K173</f>
        <v>161</v>
      </c>
      <c r="H20" s="173">
        <f>IF(G20&lt;$R$5,0,1)</f>
        <v>1</v>
      </c>
      <c r="I20" s="161">
        <f>fhr_stats!L173</f>
        <v>0.93585786343446498</v>
      </c>
      <c r="J20" s="173">
        <f>IF(I20&gt;$R$6,0,1)</f>
        <v>0</v>
      </c>
      <c r="K20" s="163">
        <f>fhr_stats!M173</f>
        <v>0.93299706391628401</v>
      </c>
      <c r="L20" s="165">
        <f>IF(K20&gt;$R$7,0,1)</f>
        <v>0</v>
      </c>
      <c r="M20" s="164">
        <f>ABS(B20-AVERAGE(D20,H20, J20))</f>
        <v>0.66666666666666674</v>
      </c>
      <c r="O20" s="2" t="str">
        <f>O19&amp;A20&amp;","</f>
        <v>[27,81,267,274,192,26,153,126,8,161,298,270,67,167,188,210,185,214,172,</v>
      </c>
    </row>
    <row r="21" spans="1:17" x14ac:dyDescent="0.25">
      <c r="A21" s="158">
        <f>fhr_stats!A136</f>
        <v>135</v>
      </c>
      <c r="B21" s="160">
        <f>fhr_stats!B136</f>
        <v>1</v>
      </c>
      <c r="C21" s="164">
        <f>fhr_stats!D136</f>
        <v>15.1701104700547</v>
      </c>
      <c r="D21" s="173">
        <f>IF(C21&lt;$R$3,0,1)</f>
        <v>0</v>
      </c>
      <c r="E21" s="164">
        <f>fhr_stats!J136</f>
        <v>19</v>
      </c>
      <c r="F21" s="165">
        <f>IF(E21&lt;$R$4,0,1)</f>
        <v>0</v>
      </c>
      <c r="G21" s="164">
        <f>fhr_stats!K136</f>
        <v>176</v>
      </c>
      <c r="H21" s="173">
        <f>IF(G21&lt;$R$5,0,1)</f>
        <v>1</v>
      </c>
      <c r="I21" s="161">
        <f>fhr_stats!L136</f>
        <v>0.97082071359976296</v>
      </c>
      <c r="J21" s="173">
        <f>IF(I21&gt;$R$6,0,1)</f>
        <v>0</v>
      </c>
      <c r="K21" s="163">
        <f>fhr_stats!M136</f>
        <v>0.94518726453423896</v>
      </c>
      <c r="L21" s="165">
        <f>IF(K21&gt;$R$7,0,1)</f>
        <v>0</v>
      </c>
      <c r="M21" s="164">
        <f>ABS(B21-AVERAGE(D21,H21, J21))</f>
        <v>0.66666666666666674</v>
      </c>
      <c r="O21" s="2" t="str">
        <f>O20&amp;A21&amp;","</f>
        <v>[27,81,267,274,192,26,153,126,8,161,298,270,67,167,188,210,185,214,172,135,</v>
      </c>
    </row>
    <row r="22" spans="1:17" x14ac:dyDescent="0.25">
      <c r="A22" s="158">
        <f>fhr_stats!A110</f>
        <v>109</v>
      </c>
      <c r="B22" s="160">
        <f>fhr_stats!B110</f>
        <v>1</v>
      </c>
      <c r="C22" s="164">
        <f>fhr_stats!D110</f>
        <v>22.3494526923009</v>
      </c>
      <c r="D22" s="173">
        <f>IF(C22&lt;$R$3,0,1)</f>
        <v>1</v>
      </c>
      <c r="E22" s="164">
        <f>fhr_stats!J110</f>
        <v>16.75</v>
      </c>
      <c r="F22" s="165">
        <f>IF(E22&lt;$R$4,0,1)</f>
        <v>0</v>
      </c>
      <c r="G22" s="164">
        <f>fhr_stats!K110</f>
        <v>126.75</v>
      </c>
      <c r="H22" s="173">
        <f>IF(G22&lt;$R$5,0,1)</f>
        <v>0</v>
      </c>
      <c r="I22" s="161">
        <f>fhr_stats!L110</f>
        <v>0.90571771291483405</v>
      </c>
      <c r="J22" s="173">
        <f>IF(I22&gt;$R$6,0,1)</f>
        <v>0</v>
      </c>
      <c r="K22" s="163">
        <f>fhr_stats!M110</f>
        <v>0.88964414234306199</v>
      </c>
      <c r="L22" s="165">
        <f>IF(K22&gt;$R$7,0,1)</f>
        <v>0</v>
      </c>
      <c r="M22" s="164">
        <f>ABS(B22-AVERAGE(D22,H22, J22))</f>
        <v>0.66666666666666674</v>
      </c>
      <c r="O22" s="2" t="str">
        <f>O21&amp;A22&amp;","</f>
        <v>[27,81,267,274,192,26,153,126,8,161,298,270,67,167,188,210,185,214,172,135,109,</v>
      </c>
    </row>
    <row r="23" spans="1:17" x14ac:dyDescent="0.25">
      <c r="A23" s="158">
        <f>fhr_stats!A197</f>
        <v>196</v>
      </c>
      <c r="B23" s="160">
        <f>fhr_stats!B197</f>
        <v>1</v>
      </c>
      <c r="C23" s="164">
        <f>fhr_stats!D197</f>
        <v>19.473456096696101</v>
      </c>
      <c r="D23" s="173">
        <f>IF(C23&lt;$R$3,0,1)</f>
        <v>0</v>
      </c>
      <c r="E23" s="164">
        <f>fhr_stats!J197</f>
        <v>20</v>
      </c>
      <c r="F23" s="165">
        <f>IF(E23&lt;$R$4,0,1)</f>
        <v>0</v>
      </c>
      <c r="G23" s="164">
        <f>fhr_stats!K197</f>
        <v>118.75</v>
      </c>
      <c r="H23" s="173">
        <f>IF(G23&lt;$R$5,0,1)</f>
        <v>0</v>
      </c>
      <c r="I23" s="161">
        <f>fhr_stats!L197</f>
        <v>0.86413527143280899</v>
      </c>
      <c r="J23" s="173">
        <f>IF(I23&gt;$R$6,0,1)</f>
        <v>1</v>
      </c>
      <c r="K23" s="163">
        <f>fhr_stats!M197</f>
        <v>0.83810442005339603</v>
      </c>
      <c r="L23" s="165">
        <f>IF(K23&gt;$R$7,0,1)</f>
        <v>1</v>
      </c>
      <c r="M23" s="164">
        <f>ABS(B23-AVERAGE(D23,H23, J23))</f>
        <v>0.66666666666666674</v>
      </c>
      <c r="O23" s="2" t="str">
        <f>O22&amp;A23&amp;","</f>
        <v>[27,81,267,274,192,26,153,126,8,161,298,270,67,167,188,210,185,214,172,135,109,196,</v>
      </c>
    </row>
    <row r="24" spans="1:17" x14ac:dyDescent="0.25">
      <c r="A24" s="158">
        <f>fhr_stats!A80</f>
        <v>79</v>
      </c>
      <c r="B24" s="160">
        <f>fhr_stats!B80</f>
        <v>1</v>
      </c>
      <c r="C24" s="164">
        <f>fhr_stats!D80</f>
        <v>19.831247407631999</v>
      </c>
      <c r="D24" s="173">
        <f>IF(C24&lt;$R$3,0,1)</f>
        <v>0</v>
      </c>
      <c r="E24" s="164">
        <f>fhr_stats!J80</f>
        <v>12</v>
      </c>
      <c r="F24" s="165">
        <f>IF(E24&lt;$R$4,0,1)</f>
        <v>0</v>
      </c>
      <c r="G24" s="164">
        <f>fhr_stats!K80</f>
        <v>120</v>
      </c>
      <c r="H24" s="173">
        <f>IF(G24&lt;$R$5,0,1)</f>
        <v>0</v>
      </c>
      <c r="I24" s="161">
        <f>fhr_stats!L80</f>
        <v>0.86456717344089296</v>
      </c>
      <c r="J24" s="173">
        <f>IF(I24&gt;$R$6,0,1)</f>
        <v>1</v>
      </c>
      <c r="K24" s="163">
        <f>fhr_stats!M80</f>
        <v>0.85867204467887004</v>
      </c>
      <c r="L24" s="165">
        <f>IF(K24&gt;$R$7,0,1)</f>
        <v>1</v>
      </c>
      <c r="M24" s="164">
        <f>ABS(B24-AVERAGE(D24,H24, J24))</f>
        <v>0.66666666666666674</v>
      </c>
      <c r="O24" s="2" t="str">
        <f>O23&amp;A24&amp;","</f>
        <v>[27,81,267,274,192,26,153,126,8,161,298,270,67,167,188,210,185,214,172,135,109,196,79,</v>
      </c>
    </row>
    <row r="25" spans="1:17" x14ac:dyDescent="0.25">
      <c r="A25" s="158">
        <f>fhr_stats!A106</f>
        <v>105</v>
      </c>
      <c r="B25" s="160">
        <f>fhr_stats!B106</f>
        <v>1</v>
      </c>
      <c r="C25" s="164">
        <f>fhr_stats!D106</f>
        <v>23.294661362799101</v>
      </c>
      <c r="D25" s="173">
        <f>IF(C25&lt;$R$3,0,1)</f>
        <v>1</v>
      </c>
      <c r="E25" s="164">
        <f>fhr_stats!J106</f>
        <v>25.25</v>
      </c>
      <c r="F25" s="165">
        <f>IF(E25&lt;$R$4,0,1)</f>
        <v>1</v>
      </c>
      <c r="G25" s="164">
        <f>fhr_stats!K106</f>
        <v>125</v>
      </c>
      <c r="H25" s="173">
        <f>IF(G25&lt;$R$5,0,1)</f>
        <v>0</v>
      </c>
      <c r="I25" s="161">
        <f>fhr_stats!L106</f>
        <v>0.90011239112110097</v>
      </c>
      <c r="J25" s="173">
        <f>IF(I25&gt;$R$6,0,1)</f>
        <v>0</v>
      </c>
      <c r="K25" s="163">
        <f>fhr_stats!M106</f>
        <v>0.87538634447878605</v>
      </c>
      <c r="L25" s="165">
        <f>IF(K25&gt;$R$7,0,1)</f>
        <v>0</v>
      </c>
      <c r="M25" s="164">
        <f>ABS(B25-AVERAGE(D25,H25, J25))</f>
        <v>0.66666666666666674</v>
      </c>
      <c r="O25" s="2" t="str">
        <f>O24&amp;A25&amp;","</f>
        <v>[27,81,267,274,192,26,153,126,8,161,298,270,67,167,188,210,185,214,172,135,109,196,79,105,</v>
      </c>
    </row>
    <row r="26" spans="1:17" x14ac:dyDescent="0.25">
      <c r="A26" s="158">
        <f>fhr_stats!A298</f>
        <v>297</v>
      </c>
      <c r="B26" s="160">
        <f>fhr_stats!B298</f>
        <v>1</v>
      </c>
      <c r="C26" s="164">
        <f>fhr_stats!D298</f>
        <v>23.343418231550402</v>
      </c>
      <c r="D26" s="173">
        <f>IF(C26&lt;$R$3,0,1)</f>
        <v>1</v>
      </c>
      <c r="E26" s="164">
        <f>fhr_stats!J298</f>
        <v>23.75</v>
      </c>
      <c r="F26" s="165">
        <f>IF(E26&lt;$R$4,0,1)</f>
        <v>1</v>
      </c>
      <c r="G26" s="164">
        <f>fhr_stats!K298</f>
        <v>128.75</v>
      </c>
      <c r="H26" s="173">
        <f>IF(G26&lt;$R$5,0,1)</f>
        <v>0</v>
      </c>
      <c r="I26" s="161">
        <f>fhr_stats!L298</f>
        <v>0.91994473932959997</v>
      </c>
      <c r="J26" s="173">
        <f>IF(I26&gt;$R$6,0,1)</f>
        <v>0</v>
      </c>
      <c r="K26" s="163">
        <f>fhr_stats!M298</f>
        <v>0.87820839089653102</v>
      </c>
      <c r="L26" s="165">
        <f>IF(K26&gt;$R$7,0,1)</f>
        <v>0</v>
      </c>
      <c r="M26" s="164">
        <f>ABS(B26-AVERAGE(D26,H26, J26))</f>
        <v>0.66666666666666674</v>
      </c>
      <c r="O26" s="2" t="str">
        <f>O25&amp;A26&amp;","</f>
        <v>[27,81,267,274,192,26,153,126,8,161,298,270,67,167,188,210,185,214,172,135,109,196,79,105,297,</v>
      </c>
    </row>
    <row r="27" spans="1:17" x14ac:dyDescent="0.25">
      <c r="A27" s="158">
        <f>fhr_stats!A105</f>
        <v>104</v>
      </c>
      <c r="B27" s="160">
        <f>fhr_stats!B105</f>
        <v>1</v>
      </c>
      <c r="C27" s="164">
        <f>fhr_stats!D105</f>
        <v>22.6080857031912</v>
      </c>
      <c r="D27" s="173">
        <f>IF(C27&lt;$R$3,0,1)</f>
        <v>1</v>
      </c>
      <c r="E27" s="164">
        <f>fhr_stats!J105</f>
        <v>14.648866918757699</v>
      </c>
      <c r="F27" s="165">
        <f>IF(E27&lt;$R$4,0,1)</f>
        <v>0</v>
      </c>
      <c r="G27" s="164">
        <f>fhr_stats!K105</f>
        <v>131.135326402294</v>
      </c>
      <c r="H27" s="173">
        <f>IF(G27&lt;$R$5,0,1)</f>
        <v>0</v>
      </c>
      <c r="I27" s="161">
        <f>fhr_stats!L105</f>
        <v>0.93441700091478397</v>
      </c>
      <c r="J27" s="173">
        <f>IF(I27&gt;$R$6,0,1)</f>
        <v>0</v>
      </c>
      <c r="K27" s="163">
        <f>fhr_stats!M105</f>
        <v>0.91837309126732802</v>
      </c>
      <c r="L27" s="165">
        <f>IF(K27&gt;$R$7,0,1)</f>
        <v>0</v>
      </c>
      <c r="M27" s="164">
        <f>ABS(B27-AVERAGE(D27,H27, J27))</f>
        <v>0.66666666666666674</v>
      </c>
      <c r="O27" s="2" t="str">
        <f>O26&amp;A27&amp;","</f>
        <v>[27,81,267,274,192,26,153,126,8,161,298,270,67,167,188,210,185,214,172,135,109,196,79,105,297,104,</v>
      </c>
    </row>
    <row r="28" spans="1:17" x14ac:dyDescent="0.25">
      <c r="A28" s="158">
        <f>fhr_stats!A70</f>
        <v>69</v>
      </c>
      <c r="B28" s="160">
        <f>fhr_stats!B70</f>
        <v>1</v>
      </c>
      <c r="C28" s="164">
        <f>fhr_stats!D70</f>
        <v>26.543164613706399</v>
      </c>
      <c r="D28" s="173">
        <f>IF(C28&lt;$R$3,0,1)</f>
        <v>1</v>
      </c>
      <c r="E28" s="164">
        <f>fhr_stats!J70</f>
        <v>18.692073009157401</v>
      </c>
      <c r="F28" s="165">
        <f>IF(E28&lt;$R$4,0,1)</f>
        <v>0</v>
      </c>
      <c r="G28" s="164">
        <f>fhr_stats!K70</f>
        <v>133.97086460247399</v>
      </c>
      <c r="H28" s="173">
        <f>IF(G28&lt;$R$5,0,1)</f>
        <v>0</v>
      </c>
      <c r="I28" s="161">
        <f>fhr_stats!L70</f>
        <v>0.894061828156275</v>
      </c>
      <c r="J28" s="173">
        <f>IF(I28&gt;$R$6,0,1)</f>
        <v>0</v>
      </c>
      <c r="K28" s="163">
        <f>fhr_stats!M70</f>
        <v>0.88598116984209296</v>
      </c>
      <c r="L28" s="165">
        <f>IF(K28&gt;$R$7,0,1)</f>
        <v>0</v>
      </c>
      <c r="M28" s="164">
        <f>ABS(B28-AVERAGE(D28,H28, J28))</f>
        <v>0.66666666666666674</v>
      </c>
      <c r="O28" s="2" t="str">
        <f>O27&amp;A28&amp;","</f>
        <v>[27,81,267,274,192,26,153,126,8,161,298,270,67,167,188,210,185,214,172,135,109,196,79,105,297,104,69,</v>
      </c>
    </row>
    <row r="29" spans="1:17" x14ac:dyDescent="0.25">
      <c r="A29" s="158">
        <f>fhr_stats!A22</f>
        <v>21</v>
      </c>
      <c r="B29" s="160">
        <f>fhr_stats!B22</f>
        <v>1</v>
      </c>
      <c r="C29" s="164">
        <f>fhr_stats!D22</f>
        <v>25.612229804712101</v>
      </c>
      <c r="D29" s="173">
        <f>IF(C29&lt;$R$3,0,1)</f>
        <v>1</v>
      </c>
      <c r="E29" s="164">
        <f>fhr_stats!J22</f>
        <v>28</v>
      </c>
      <c r="F29" s="165">
        <f>IF(E29&lt;$R$4,0,1)</f>
        <v>1</v>
      </c>
      <c r="G29" s="164">
        <f>fhr_stats!K22</f>
        <v>147</v>
      </c>
      <c r="H29" s="173">
        <f>IF(G29&lt;$R$5,0,1)</f>
        <v>0</v>
      </c>
      <c r="I29" s="161">
        <f>fhr_stats!L22</f>
        <v>0.88458336486793299</v>
      </c>
      <c r="J29" s="173">
        <f>IF(I29&gt;$R$6,0,1)</f>
        <v>0</v>
      </c>
      <c r="K29" s="163">
        <f>fhr_stats!M22</f>
        <v>0.82085824566714605</v>
      </c>
      <c r="L29" s="165">
        <f>IF(K29&gt;$R$7,0,1)</f>
        <v>1</v>
      </c>
      <c r="M29" s="164">
        <f>ABS(B29-AVERAGE(D29,H29, J29))</f>
        <v>0.66666666666666674</v>
      </c>
      <c r="O29" s="2" t="str">
        <f>O28&amp;A29&amp;","</f>
        <v>[27,81,267,274,192,26,153,126,8,161,298,270,67,167,188,210,185,214,172,135,109,196,79,105,297,104,69,21,</v>
      </c>
    </row>
    <row r="30" spans="1:17" x14ac:dyDescent="0.25">
      <c r="A30" s="158">
        <f>fhr_stats!A65</f>
        <v>64</v>
      </c>
      <c r="B30" s="160">
        <f>fhr_stats!B65</f>
        <v>0</v>
      </c>
      <c r="C30" s="164">
        <f>fhr_stats!D65</f>
        <v>29.338388325482299</v>
      </c>
      <c r="D30" s="173">
        <f>IF(C30&lt;$R$3,0,1)</f>
        <v>1</v>
      </c>
      <c r="E30" s="164">
        <f>fhr_stats!J65</f>
        <v>22.889617794013098</v>
      </c>
      <c r="F30" s="165">
        <f>IF(E30&lt;$R$4,0,1)</f>
        <v>1</v>
      </c>
      <c r="G30" s="164">
        <f>fhr_stats!K65</f>
        <v>151.08835784508099</v>
      </c>
      <c r="H30" s="173">
        <f>IF(G30&lt;$R$5,0,1)</f>
        <v>0</v>
      </c>
      <c r="I30" s="161">
        <f>fhr_stats!L65</f>
        <v>0.78264580369843495</v>
      </c>
      <c r="J30" s="173">
        <f>IF(I30&gt;$R$6,0,1)</f>
        <v>1</v>
      </c>
      <c r="K30" s="163">
        <f>fhr_stats!M65</f>
        <v>0.79032716927453694</v>
      </c>
      <c r="L30" s="165">
        <f>IF(K30&gt;$R$7,0,1)</f>
        <v>1</v>
      </c>
      <c r="M30" s="164">
        <f>ABS(B30-AVERAGE(D30,H30, J30))</f>
        <v>0.66666666666666663</v>
      </c>
      <c r="O30" s="2" t="str">
        <f>O29&amp;A30&amp;","</f>
        <v>[27,81,267,274,192,26,153,126,8,161,298,270,67,167,188,210,185,214,172,135,109,196,79,105,297,104,69,21,64,</v>
      </c>
    </row>
    <row r="31" spans="1:17" x14ac:dyDescent="0.25">
      <c r="A31" s="158">
        <f>fhr_stats!A234</f>
        <v>233</v>
      </c>
      <c r="B31" s="160">
        <f>fhr_stats!B234</f>
        <v>0</v>
      </c>
      <c r="C31" s="164">
        <f>fhr_stats!D234</f>
        <v>35.2096618112204</v>
      </c>
      <c r="D31" s="173">
        <f>IF(C31&lt;$R$3,0,1)</f>
        <v>1</v>
      </c>
      <c r="E31" s="164">
        <f>fhr_stats!J234</f>
        <v>25</v>
      </c>
      <c r="F31" s="165">
        <f>IF(E31&lt;$R$4,0,1)</f>
        <v>1</v>
      </c>
      <c r="G31" s="164">
        <f>fhr_stats!K234</f>
        <v>146</v>
      </c>
      <c r="H31" s="173">
        <f>IF(G31&lt;$R$5,0,1)</f>
        <v>0</v>
      </c>
      <c r="I31" s="161">
        <f>fhr_stats!L234</f>
        <v>0.67579872204472802</v>
      </c>
      <c r="J31" s="173">
        <f>IF(I31&gt;$R$6,0,1)</f>
        <v>1</v>
      </c>
      <c r="K31" s="163">
        <f>fhr_stats!M234</f>
        <v>0.70694888178913695</v>
      </c>
      <c r="L31" s="165">
        <f>IF(K31&gt;$R$7,0,1)</f>
        <v>1</v>
      </c>
      <c r="M31" s="164">
        <f>ABS(B31-AVERAGE(D31,H31, J31))</f>
        <v>0.66666666666666663</v>
      </c>
      <c r="O31" s="2" t="str">
        <f>O30&amp;A31&amp;","</f>
        <v>[27,81,267,274,192,26,153,126,8,161,298,270,67,167,188,210,185,214,172,135,109,196,79,105,297,104,69,21,64,233,</v>
      </c>
    </row>
    <row r="32" spans="1:17" x14ac:dyDescent="0.25">
      <c r="A32" s="158">
        <f>fhr_stats!A91</f>
        <v>90</v>
      </c>
      <c r="B32" s="160">
        <f>fhr_stats!B91</f>
        <v>0</v>
      </c>
      <c r="C32" s="164">
        <f>fhr_stats!D91</f>
        <v>33.070040502088702</v>
      </c>
      <c r="D32" s="173">
        <f>IF(C32&lt;$R$3,0,1)</f>
        <v>1</v>
      </c>
      <c r="E32" s="164">
        <f>fhr_stats!J91</f>
        <v>35.380568179477301</v>
      </c>
      <c r="F32" s="165">
        <f>IF(E32&lt;$R$4,0,1)</f>
        <v>1</v>
      </c>
      <c r="G32" s="164">
        <f>fhr_stats!K91</f>
        <v>143.17957931418999</v>
      </c>
      <c r="H32" s="173">
        <f>IF(G32&lt;$R$5,0,1)</f>
        <v>0</v>
      </c>
      <c r="I32" s="161">
        <f>fhr_stats!L91</f>
        <v>0.77533166009322296</v>
      </c>
      <c r="J32" s="173">
        <f>IF(I32&gt;$R$6,0,1)</f>
        <v>1</v>
      </c>
      <c r="K32" s="163">
        <f>fhr_stats!M91</f>
        <v>0.75934026532807397</v>
      </c>
      <c r="L32" s="165">
        <f>IF(K32&gt;$R$7,0,1)</f>
        <v>1</v>
      </c>
      <c r="M32" s="164">
        <f>ABS(B32-AVERAGE(D32,H32, J32))</f>
        <v>0.66666666666666663</v>
      </c>
      <c r="O32" s="2" t="str">
        <f>O31&amp;A32&amp;","</f>
        <v>[27,81,267,274,192,26,153,126,8,161,298,270,67,167,188,210,185,214,172,135,109,196,79,105,297,104,69,21,64,233,90,</v>
      </c>
    </row>
    <row r="33" spans="1:15" x14ac:dyDescent="0.25">
      <c r="A33" s="158">
        <f>fhr_stats!A212</f>
        <v>211</v>
      </c>
      <c r="B33" s="160">
        <f>fhr_stats!B212</f>
        <v>0</v>
      </c>
      <c r="C33" s="164">
        <f>fhr_stats!D212</f>
        <v>29.996781560370501</v>
      </c>
      <c r="D33" s="173">
        <f>IF(C33&lt;$R$3,0,1)</f>
        <v>1</v>
      </c>
      <c r="E33" s="164">
        <f>fhr_stats!J212</f>
        <v>41</v>
      </c>
      <c r="F33" s="165">
        <f>IF(E33&lt;$R$4,0,1)</f>
        <v>1</v>
      </c>
      <c r="G33" s="164">
        <f>fhr_stats!K212</f>
        <v>149</v>
      </c>
      <c r="H33" s="173">
        <f>IF(G33&lt;$R$5,0,1)</f>
        <v>0</v>
      </c>
      <c r="I33" s="161">
        <f>fhr_stats!L212</f>
        <v>0.740661195060213</v>
      </c>
      <c r="J33" s="173">
        <f>IF(I33&gt;$R$6,0,1)</f>
        <v>1</v>
      </c>
      <c r="K33" s="163">
        <f>fhr_stats!M212</f>
        <v>0.75201350003835199</v>
      </c>
      <c r="L33" s="165">
        <f>IF(K33&gt;$R$7,0,1)</f>
        <v>1</v>
      </c>
      <c r="M33" s="164">
        <f>ABS(B33-AVERAGE(D33,H33, J33))</f>
        <v>0.66666666666666663</v>
      </c>
      <c r="O33" s="2" t="str">
        <f>O32&amp;A33&amp;","</f>
        <v>[27,81,267,274,192,26,153,126,8,161,298,270,67,167,188,210,185,214,172,135,109,196,79,105,297,104,69,21,64,233,90,211,</v>
      </c>
    </row>
    <row r="34" spans="1:15" x14ac:dyDescent="0.25">
      <c r="A34" s="158">
        <f>fhr_stats!A176</f>
        <v>175</v>
      </c>
      <c r="B34" s="160">
        <f>fhr_stats!B176</f>
        <v>0</v>
      </c>
      <c r="C34" s="164">
        <f>fhr_stats!D176</f>
        <v>26.212991142717001</v>
      </c>
      <c r="D34" s="173">
        <f>IF(C34&lt;$R$3,0,1)</f>
        <v>1</v>
      </c>
      <c r="E34" s="164">
        <f>fhr_stats!J176</f>
        <v>28.5</v>
      </c>
      <c r="F34" s="165">
        <f>IF(E34&lt;$R$4,0,1)</f>
        <v>1</v>
      </c>
      <c r="G34" s="164">
        <f>fhr_stats!K176</f>
        <v>131</v>
      </c>
      <c r="H34" s="173">
        <f>IF(G34&lt;$R$5,0,1)</f>
        <v>0</v>
      </c>
      <c r="I34" s="161">
        <f>fhr_stats!L176</f>
        <v>0.83029813482155901</v>
      </c>
      <c r="J34" s="173">
        <f>IF(I34&gt;$R$6,0,1)</f>
        <v>1</v>
      </c>
      <c r="K34" s="163">
        <f>fhr_stats!M176</f>
        <v>0.80019092377735301</v>
      </c>
      <c r="L34" s="165">
        <f>IF(K34&gt;$R$7,0,1)</f>
        <v>1</v>
      </c>
      <c r="M34" s="164">
        <f>ABS(B34-AVERAGE(D34,H34, J34))</f>
        <v>0.66666666666666663</v>
      </c>
      <c r="O34" s="2" t="str">
        <f>O33&amp;A34&amp;","</f>
        <v>[27,81,267,274,192,26,153,126,8,161,298,270,67,167,188,210,185,214,172,135,109,196,79,105,297,104,69,21,64,233,90,211,175,</v>
      </c>
    </row>
    <row r="35" spans="1:15" x14ac:dyDescent="0.25">
      <c r="A35" s="158">
        <f>fhr_stats!A249</f>
        <v>248</v>
      </c>
      <c r="B35" s="160">
        <f>fhr_stats!B249</f>
        <v>0</v>
      </c>
      <c r="C35" s="164">
        <f>fhr_stats!D249</f>
        <v>25.954842299155501</v>
      </c>
      <c r="D35" s="173">
        <f>IF(C35&lt;$R$3,0,1)</f>
        <v>1</v>
      </c>
      <c r="E35" s="164">
        <f>fhr_stats!J249</f>
        <v>27.599285872478799</v>
      </c>
      <c r="F35" s="165">
        <f>IF(E35&lt;$R$4,0,1)</f>
        <v>1</v>
      </c>
      <c r="G35" s="164">
        <f>fhr_stats!K249</f>
        <v>143.727243853457</v>
      </c>
      <c r="H35" s="173">
        <f>IF(G35&lt;$R$5,0,1)</f>
        <v>0</v>
      </c>
      <c r="I35" s="161">
        <f>fhr_stats!L249</f>
        <v>0.769991276533876</v>
      </c>
      <c r="J35" s="173">
        <f>IF(I35&gt;$R$6,0,1)</f>
        <v>1</v>
      </c>
      <c r="K35" s="163">
        <f>fhr_stats!M249</f>
        <v>0.78118639139284596</v>
      </c>
      <c r="L35" s="165">
        <f>IF(K35&gt;$R$7,0,1)</f>
        <v>1</v>
      </c>
      <c r="M35" s="164">
        <f>ABS(B35-AVERAGE(D35,H35, J35))</f>
        <v>0.66666666666666663</v>
      </c>
      <c r="O35" s="2" t="str">
        <f>O34&amp;A35&amp;","</f>
        <v>[27,81,267,274,192,26,153,126,8,161,298,270,67,167,188,210,185,214,172,135,109,196,79,105,297,104,69,21,64,233,90,211,175,248,</v>
      </c>
    </row>
    <row r="36" spans="1:15" x14ac:dyDescent="0.25">
      <c r="A36" s="158">
        <f>fhr_stats!A79</f>
        <v>78</v>
      </c>
      <c r="B36" s="160">
        <f>fhr_stats!B79</f>
        <v>0</v>
      </c>
      <c r="C36" s="164">
        <f>fhr_stats!D79</f>
        <v>25.933858361740299</v>
      </c>
      <c r="D36" s="173">
        <f>IF(C36&lt;$R$3,0,1)</f>
        <v>1</v>
      </c>
      <c r="E36" s="164">
        <f>fhr_stats!J79</f>
        <v>19</v>
      </c>
      <c r="F36" s="165">
        <f>IF(E36&lt;$R$4,0,1)</f>
        <v>0</v>
      </c>
      <c r="G36" s="164">
        <f>fhr_stats!K79</f>
        <v>140</v>
      </c>
      <c r="H36" s="173">
        <f>IF(G36&lt;$R$5,0,1)</f>
        <v>0</v>
      </c>
      <c r="I36" s="161">
        <f>fhr_stats!L79</f>
        <v>0.84179993728441505</v>
      </c>
      <c r="J36" s="173">
        <f>IF(I36&gt;$R$6,0,1)</f>
        <v>1</v>
      </c>
      <c r="K36" s="163">
        <f>fhr_stats!M79</f>
        <v>0.80926622765757295</v>
      </c>
      <c r="L36" s="165">
        <f>IF(K36&gt;$R$7,0,1)</f>
        <v>1</v>
      </c>
      <c r="M36" s="164">
        <f>ABS(B36-AVERAGE(D36,H36, J36))</f>
        <v>0.66666666666666663</v>
      </c>
      <c r="O36" s="2" t="str">
        <f>O35&amp;A36&amp;","</f>
        <v>[27,81,267,274,192,26,153,126,8,161,298,270,67,167,188,210,185,214,172,135,109,196,79,105,297,104,69,21,64,233,90,211,175,248,78,</v>
      </c>
    </row>
    <row r="37" spans="1:15" x14ac:dyDescent="0.25">
      <c r="A37" s="158">
        <f>fhr_stats!A99</f>
        <v>98</v>
      </c>
      <c r="B37" s="160">
        <f>fhr_stats!B99</f>
        <v>0</v>
      </c>
      <c r="C37" s="164">
        <f>fhr_stats!D99</f>
        <v>27.914603051091799</v>
      </c>
      <c r="D37" s="173">
        <f>IF(C37&lt;$R$3,0,1)</f>
        <v>1</v>
      </c>
      <c r="E37" s="164">
        <f>fhr_stats!J99</f>
        <v>41.25</v>
      </c>
      <c r="F37" s="165">
        <f>IF(E37&lt;$R$4,0,1)</f>
        <v>1</v>
      </c>
      <c r="G37" s="164">
        <f>fhr_stats!K99</f>
        <v>124.75</v>
      </c>
      <c r="H37" s="173">
        <f>IF(G37&lt;$R$5,0,1)</f>
        <v>0</v>
      </c>
      <c r="I37" s="161">
        <f>fhr_stats!L99</f>
        <v>0.79187662238509604</v>
      </c>
      <c r="J37" s="173">
        <f>IF(I37&gt;$R$6,0,1)</f>
        <v>1</v>
      </c>
      <c r="K37" s="163">
        <f>fhr_stats!M99</f>
        <v>0.77538555504657203</v>
      </c>
      <c r="L37" s="165">
        <f>IF(K37&gt;$R$7,0,1)</f>
        <v>1</v>
      </c>
      <c r="M37" s="164">
        <f>ABS(B37-AVERAGE(D37,H37, J37))</f>
        <v>0.66666666666666663</v>
      </c>
      <c r="O37" s="2" t="str">
        <f>O36&amp;A37&amp;","</f>
        <v>[27,81,267,274,192,26,153,126,8,161,298,270,67,167,188,210,185,214,172,135,109,196,79,105,297,104,69,21,64,233,90,211,175,248,78,98,</v>
      </c>
    </row>
    <row r="38" spans="1:15" x14ac:dyDescent="0.25">
      <c r="A38" s="158">
        <f>fhr_stats!A181</f>
        <v>180</v>
      </c>
      <c r="B38" s="160">
        <f>fhr_stats!B181</f>
        <v>0</v>
      </c>
      <c r="C38" s="164">
        <f>fhr_stats!D181</f>
        <v>27.6712438901958</v>
      </c>
      <c r="D38" s="173">
        <f>IF(C38&lt;$R$3,0,1)</f>
        <v>1</v>
      </c>
      <c r="E38" s="164">
        <f>fhr_stats!J181</f>
        <v>45.680041166424097</v>
      </c>
      <c r="F38" s="165">
        <f>IF(E38&lt;$R$4,0,1)</f>
        <v>1</v>
      </c>
      <c r="G38" s="164">
        <f>fhr_stats!K181</f>
        <v>113.220904044123</v>
      </c>
      <c r="H38" s="173">
        <f>IF(G38&lt;$R$5,0,1)</f>
        <v>0</v>
      </c>
      <c r="I38" s="161">
        <f>fhr_stats!L181</f>
        <v>0.71812965260545902</v>
      </c>
      <c r="J38" s="173">
        <f>IF(I38&gt;$R$6,0,1)</f>
        <v>1</v>
      </c>
      <c r="K38" s="163">
        <f>fhr_stats!M181</f>
        <v>0.71944789081885796</v>
      </c>
      <c r="L38" s="165">
        <f>IF(K38&gt;$R$7,0,1)</f>
        <v>1</v>
      </c>
      <c r="M38" s="164">
        <f>ABS(B38-AVERAGE(D38,H38, J38))</f>
        <v>0.66666666666666663</v>
      </c>
      <c r="O38" s="2" t="str">
        <f>O37&amp;A38&amp;","</f>
        <v>[27,81,267,274,192,26,153,126,8,161,298,270,67,167,188,210,185,214,172,135,109,196,79,105,297,104,69,21,64,233,90,211,175,248,78,98,180,</v>
      </c>
    </row>
    <row r="39" spans="1:15" x14ac:dyDescent="0.25">
      <c r="A39" s="158">
        <f>fhr_stats!A140</f>
        <v>139</v>
      </c>
      <c r="B39" s="160">
        <f>fhr_stats!B140</f>
        <v>0</v>
      </c>
      <c r="C39" s="164">
        <f>fhr_stats!D140</f>
        <v>27.418072653258999</v>
      </c>
      <c r="D39" s="173">
        <f>IF(C39&lt;$R$3,0,1)</f>
        <v>1</v>
      </c>
      <c r="E39" s="164">
        <f>fhr_stats!J140</f>
        <v>34</v>
      </c>
      <c r="F39" s="165">
        <f>IF(E39&lt;$R$4,0,1)</f>
        <v>1</v>
      </c>
      <c r="G39" s="164">
        <f>fhr_stats!K140</f>
        <v>113.5</v>
      </c>
      <c r="H39" s="173">
        <f>IF(G39&lt;$R$5,0,1)</f>
        <v>0</v>
      </c>
      <c r="I39" s="161">
        <f>fhr_stats!L140</f>
        <v>0.80799549549549499</v>
      </c>
      <c r="J39" s="173">
        <f>IF(I39&gt;$R$6,0,1)</f>
        <v>1</v>
      </c>
      <c r="K39" s="163">
        <f>fhr_stats!M140</f>
        <v>0.78688063063062996</v>
      </c>
      <c r="L39" s="165">
        <f>IF(K39&gt;$R$7,0,1)</f>
        <v>1</v>
      </c>
      <c r="M39" s="164">
        <f>ABS(B39-AVERAGE(D39,H39, J39))</f>
        <v>0.66666666666666663</v>
      </c>
      <c r="O39" s="2" t="str">
        <f>O38&amp;A39&amp;","</f>
        <v>[27,81,267,274,192,26,153,126,8,161,298,270,67,167,188,210,185,214,172,135,109,196,79,105,297,104,69,21,64,233,90,211,175,248,78,98,180,139,</v>
      </c>
    </row>
    <row r="40" spans="1:15" x14ac:dyDescent="0.25">
      <c r="A40" s="158">
        <f>fhr_stats!A206</f>
        <v>205</v>
      </c>
      <c r="B40" s="160">
        <f>fhr_stats!B206</f>
        <v>0</v>
      </c>
      <c r="C40" s="164">
        <f>fhr_stats!D206</f>
        <v>25.663014404941698</v>
      </c>
      <c r="D40" s="173">
        <f>IF(C40&lt;$R$3,0,1)</f>
        <v>1</v>
      </c>
      <c r="E40" s="164">
        <f>fhr_stats!J206</f>
        <v>34</v>
      </c>
      <c r="F40" s="165">
        <f>IF(E40&lt;$R$4,0,1)</f>
        <v>1</v>
      </c>
      <c r="G40" s="164">
        <f>fhr_stats!K206</f>
        <v>123</v>
      </c>
      <c r="H40" s="173">
        <f>IF(G40&lt;$R$5,0,1)</f>
        <v>0</v>
      </c>
      <c r="I40" s="161">
        <f>fhr_stats!L206</f>
        <v>0.75761844739378603</v>
      </c>
      <c r="J40" s="173">
        <f>IF(I40&gt;$R$6,0,1)</f>
        <v>1</v>
      </c>
      <c r="K40" s="163">
        <f>fhr_stats!M206</f>
        <v>0.73567138726180703</v>
      </c>
      <c r="L40" s="165">
        <f>IF(K40&gt;$R$7,0,1)</f>
        <v>1</v>
      </c>
      <c r="M40" s="164">
        <f>ABS(B40-AVERAGE(D40,H40, J40))</f>
        <v>0.66666666666666663</v>
      </c>
      <c r="O40" s="2" t="str">
        <f>O39&amp;A40&amp;","</f>
        <v>[27,81,267,274,192,26,153,126,8,161,298,270,67,167,188,210,185,214,172,135,109,196,79,105,297,104,69,21,64,233,90,211,175,248,78,98,180,139,205,</v>
      </c>
    </row>
    <row r="41" spans="1:15" x14ac:dyDescent="0.25">
      <c r="A41" s="158">
        <f>fhr_stats!A218</f>
        <v>217</v>
      </c>
      <c r="B41" s="160">
        <f>fhr_stats!B218</f>
        <v>0</v>
      </c>
      <c r="C41" s="164">
        <f>fhr_stats!D218</f>
        <v>23.840071222977802</v>
      </c>
      <c r="D41" s="173">
        <f>IF(C41&lt;$R$3,0,1)</f>
        <v>1</v>
      </c>
      <c r="E41" s="164">
        <f>fhr_stats!J218</f>
        <v>30</v>
      </c>
      <c r="F41" s="165">
        <f>IF(E41&lt;$R$4,0,1)</f>
        <v>1</v>
      </c>
      <c r="G41" s="164">
        <f>fhr_stats!K218</f>
        <v>112</v>
      </c>
      <c r="H41" s="173">
        <f>IF(G41&lt;$R$5,0,1)</f>
        <v>0</v>
      </c>
      <c r="I41" s="161">
        <f>fhr_stats!L218</f>
        <v>0.76305190364009401</v>
      </c>
      <c r="J41" s="173">
        <f>IF(I41&gt;$R$6,0,1)</f>
        <v>1</v>
      </c>
      <c r="K41" s="163">
        <f>fhr_stats!M218</f>
        <v>0.75552853560300903</v>
      </c>
      <c r="L41" s="165">
        <f>IF(K41&gt;$R$7,0,1)</f>
        <v>1</v>
      </c>
      <c r="M41" s="164">
        <f>ABS(B41-AVERAGE(D41,H41, J41))</f>
        <v>0.66666666666666663</v>
      </c>
      <c r="O41" s="2" t="str">
        <f>O40&amp;A41&amp;","</f>
        <v>[27,81,267,274,192,26,153,126,8,161,298,270,67,167,188,210,185,214,172,135,109,196,79,105,297,104,69,21,64,233,90,211,175,248,78,98,180,139,205,217,</v>
      </c>
    </row>
    <row r="42" spans="1:15" x14ac:dyDescent="0.25">
      <c r="A42" s="158">
        <f>fhr_stats!A23</f>
        <v>22</v>
      </c>
      <c r="B42" s="160">
        <f>fhr_stats!B23</f>
        <v>0</v>
      </c>
      <c r="C42" s="164">
        <f>fhr_stats!D23</f>
        <v>23.662832319673999</v>
      </c>
      <c r="D42" s="173">
        <f>IF(C42&lt;$R$3,0,1)</f>
        <v>1</v>
      </c>
      <c r="E42" s="164">
        <f>fhr_stats!J23</f>
        <v>35.356735053861698</v>
      </c>
      <c r="F42" s="165">
        <f>IF(E42&lt;$R$4,0,1)</f>
        <v>1</v>
      </c>
      <c r="G42" s="164">
        <f>fhr_stats!K23</f>
        <v>125.576246189739</v>
      </c>
      <c r="H42" s="173">
        <f>IF(G42&lt;$R$5,0,1)</f>
        <v>0</v>
      </c>
      <c r="I42" s="161">
        <f>fhr_stats!L23</f>
        <v>0.85513179630826597</v>
      </c>
      <c r="J42" s="173">
        <f>IF(I42&gt;$R$6,0,1)</f>
        <v>1</v>
      </c>
      <c r="K42" s="163">
        <f>fhr_stats!M23</f>
        <v>0.82352941176470495</v>
      </c>
      <c r="L42" s="165">
        <f>IF(K42&gt;$R$7,0,1)</f>
        <v>1</v>
      </c>
      <c r="M42" s="164">
        <f>ABS(B42-AVERAGE(D42,H42, J42))</f>
        <v>0.66666666666666663</v>
      </c>
      <c r="O42" s="2" t="str">
        <f>O41&amp;A42&amp;","</f>
        <v>[27,81,267,274,192,26,153,126,8,161,298,270,67,167,188,210,185,214,172,135,109,196,79,105,297,104,69,21,64,233,90,211,175,248,78,98,180,139,205,217,22,</v>
      </c>
    </row>
    <row r="43" spans="1:15" x14ac:dyDescent="0.25">
      <c r="A43" s="158">
        <f>fhr_stats!A273</f>
        <v>272</v>
      </c>
      <c r="B43" s="160">
        <f>fhr_stats!B273</f>
        <v>0</v>
      </c>
      <c r="C43" s="164">
        <f>fhr_stats!D273</f>
        <v>27.465560092986902</v>
      </c>
      <c r="D43" s="173">
        <f>IF(C43&lt;$R$3,0,1)</f>
        <v>1</v>
      </c>
      <c r="E43" s="164">
        <f>fhr_stats!J273</f>
        <v>21</v>
      </c>
      <c r="F43" s="165">
        <f>IF(E43&lt;$R$4,0,1)</f>
        <v>0</v>
      </c>
      <c r="G43" s="164">
        <f>fhr_stats!K273</f>
        <v>120</v>
      </c>
      <c r="H43" s="173">
        <f>IF(G43&lt;$R$5,0,1)</f>
        <v>0</v>
      </c>
      <c r="I43" s="161">
        <f>fhr_stats!L273</f>
        <v>0.80810831841880004</v>
      </c>
      <c r="J43" s="173">
        <f>IF(I43&gt;$R$6,0,1)</f>
        <v>1</v>
      </c>
      <c r="K43" s="163">
        <f>fhr_stats!M273</f>
        <v>0.78281845770757097</v>
      </c>
      <c r="L43" s="165">
        <f>IF(K43&gt;$R$7,0,1)</f>
        <v>1</v>
      </c>
      <c r="M43" s="164">
        <f>ABS(B43-AVERAGE(D43,H43, J43))</f>
        <v>0.66666666666666663</v>
      </c>
      <c r="O43" s="2" t="str">
        <f>O42&amp;A43&amp;","</f>
        <v>[27,81,267,274,192,26,153,126,8,161,298,270,67,167,188,210,185,214,172,135,109,196,79,105,297,104,69,21,64,233,90,211,175,248,78,98,180,139,205,217,22,272,</v>
      </c>
    </row>
    <row r="44" spans="1:15" x14ac:dyDescent="0.25">
      <c r="A44" s="158">
        <f>fhr_stats!A13</f>
        <v>12</v>
      </c>
      <c r="B44" s="160">
        <f>fhr_stats!B13</f>
        <v>0</v>
      </c>
      <c r="C44" s="164">
        <f>fhr_stats!D13</f>
        <v>22.768028450470599</v>
      </c>
      <c r="D44" s="173">
        <f>IF(C44&lt;$R$3,0,1)</f>
        <v>1</v>
      </c>
      <c r="E44" s="164">
        <f>fhr_stats!J13</f>
        <v>28</v>
      </c>
      <c r="F44" s="165">
        <f>IF(E44&lt;$R$4,0,1)</f>
        <v>1</v>
      </c>
      <c r="G44" s="164">
        <f>fhr_stats!K13</f>
        <v>164</v>
      </c>
      <c r="H44" s="173">
        <f>IF(G44&lt;$R$5,0,1)</f>
        <v>1</v>
      </c>
      <c r="I44" s="161">
        <f>fhr_stats!L13</f>
        <v>0.88231739557368305</v>
      </c>
      <c r="J44" s="173">
        <f>IF(I44&gt;$R$6,0,1)</f>
        <v>0</v>
      </c>
      <c r="K44" s="163">
        <f>fhr_stats!M13</f>
        <v>0.86298058765767804</v>
      </c>
      <c r="L44" s="165">
        <f>IF(K44&gt;$R$7,0,1)</f>
        <v>0</v>
      </c>
      <c r="M44" s="164">
        <f>ABS(B44-AVERAGE(D44,H44, J44))</f>
        <v>0.66666666666666663</v>
      </c>
      <c r="O44" s="2" t="str">
        <f>O43&amp;A44&amp;","</f>
        <v>[27,81,267,274,192,26,153,126,8,161,298,270,67,167,188,210,185,214,172,135,109,196,79,105,297,104,69,21,64,233,90,211,175,248,78,98,180,139,205,217,22,272,12,</v>
      </c>
    </row>
    <row r="45" spans="1:15" x14ac:dyDescent="0.25">
      <c r="A45" s="158">
        <f>fhr_stats!A251</f>
        <v>250</v>
      </c>
      <c r="B45" s="160">
        <f>fhr_stats!B251</f>
        <v>1</v>
      </c>
      <c r="C45" s="164">
        <f>fhr_stats!D251</f>
        <v>21.531841049771302</v>
      </c>
      <c r="D45" s="173">
        <f>IF(C45&lt;$R$3,0,1)</f>
        <v>0</v>
      </c>
      <c r="E45" s="164">
        <f>fhr_stats!J251</f>
        <v>25.25</v>
      </c>
      <c r="F45" s="165">
        <f>IF(E45&lt;$R$4,0,1)</f>
        <v>1</v>
      </c>
      <c r="G45" s="164">
        <f>fhr_stats!K251</f>
        <v>166.25</v>
      </c>
      <c r="H45" s="173">
        <f>IF(G45&lt;$R$5,0,1)</f>
        <v>1</v>
      </c>
      <c r="I45" s="161">
        <f>fhr_stats!L251</f>
        <v>0.85799047544695095</v>
      </c>
      <c r="J45" s="173">
        <f>IF(I45&gt;$R$6,0,1)</f>
        <v>1</v>
      </c>
      <c r="K45" s="163">
        <f>fhr_stats!M251</f>
        <v>0.85135451635568704</v>
      </c>
      <c r="L45" s="165">
        <f>IF(K45&gt;$R$7,0,1)</f>
        <v>1</v>
      </c>
      <c r="M45" s="164">
        <f>ABS(B45-AVERAGE(D45,H45, J45))</f>
        <v>0.33333333333333337</v>
      </c>
      <c r="O45" s="2" t="str">
        <f>O44&amp;A45&amp;","</f>
        <v>[27,81,267,274,192,26,153,126,8,161,298,270,67,167,188,210,185,214,172,135,109,196,79,105,297,104,69,21,64,233,90,211,175,248,78,98,180,139,205,217,22,272,12,250,</v>
      </c>
    </row>
    <row r="46" spans="1:15" x14ac:dyDescent="0.25">
      <c r="A46" s="158">
        <f>fhr_stats!A47</f>
        <v>46</v>
      </c>
      <c r="B46" s="160">
        <f>fhr_stats!B47</f>
        <v>1</v>
      </c>
      <c r="C46" s="164">
        <f>fhr_stats!D47</f>
        <v>24.586860698465301</v>
      </c>
      <c r="D46" s="173">
        <f>IF(C46&lt;$R$3,0,1)</f>
        <v>1</v>
      </c>
      <c r="E46" s="164">
        <f>fhr_stats!J47</f>
        <v>43.258665864295601</v>
      </c>
      <c r="F46" s="165">
        <f>IF(E46&lt;$R$4,0,1)</f>
        <v>1</v>
      </c>
      <c r="G46" s="164">
        <f>fhr_stats!K47</f>
        <v>98.853540649792805</v>
      </c>
      <c r="H46" s="173">
        <f>IF(G46&lt;$R$5,0,1)</f>
        <v>0</v>
      </c>
      <c r="I46" s="161">
        <f>fhr_stats!L47</f>
        <v>0.82370994218827998</v>
      </c>
      <c r="J46" s="173">
        <f>IF(I46&gt;$R$6,0,1)</f>
        <v>1</v>
      </c>
      <c r="K46" s="163">
        <f>fhr_stats!M47</f>
        <v>0.78438369852258905</v>
      </c>
      <c r="L46" s="165">
        <f>IF(K46&gt;$R$7,0,1)</f>
        <v>1</v>
      </c>
      <c r="M46" s="164">
        <f>ABS(B46-AVERAGE(D46,H46, J46))</f>
        <v>0.33333333333333337</v>
      </c>
      <c r="O46" s="2" t="str">
        <f>O45&amp;A46&amp;","</f>
        <v>[27,81,267,274,192,26,153,126,8,161,298,270,67,167,188,210,185,214,172,135,109,196,79,105,297,104,69,21,64,233,90,211,175,248,78,98,180,139,205,217,22,272,12,250,46,</v>
      </c>
    </row>
    <row r="47" spans="1:15" x14ac:dyDescent="0.25">
      <c r="A47" s="158">
        <f>fhr_stats!A284</f>
        <v>283</v>
      </c>
      <c r="B47" s="160">
        <f>fhr_stats!B284</f>
        <v>1</v>
      </c>
      <c r="C47" s="164">
        <f>fhr_stats!D284</f>
        <v>30.7417193560117</v>
      </c>
      <c r="D47" s="173">
        <f>IF(C47&lt;$R$3,0,1)</f>
        <v>1</v>
      </c>
      <c r="E47" s="164">
        <f>fhr_stats!J284</f>
        <v>55.560746001461098</v>
      </c>
      <c r="F47" s="165">
        <f>IF(E47&lt;$R$4,0,1)</f>
        <v>1</v>
      </c>
      <c r="G47" s="164">
        <f>fhr_stats!K284</f>
        <v>107.335381722186</v>
      </c>
      <c r="H47" s="173">
        <f>IF(G47&lt;$R$5,0,1)</f>
        <v>0</v>
      </c>
      <c r="I47" s="161">
        <f>fhr_stats!L284</f>
        <v>0.676690029391815</v>
      </c>
      <c r="J47" s="173">
        <f>IF(I47&gt;$R$6,0,1)</f>
        <v>1</v>
      </c>
      <c r="K47" s="163">
        <f>fhr_stats!M284</f>
        <v>0.71399502600045195</v>
      </c>
      <c r="L47" s="165">
        <f>IF(K47&gt;$R$7,0,1)</f>
        <v>1</v>
      </c>
      <c r="M47" s="164">
        <f>ABS(B47-AVERAGE(D47,H47, J47))</f>
        <v>0.33333333333333337</v>
      </c>
      <c r="O47" s="2" t="str">
        <f>O46&amp;A47&amp;","</f>
        <v>[27,81,267,274,192,26,153,126,8,161,298,270,67,167,188,210,185,214,172,135,109,196,79,105,297,104,69,21,64,233,90,211,175,248,78,98,180,139,205,217,22,272,12,250,46,283,</v>
      </c>
    </row>
    <row r="48" spans="1:15" x14ac:dyDescent="0.25">
      <c r="A48" s="158">
        <f>fhr_stats!A104</f>
        <v>103</v>
      </c>
      <c r="B48" s="160">
        <f>fhr_stats!B104</f>
        <v>1</v>
      </c>
      <c r="C48" s="164">
        <f>fhr_stats!D104</f>
        <v>23.519295301651599</v>
      </c>
      <c r="D48" s="173">
        <f>IF(C48&lt;$R$3,0,1)</f>
        <v>1</v>
      </c>
      <c r="E48" s="164">
        <f>fhr_stats!J104</f>
        <v>34.947383080864697</v>
      </c>
      <c r="F48" s="165">
        <f>IF(E48&lt;$R$4,0,1)</f>
        <v>1</v>
      </c>
      <c r="G48" s="164">
        <f>fhr_stats!K104</f>
        <v>109.827392110532</v>
      </c>
      <c r="H48" s="173">
        <f>IF(G48&lt;$R$5,0,1)</f>
        <v>0</v>
      </c>
      <c r="I48" s="161">
        <f>fhr_stats!L104</f>
        <v>0.86040572095738399</v>
      </c>
      <c r="J48" s="173">
        <f>IF(I48&gt;$R$6,0,1)</f>
        <v>1</v>
      </c>
      <c r="K48" s="163">
        <f>fhr_stats!M104</f>
        <v>0.79619089316987701</v>
      </c>
      <c r="L48" s="165">
        <f>IF(K48&gt;$R$7,0,1)</f>
        <v>1</v>
      </c>
      <c r="M48" s="164">
        <f>ABS(B48-AVERAGE(D48,H48, J48))</f>
        <v>0.33333333333333337</v>
      </c>
      <c r="O48" s="2" t="str">
        <f>O47&amp;A48&amp;","</f>
        <v>[27,81,267,274,192,26,153,126,8,161,298,270,67,167,188,210,185,214,172,135,109,196,79,105,297,104,69,21,64,233,90,211,175,248,78,98,180,139,205,217,22,272,12,250,46,283,103,</v>
      </c>
    </row>
    <row r="49" spans="1:15" x14ac:dyDescent="0.25">
      <c r="A49" s="158">
        <f>fhr_stats!A58</f>
        <v>57</v>
      </c>
      <c r="B49" s="160">
        <f>fhr_stats!B58</f>
        <v>1</v>
      </c>
      <c r="C49" s="164">
        <f>fhr_stats!D58</f>
        <v>25.597411823228999</v>
      </c>
      <c r="D49" s="173">
        <f>IF(C49&lt;$R$3,0,1)</f>
        <v>1</v>
      </c>
      <c r="E49" s="164">
        <f>fhr_stats!J58</f>
        <v>32.3746822504189</v>
      </c>
      <c r="F49" s="165">
        <f>IF(E49&lt;$R$4,0,1)</f>
        <v>1</v>
      </c>
      <c r="G49" s="164">
        <f>fhr_stats!K58</f>
        <v>110.519170857814</v>
      </c>
      <c r="H49" s="173">
        <f>IF(G49&lt;$R$5,0,1)</f>
        <v>0</v>
      </c>
      <c r="I49" s="161">
        <f>fhr_stats!L58</f>
        <v>0.85387967388248498</v>
      </c>
      <c r="J49" s="173">
        <f>IF(I49&gt;$R$6,0,1)</f>
        <v>1</v>
      </c>
      <c r="K49" s="163">
        <f>fhr_stats!M58</f>
        <v>0.81093618217599095</v>
      </c>
      <c r="L49" s="165">
        <f>IF(K49&gt;$R$7,0,1)</f>
        <v>1</v>
      </c>
      <c r="M49" s="164">
        <f>ABS(B49-AVERAGE(D49,H49, J49))</f>
        <v>0.33333333333333337</v>
      </c>
      <c r="O49" s="2" t="str">
        <f>O48&amp;A49&amp;","</f>
        <v>[27,81,267,274,192,26,153,126,8,161,298,270,67,167,188,210,185,214,172,135,109,196,79,105,297,104,69,21,64,233,90,211,175,248,78,98,180,139,205,217,22,272,12,250,46,283,103,57,</v>
      </c>
    </row>
    <row r="50" spans="1:15" x14ac:dyDescent="0.25">
      <c r="A50" s="158">
        <f>fhr_stats!A151</f>
        <v>150</v>
      </c>
      <c r="B50" s="160">
        <f>fhr_stats!B151</f>
        <v>1</v>
      </c>
      <c r="C50" s="164">
        <f>fhr_stats!D151</f>
        <v>27.9191460869385</v>
      </c>
      <c r="D50" s="173">
        <f>IF(C50&lt;$R$3,0,1)</f>
        <v>1</v>
      </c>
      <c r="E50" s="164">
        <f>fhr_stats!J151</f>
        <v>36.716191583809803</v>
      </c>
      <c r="F50" s="165">
        <f>IF(E50&lt;$R$4,0,1)</f>
        <v>1</v>
      </c>
      <c r="G50" s="164">
        <f>fhr_stats!K151</f>
        <v>110.764761446647</v>
      </c>
      <c r="H50" s="173">
        <f>IF(G50&lt;$R$5,0,1)</f>
        <v>0</v>
      </c>
      <c r="I50" s="161">
        <f>fhr_stats!L151</f>
        <v>0.82981971503343999</v>
      </c>
      <c r="J50" s="173">
        <f>IF(I50&gt;$R$6,0,1)</f>
        <v>1</v>
      </c>
      <c r="K50" s="163">
        <f>fhr_stats!M151</f>
        <v>0.76839197441116602</v>
      </c>
      <c r="L50" s="165">
        <f>IF(K50&gt;$R$7,0,1)</f>
        <v>1</v>
      </c>
      <c r="M50" s="164">
        <f>ABS(B50-AVERAGE(D50,H50, J50))</f>
        <v>0.33333333333333337</v>
      </c>
      <c r="O50" s="2" t="str">
        <f>O49&amp;A50&amp;","</f>
        <v>[27,81,267,274,192,26,153,126,8,161,298,270,67,167,188,210,185,214,172,135,109,196,79,105,297,104,69,21,64,233,90,211,175,248,78,98,180,139,205,217,22,272,12,250,46,283,103,57,150,</v>
      </c>
    </row>
    <row r="51" spans="1:15" x14ac:dyDescent="0.25">
      <c r="A51" s="158">
        <f>fhr_stats!A92</f>
        <v>91</v>
      </c>
      <c r="B51" s="160">
        <f>fhr_stats!B92</f>
        <v>1</v>
      </c>
      <c r="C51" s="164">
        <f>fhr_stats!D92</f>
        <v>24.875956542834999</v>
      </c>
      <c r="D51" s="173">
        <f>IF(C51&lt;$R$3,0,1)</f>
        <v>1</v>
      </c>
      <c r="E51" s="164">
        <f>fhr_stats!J92</f>
        <v>35.3586688938327</v>
      </c>
      <c r="F51" s="165">
        <f>IF(E51&lt;$R$4,0,1)</f>
        <v>1</v>
      </c>
      <c r="G51" s="164">
        <f>fhr_stats!K92</f>
        <v>112.31281034597799</v>
      </c>
      <c r="H51" s="173">
        <f>IF(G51&lt;$R$5,0,1)</f>
        <v>0</v>
      </c>
      <c r="I51" s="161">
        <f>fhr_stats!L92</f>
        <v>0.83209399167162401</v>
      </c>
      <c r="J51" s="173">
        <f>IF(I51&gt;$R$6,0,1)</f>
        <v>1</v>
      </c>
      <c r="K51" s="163">
        <f>fhr_stats!M92</f>
        <v>0.81112433075550205</v>
      </c>
      <c r="L51" s="165">
        <f>IF(K51&gt;$R$7,0,1)</f>
        <v>1</v>
      </c>
      <c r="M51" s="164">
        <f>ABS(B51-AVERAGE(D51,H51, J51))</f>
        <v>0.33333333333333337</v>
      </c>
      <c r="O51" s="2" t="str">
        <f>O50&amp;A51&amp;","</f>
        <v>[27,81,267,274,192,26,153,126,8,161,298,270,67,167,188,210,185,214,172,135,109,196,79,105,297,104,69,21,64,233,90,211,175,248,78,98,180,139,205,217,22,272,12,250,46,283,103,57,150,91,</v>
      </c>
    </row>
    <row r="52" spans="1:15" x14ac:dyDescent="0.25">
      <c r="A52" s="158">
        <f>fhr_stats!A290</f>
        <v>289</v>
      </c>
      <c r="B52" s="160">
        <f>fhr_stats!B290</f>
        <v>1</v>
      </c>
      <c r="C52" s="164">
        <f>fhr_stats!D290</f>
        <v>26.5459724756466</v>
      </c>
      <c r="D52" s="173">
        <f>IF(C52&lt;$R$3,0,1)</f>
        <v>1</v>
      </c>
      <c r="E52" s="164">
        <f>fhr_stats!J290</f>
        <v>36</v>
      </c>
      <c r="F52" s="165">
        <f>IF(E52&lt;$R$4,0,1)</f>
        <v>1</v>
      </c>
      <c r="G52" s="164">
        <f>fhr_stats!K290</f>
        <v>114</v>
      </c>
      <c r="H52" s="173">
        <f>IF(G52&lt;$R$5,0,1)</f>
        <v>0</v>
      </c>
      <c r="I52" s="161">
        <f>fhr_stats!L290</f>
        <v>0.83843329253365895</v>
      </c>
      <c r="J52" s="173">
        <f>IF(I52&gt;$R$6,0,1)</f>
        <v>1</v>
      </c>
      <c r="K52" s="163">
        <f>fhr_stats!M290</f>
        <v>0.75185638514891795</v>
      </c>
      <c r="L52" s="165">
        <f>IF(K52&gt;$R$7,0,1)</f>
        <v>1</v>
      </c>
      <c r="M52" s="164">
        <f>ABS(B52-AVERAGE(D52,H52, J52))</f>
        <v>0.33333333333333337</v>
      </c>
      <c r="O52" s="2" t="str">
        <f>O51&amp;A52&amp;","</f>
        <v>[27,81,267,274,192,26,153,126,8,161,298,270,67,167,188,210,185,214,172,135,109,196,79,105,297,104,69,21,64,233,90,211,175,248,78,98,180,139,205,217,22,272,12,250,46,283,103,57,150,91,289,</v>
      </c>
    </row>
    <row r="53" spans="1:15" x14ac:dyDescent="0.25">
      <c r="A53" s="158">
        <f>fhr_stats!A165</f>
        <v>164</v>
      </c>
      <c r="B53" s="160">
        <f>fhr_stats!B165</f>
        <v>1</v>
      </c>
      <c r="C53" s="164">
        <f>fhr_stats!D165</f>
        <v>28.068763035219501</v>
      </c>
      <c r="D53" s="173">
        <f>IF(C53&lt;$R$3,0,1)</f>
        <v>1</v>
      </c>
      <c r="E53" s="164">
        <f>fhr_stats!J165</f>
        <v>47</v>
      </c>
      <c r="F53" s="165">
        <f>IF(E53&lt;$R$4,0,1)</f>
        <v>1</v>
      </c>
      <c r="G53" s="164">
        <f>fhr_stats!K165</f>
        <v>121</v>
      </c>
      <c r="H53" s="173">
        <f>IF(G53&lt;$R$5,0,1)</f>
        <v>0</v>
      </c>
      <c r="I53" s="161">
        <f>fhr_stats!L165</f>
        <v>0.71742885034166803</v>
      </c>
      <c r="J53" s="173">
        <f>IF(I53&gt;$R$6,0,1)</f>
        <v>1</v>
      </c>
      <c r="K53" s="163">
        <f>fhr_stats!M165</f>
        <v>0.69122174663963298</v>
      </c>
      <c r="L53" s="165">
        <f>IF(K53&gt;$R$7,0,1)</f>
        <v>1</v>
      </c>
      <c r="M53" s="164">
        <f>ABS(B53-AVERAGE(D53,H53, J53))</f>
        <v>0.33333333333333337</v>
      </c>
      <c r="O53" s="2" t="str">
        <f>O52&amp;A53&amp;","</f>
        <v>[27,81,267,274,192,26,153,126,8,161,298,270,67,167,188,210,185,214,172,135,109,196,79,105,297,104,69,21,64,233,90,211,175,248,78,98,180,139,205,217,22,272,12,250,46,283,103,57,150,91,289,164,</v>
      </c>
    </row>
    <row r="54" spans="1:15" x14ac:dyDescent="0.25">
      <c r="A54" s="158">
        <f>fhr_stats!A291</f>
        <v>290</v>
      </c>
      <c r="B54" s="160">
        <f>fhr_stats!B291</f>
        <v>1</v>
      </c>
      <c r="C54" s="164">
        <f>fhr_stats!D291</f>
        <v>25.7476411981933</v>
      </c>
      <c r="D54" s="173">
        <f>IF(C54&lt;$R$3,0,1)</f>
        <v>1</v>
      </c>
      <c r="E54" s="164">
        <f>fhr_stats!J291</f>
        <v>38.5453763955922</v>
      </c>
      <c r="F54" s="165">
        <f>IF(E54&lt;$R$4,0,1)</f>
        <v>1</v>
      </c>
      <c r="G54" s="164">
        <f>fhr_stats!K291</f>
        <v>121.005333248705</v>
      </c>
      <c r="H54" s="173">
        <f>IF(G54&lt;$R$5,0,1)</f>
        <v>0</v>
      </c>
      <c r="I54" s="161">
        <f>fhr_stats!L291</f>
        <v>0.84241203137367704</v>
      </c>
      <c r="J54" s="173">
        <f>IF(I54&gt;$R$6,0,1)</f>
        <v>1</v>
      </c>
      <c r="K54" s="163">
        <f>fhr_stats!M291</f>
        <v>0.76527308052097498</v>
      </c>
      <c r="L54" s="165">
        <f>IF(K54&gt;$R$7,0,1)</f>
        <v>1</v>
      </c>
      <c r="M54" s="164">
        <f>ABS(B54-AVERAGE(D54,H54, J54))</f>
        <v>0.33333333333333337</v>
      </c>
      <c r="O54" s="2" t="str">
        <f>O53&amp;A54&amp;","</f>
        <v>[27,81,267,274,192,26,153,126,8,161,298,270,67,167,188,210,185,214,172,135,109,196,79,105,297,104,69,21,64,233,90,211,175,248,78,98,180,139,205,217,22,272,12,250,46,283,103,57,150,91,289,164,290,</v>
      </c>
    </row>
    <row r="55" spans="1:15" x14ac:dyDescent="0.25">
      <c r="A55" s="158">
        <f>fhr_stats!A6</f>
        <v>5</v>
      </c>
      <c r="B55" s="160">
        <f>fhr_stats!B6</f>
        <v>1</v>
      </c>
      <c r="C55" s="164">
        <f>fhr_stats!D6</f>
        <v>29.4097061381336</v>
      </c>
      <c r="D55" s="173">
        <f>IF(C55&lt;$R$3,0,1)</f>
        <v>1</v>
      </c>
      <c r="E55" s="164">
        <f>fhr_stats!J6</f>
        <v>52.8984519325872</v>
      </c>
      <c r="F55" s="165">
        <f>IF(E55&lt;$R$4,0,1)</f>
        <v>1</v>
      </c>
      <c r="G55" s="164">
        <f>fhr_stats!K6</f>
        <v>123.38710177953701</v>
      </c>
      <c r="H55" s="173">
        <f>IF(G55&lt;$R$5,0,1)</f>
        <v>0</v>
      </c>
      <c r="I55" s="161">
        <f>fhr_stats!L6</f>
        <v>0.65043290043290003</v>
      </c>
      <c r="J55" s="173">
        <f>IF(I55&gt;$R$6,0,1)</f>
        <v>1</v>
      </c>
      <c r="K55" s="163">
        <f>fhr_stats!M6</f>
        <v>0.69105339105339103</v>
      </c>
      <c r="L55" s="165">
        <f>IF(K55&gt;$R$7,0,1)</f>
        <v>1</v>
      </c>
      <c r="M55" s="164">
        <f>ABS(B55-AVERAGE(D55,H55, J55))</f>
        <v>0.33333333333333337</v>
      </c>
      <c r="O55" s="2" t="str">
        <f>O54&amp;A55&amp;","</f>
        <v>[27,81,267,274,192,26,153,126,8,161,298,270,67,167,188,210,185,214,172,135,109,196,79,105,297,104,69,21,64,233,90,211,175,248,78,98,180,139,205,217,22,272,12,250,46,283,103,57,150,91,289,164,290,5,</v>
      </c>
    </row>
    <row r="56" spans="1:15" x14ac:dyDescent="0.25">
      <c r="A56" s="158">
        <f>fhr_stats!A292</f>
        <v>291</v>
      </c>
      <c r="B56" s="160">
        <f>fhr_stats!B292</f>
        <v>1</v>
      </c>
      <c r="C56" s="164">
        <f>fhr_stats!D292</f>
        <v>25.723855052394899</v>
      </c>
      <c r="D56" s="173">
        <f>IF(C56&lt;$R$3,0,1)</f>
        <v>1</v>
      </c>
      <c r="E56" s="164">
        <f>fhr_stats!J292</f>
        <v>39.5</v>
      </c>
      <c r="F56" s="165">
        <f>IF(E56&lt;$R$4,0,1)</f>
        <v>1</v>
      </c>
      <c r="G56" s="164">
        <f>fhr_stats!K292</f>
        <v>123.5</v>
      </c>
      <c r="H56" s="173">
        <f>IF(G56&lt;$R$5,0,1)</f>
        <v>0</v>
      </c>
      <c r="I56" s="161">
        <f>fhr_stats!L292</f>
        <v>0.79410063620589899</v>
      </c>
      <c r="J56" s="173">
        <f>IF(I56&gt;$R$6,0,1)</f>
        <v>1</v>
      </c>
      <c r="K56" s="163">
        <f>fhr_stats!M292</f>
        <v>0.77964141122035802</v>
      </c>
      <c r="L56" s="165">
        <f>IF(K56&gt;$R$7,0,1)</f>
        <v>1</v>
      </c>
      <c r="M56" s="164">
        <f>ABS(B56-AVERAGE(D56,H56, J56))</f>
        <v>0.33333333333333337</v>
      </c>
      <c r="O56" s="2" t="str">
        <f>O55&amp;A56&amp;","</f>
        <v>[27,81,267,274,192,26,153,126,8,161,298,270,67,167,188,210,185,214,172,135,109,196,79,105,297,104,69,21,64,233,90,211,175,248,78,98,180,139,205,217,22,272,12,250,46,283,103,57,150,91,289,164,290,5,291,</v>
      </c>
    </row>
    <row r="57" spans="1:15" x14ac:dyDescent="0.25">
      <c r="A57" s="158">
        <f>fhr_stats!A111</f>
        <v>110</v>
      </c>
      <c r="B57" s="160">
        <f>fhr_stats!B111</f>
        <v>1</v>
      </c>
      <c r="C57" s="164">
        <f>fhr_stats!D111</f>
        <v>28.009559890444699</v>
      </c>
      <c r="D57" s="173">
        <f>IF(C57&lt;$R$3,0,1)</f>
        <v>1</v>
      </c>
      <c r="E57" s="164">
        <f>fhr_stats!J111</f>
        <v>31.985661691070302</v>
      </c>
      <c r="F57" s="165">
        <f>IF(E57&lt;$R$4,0,1)</f>
        <v>1</v>
      </c>
      <c r="G57" s="164">
        <f>fhr_stats!K111</f>
        <v>124.081294991633</v>
      </c>
      <c r="H57" s="173">
        <f>IF(G57&lt;$R$5,0,1)</f>
        <v>0</v>
      </c>
      <c r="I57" s="161">
        <f>fhr_stats!L111</f>
        <v>0.74270177447051999</v>
      </c>
      <c r="J57" s="173">
        <f>IF(I57&gt;$R$6,0,1)</f>
        <v>1</v>
      </c>
      <c r="K57" s="163">
        <f>fhr_stats!M111</f>
        <v>0.72030623926731496</v>
      </c>
      <c r="L57" s="165">
        <f>IF(K57&gt;$R$7,0,1)</f>
        <v>1</v>
      </c>
      <c r="M57" s="164">
        <f>ABS(B57-AVERAGE(D57,H57, J57))</f>
        <v>0.33333333333333337</v>
      </c>
      <c r="O57" s="2" t="str">
        <f>O56&amp;A57&amp;","</f>
        <v>[27,81,267,274,192,26,153,126,8,161,298,270,67,167,188,210,185,214,172,135,109,196,79,105,297,104,69,21,64,233,90,211,175,248,78,98,180,139,205,217,22,272,12,250,46,283,103,57,150,91,289,164,290,5,291,110,</v>
      </c>
    </row>
    <row r="58" spans="1:15" x14ac:dyDescent="0.25">
      <c r="A58" s="158">
        <f>fhr_stats!A60</f>
        <v>59</v>
      </c>
      <c r="B58" s="160">
        <f>fhr_stats!B60</f>
        <v>1</v>
      </c>
      <c r="C58" s="164">
        <f>fhr_stats!D60</f>
        <v>27.299033338549201</v>
      </c>
      <c r="D58" s="173">
        <f>IF(C58&lt;$R$3,0,1)</f>
        <v>1</v>
      </c>
      <c r="E58" s="164">
        <f>fhr_stats!J60</f>
        <v>33</v>
      </c>
      <c r="F58" s="165">
        <f>IF(E58&lt;$R$4,0,1)</f>
        <v>1</v>
      </c>
      <c r="G58" s="164">
        <f>fhr_stats!K60</f>
        <v>125.25</v>
      </c>
      <c r="H58" s="173">
        <f>IF(G58&lt;$R$5,0,1)</f>
        <v>0</v>
      </c>
      <c r="I58" s="161">
        <f>fhr_stats!L60</f>
        <v>0.84578462491290496</v>
      </c>
      <c r="J58" s="173">
        <f>IF(I58&gt;$R$6,0,1)</f>
        <v>1</v>
      </c>
      <c r="K58" s="163">
        <f>fhr_stats!M60</f>
        <v>0.78872803282495896</v>
      </c>
      <c r="L58" s="165">
        <f>IF(K58&gt;$R$7,0,1)</f>
        <v>1</v>
      </c>
      <c r="M58" s="164">
        <f>ABS(B58-AVERAGE(D58,H58, J58))</f>
        <v>0.33333333333333337</v>
      </c>
      <c r="O58" s="2" t="str">
        <f>O57&amp;A58&amp;","</f>
        <v>[27,81,267,274,192,26,153,126,8,161,298,270,67,167,188,210,185,214,172,135,109,196,79,105,297,104,69,21,64,233,90,211,175,248,78,98,180,139,205,217,22,272,12,250,46,283,103,57,150,91,289,164,290,5,291,110,59,</v>
      </c>
    </row>
    <row r="59" spans="1:15" x14ac:dyDescent="0.25">
      <c r="A59" s="158">
        <f>fhr_stats!A296</f>
        <v>295</v>
      </c>
      <c r="B59" s="160">
        <f>fhr_stats!B296</f>
        <v>1</v>
      </c>
      <c r="C59" s="164">
        <f>fhr_stats!D296</f>
        <v>24.404851355014099</v>
      </c>
      <c r="D59" s="173">
        <f>IF(C59&lt;$R$3,0,1)</f>
        <v>1</v>
      </c>
      <c r="E59" s="164">
        <f>fhr_stats!J296</f>
        <v>37.5625</v>
      </c>
      <c r="F59" s="165">
        <f>IF(E59&lt;$R$4,0,1)</f>
        <v>1</v>
      </c>
      <c r="G59" s="164">
        <f>fhr_stats!K296</f>
        <v>126.25</v>
      </c>
      <c r="H59" s="173">
        <f>IF(G59&lt;$R$5,0,1)</f>
        <v>0</v>
      </c>
      <c r="I59" s="161">
        <f>fhr_stats!L296</f>
        <v>0.83405420991926105</v>
      </c>
      <c r="J59" s="173">
        <f>IF(I59&gt;$R$6,0,1)</f>
        <v>1</v>
      </c>
      <c r="K59" s="163">
        <f>fhr_stats!M296</f>
        <v>0.79700115340253697</v>
      </c>
      <c r="L59" s="165">
        <f>IF(K59&gt;$R$7,0,1)</f>
        <v>1</v>
      </c>
      <c r="M59" s="164">
        <f>ABS(B59-AVERAGE(D59,H59, J59))</f>
        <v>0.33333333333333337</v>
      </c>
      <c r="O59" s="2" t="str">
        <f>O58&amp;A59&amp;","</f>
        <v>[27,81,267,274,192,26,153,126,8,161,298,270,67,167,188,210,185,214,172,135,109,196,79,105,297,104,69,21,64,233,90,211,175,248,78,98,180,139,205,217,22,272,12,250,46,283,103,57,150,91,289,164,290,5,291,110,59,295,</v>
      </c>
    </row>
    <row r="60" spans="1:15" x14ac:dyDescent="0.25">
      <c r="A60" s="158">
        <f>fhr_stats!A69</f>
        <v>68</v>
      </c>
      <c r="B60" s="160">
        <f>fhr_stats!B69</f>
        <v>1</v>
      </c>
      <c r="C60" s="164">
        <f>fhr_stats!D69</f>
        <v>34.610615168327499</v>
      </c>
      <c r="D60" s="173">
        <f>IF(C60&lt;$R$3,0,1)</f>
        <v>1</v>
      </c>
      <c r="E60" s="164">
        <f>fhr_stats!J69</f>
        <v>42.25</v>
      </c>
      <c r="F60" s="165">
        <f>IF(E60&lt;$R$4,0,1)</f>
        <v>1</v>
      </c>
      <c r="G60" s="164">
        <f>fhr_stats!K69</f>
        <v>126.5</v>
      </c>
      <c r="H60" s="173">
        <f>IF(G60&lt;$R$5,0,1)</f>
        <v>0</v>
      </c>
      <c r="I60" s="161">
        <f>fhr_stats!L69</f>
        <v>0.73345534407027801</v>
      </c>
      <c r="J60" s="173">
        <f>IF(I60&gt;$R$6,0,1)</f>
        <v>1</v>
      </c>
      <c r="K60" s="163">
        <f>fhr_stats!M69</f>
        <v>0.74502196193265002</v>
      </c>
      <c r="L60" s="165">
        <f>IF(K60&gt;$R$7,0,1)</f>
        <v>1</v>
      </c>
      <c r="M60" s="164">
        <f>ABS(B60-AVERAGE(D60,H60, J60))</f>
        <v>0.33333333333333337</v>
      </c>
      <c r="O60" s="2" t="str">
        <f>O59&amp;A60&amp;","</f>
        <v>[27,81,267,274,192,26,153,126,8,161,298,270,67,167,188,210,185,214,172,135,109,196,79,105,297,104,69,21,64,233,90,211,175,248,78,98,180,139,205,217,22,272,12,250,46,283,103,57,150,91,289,164,290,5,291,110,59,295,68,</v>
      </c>
    </row>
    <row r="61" spans="1:15" x14ac:dyDescent="0.25">
      <c r="A61" s="158">
        <f>fhr_stats!A225</f>
        <v>224</v>
      </c>
      <c r="B61" s="160">
        <f>fhr_stats!B225</f>
        <v>1</v>
      </c>
      <c r="C61" s="164">
        <f>fhr_stats!D225</f>
        <v>26.469710749042001</v>
      </c>
      <c r="D61" s="173">
        <f>IF(C61&lt;$R$3,0,1)</f>
        <v>1</v>
      </c>
      <c r="E61" s="164">
        <f>fhr_stats!J225</f>
        <v>33.670146052982602</v>
      </c>
      <c r="F61" s="165">
        <f>IF(E61&lt;$R$4,0,1)</f>
        <v>1</v>
      </c>
      <c r="G61" s="164">
        <f>fhr_stats!K225</f>
        <v>127.14295715869299</v>
      </c>
      <c r="H61" s="173">
        <f>IF(G61&lt;$R$5,0,1)</f>
        <v>0</v>
      </c>
      <c r="I61" s="161">
        <f>fhr_stats!L225</f>
        <v>0.78874742158048206</v>
      </c>
      <c r="J61" s="173">
        <f>IF(I61&gt;$R$6,0,1)</f>
        <v>1</v>
      </c>
      <c r="K61" s="163">
        <f>fhr_stats!M225</f>
        <v>0.76371007895298304</v>
      </c>
      <c r="L61" s="165">
        <f>IF(K61&gt;$R$7,0,1)</f>
        <v>1</v>
      </c>
      <c r="M61" s="164">
        <f>ABS(B61-AVERAGE(D61,H61, J61))</f>
        <v>0.33333333333333337</v>
      </c>
      <c r="O61" s="2" t="str">
        <f>O60&amp;A61&amp;","</f>
        <v>[27,81,267,274,192,26,153,126,8,161,298,270,67,167,188,210,185,214,172,135,109,196,79,105,297,104,69,21,64,233,90,211,175,248,78,98,180,139,205,217,22,272,12,250,46,283,103,57,150,91,289,164,290,5,291,110,59,295,68,224,</v>
      </c>
    </row>
    <row r="62" spans="1:15" x14ac:dyDescent="0.25">
      <c r="A62" s="158">
        <f>fhr_stats!A233</f>
        <v>232</v>
      </c>
      <c r="B62" s="160">
        <f>fhr_stats!B233</f>
        <v>1</v>
      </c>
      <c r="C62" s="164">
        <f>fhr_stats!D233</f>
        <v>23.68469338281</v>
      </c>
      <c r="D62" s="173">
        <f>IF(C62&lt;$R$3,0,1)</f>
        <v>1</v>
      </c>
      <c r="E62" s="164">
        <f>fhr_stats!J233</f>
        <v>30.6749752484737</v>
      </c>
      <c r="F62" s="165">
        <f>IF(E62&lt;$R$4,0,1)</f>
        <v>1</v>
      </c>
      <c r="G62" s="164">
        <f>fhr_stats!K233</f>
        <v>127.483396380971</v>
      </c>
      <c r="H62" s="173">
        <f>IF(G62&lt;$R$5,0,1)</f>
        <v>0</v>
      </c>
      <c r="I62" s="161">
        <f>fhr_stats!L233</f>
        <v>0.84710892947376004</v>
      </c>
      <c r="J62" s="173">
        <f>IF(I62&gt;$R$6,0,1)</f>
        <v>1</v>
      </c>
      <c r="K62" s="163">
        <f>fhr_stats!M233</f>
        <v>0.83837435934454596</v>
      </c>
      <c r="L62" s="165">
        <f>IF(K62&gt;$R$7,0,1)</f>
        <v>1</v>
      </c>
      <c r="M62" s="164">
        <f>ABS(B62-AVERAGE(D62,H62, J62))</f>
        <v>0.33333333333333337</v>
      </c>
      <c r="O62" s="2" t="str">
        <f>O61&amp;A62&amp;","</f>
        <v>[27,81,267,274,192,26,153,126,8,161,298,270,67,167,188,210,185,214,172,135,109,196,79,105,297,104,69,21,64,233,90,211,175,248,78,98,180,139,205,217,22,272,12,250,46,283,103,57,150,91,289,164,290,5,291,110,59,295,68,224,232,</v>
      </c>
    </row>
    <row r="63" spans="1:15" x14ac:dyDescent="0.25">
      <c r="A63" s="158">
        <f>fhr_stats!A285</f>
        <v>284</v>
      </c>
      <c r="B63" s="160">
        <f>fhr_stats!B285</f>
        <v>1</v>
      </c>
      <c r="C63" s="164">
        <f>fhr_stats!D285</f>
        <v>22.890680475927699</v>
      </c>
      <c r="D63" s="173">
        <f>IF(C63&lt;$R$3,0,1)</f>
        <v>1</v>
      </c>
      <c r="E63" s="164">
        <f>fhr_stats!J285</f>
        <v>26.685001145498099</v>
      </c>
      <c r="F63" s="165">
        <f>IF(E63&lt;$R$4,0,1)</f>
        <v>1</v>
      </c>
      <c r="G63" s="164">
        <f>fhr_stats!K285</f>
        <v>127.64276668371799</v>
      </c>
      <c r="H63" s="173">
        <f>IF(G63&lt;$R$5,0,1)</f>
        <v>0</v>
      </c>
      <c r="I63" s="161">
        <f>fhr_stats!L285</f>
        <v>0.83627168645079697</v>
      </c>
      <c r="J63" s="173">
        <f>IF(I63&gt;$R$6,0,1)</f>
        <v>1</v>
      </c>
      <c r="K63" s="163">
        <f>fhr_stats!M285</f>
        <v>0.825314321837465</v>
      </c>
      <c r="L63" s="165">
        <f>IF(K63&gt;$R$7,0,1)</f>
        <v>1</v>
      </c>
      <c r="M63" s="164">
        <f>ABS(B63-AVERAGE(D63,H63, J63))</f>
        <v>0.33333333333333337</v>
      </c>
      <c r="O63" s="2" t="str">
        <f>O62&amp;A63&amp;","</f>
        <v>[27,81,267,274,192,26,153,126,8,161,298,270,67,167,188,210,185,214,172,135,109,196,79,105,297,104,69,21,64,233,90,211,175,248,78,98,180,139,205,217,22,272,12,250,46,283,103,57,150,91,289,164,290,5,291,110,59,295,68,224,232,284,</v>
      </c>
    </row>
    <row r="64" spans="1:15" x14ac:dyDescent="0.25">
      <c r="A64" s="158">
        <f>fhr_stats!A71</f>
        <v>70</v>
      </c>
      <c r="B64" s="160">
        <f>fhr_stats!B71</f>
        <v>1</v>
      </c>
      <c r="C64" s="164">
        <f>fhr_stats!D71</f>
        <v>32.922298242500297</v>
      </c>
      <c r="D64" s="173">
        <f>IF(C64&lt;$R$3,0,1)</f>
        <v>1</v>
      </c>
      <c r="E64" s="164">
        <f>fhr_stats!J71</f>
        <v>35</v>
      </c>
      <c r="F64" s="165">
        <f>IF(E64&lt;$R$4,0,1)</f>
        <v>1</v>
      </c>
      <c r="G64" s="164">
        <f>fhr_stats!K71</f>
        <v>128</v>
      </c>
      <c r="H64" s="173">
        <f>IF(G64&lt;$R$5,0,1)</f>
        <v>0</v>
      </c>
      <c r="I64" s="161">
        <f>fhr_stats!L71</f>
        <v>0.78090991535671095</v>
      </c>
      <c r="J64" s="173">
        <f>IF(I64&gt;$R$6,0,1)</f>
        <v>1</v>
      </c>
      <c r="K64" s="163">
        <f>fhr_stats!M71</f>
        <v>0.78204353083434097</v>
      </c>
      <c r="L64" s="165">
        <f>IF(K64&gt;$R$7,0,1)</f>
        <v>1</v>
      </c>
      <c r="M64" s="164">
        <f>ABS(B64-AVERAGE(D64,H64, J64))</f>
        <v>0.33333333333333337</v>
      </c>
      <c r="O64" s="2" t="str">
        <f>O63&amp;A64&amp;","</f>
        <v>[27,81,267,274,192,26,153,126,8,161,298,270,67,167,188,210,185,214,172,135,109,196,79,105,297,104,69,21,64,233,90,211,175,248,78,98,180,139,205,217,22,272,12,250,46,283,103,57,150,91,289,164,290,5,291,110,59,295,68,224,232,284,70,</v>
      </c>
    </row>
    <row r="65" spans="1:15" x14ac:dyDescent="0.25">
      <c r="A65" s="158">
        <f>fhr_stats!A88</f>
        <v>87</v>
      </c>
      <c r="B65" s="160">
        <f>fhr_stats!B88</f>
        <v>1</v>
      </c>
      <c r="C65" s="164">
        <f>fhr_stats!D88</f>
        <v>32.188328919644697</v>
      </c>
      <c r="D65" s="173">
        <f>IF(C65&lt;$R$3,0,1)</f>
        <v>1</v>
      </c>
      <c r="E65" s="164">
        <f>fhr_stats!J88</f>
        <v>59.326796551673503</v>
      </c>
      <c r="F65" s="165">
        <f>IF(E65&lt;$R$4,0,1)</f>
        <v>1</v>
      </c>
      <c r="G65" s="164">
        <f>fhr_stats!K88</f>
        <v>129.00880452026001</v>
      </c>
      <c r="H65" s="173">
        <f>IF(G65&lt;$R$5,0,1)</f>
        <v>0</v>
      </c>
      <c r="I65" s="161">
        <f>fhr_stats!L88</f>
        <v>0.59626009349766196</v>
      </c>
      <c r="J65" s="173">
        <f>IF(I65&gt;$R$6,0,1)</f>
        <v>1</v>
      </c>
      <c r="K65" s="163">
        <f>fhr_stats!M88</f>
        <v>0.64300892477687999</v>
      </c>
      <c r="L65" s="165">
        <f>IF(K65&gt;$R$7,0,1)</f>
        <v>1</v>
      </c>
      <c r="M65" s="164">
        <f>ABS(B65-AVERAGE(D65,H65, J65))</f>
        <v>0.33333333333333337</v>
      </c>
      <c r="O65" s="2" t="str">
        <f>O64&amp;A65&amp;","</f>
        <v>[27,81,267,274,192,26,153,126,8,161,298,270,67,167,188,210,185,214,172,135,109,196,79,105,297,104,69,21,64,233,90,211,175,248,78,98,180,139,205,217,22,272,12,250,46,283,103,57,150,91,289,164,290,5,291,110,59,295,68,224,232,284,70,87,</v>
      </c>
    </row>
    <row r="66" spans="1:15" x14ac:dyDescent="0.25">
      <c r="A66" s="158">
        <f>fhr_stats!A125</f>
        <v>124</v>
      </c>
      <c r="B66" s="160">
        <f>fhr_stats!B125</f>
        <v>1</v>
      </c>
      <c r="C66" s="164">
        <f>fhr_stats!D125</f>
        <v>28.350248688817899</v>
      </c>
      <c r="D66" s="173">
        <f>IF(C66&lt;$R$3,0,1)</f>
        <v>1</v>
      </c>
      <c r="E66" s="164">
        <f>fhr_stats!J125</f>
        <v>43</v>
      </c>
      <c r="F66" s="165">
        <f>IF(E66&lt;$R$4,0,1)</f>
        <v>1</v>
      </c>
      <c r="G66" s="164">
        <f>fhr_stats!K125</f>
        <v>134</v>
      </c>
      <c r="H66" s="173">
        <f>IF(G66&lt;$R$5,0,1)</f>
        <v>0</v>
      </c>
      <c r="I66" s="161">
        <f>fhr_stats!L125</f>
        <v>0.67938311688311603</v>
      </c>
      <c r="J66" s="173">
        <f>IF(I66&gt;$R$6,0,1)</f>
        <v>1</v>
      </c>
      <c r="K66" s="163">
        <f>fhr_stats!M125</f>
        <v>0.68823789846517103</v>
      </c>
      <c r="L66" s="165">
        <f>IF(K66&gt;$R$7,0,1)</f>
        <v>1</v>
      </c>
      <c r="M66" s="164">
        <f>ABS(B66-AVERAGE(D66,H66, J66))</f>
        <v>0.33333333333333337</v>
      </c>
      <c r="O66" s="2" t="str">
        <f>O65&amp;A66&amp;","</f>
        <v>[27,81,267,274,192,26,153,126,8,161,298,270,67,167,188,210,185,214,172,135,109,196,79,105,297,104,69,21,64,233,90,211,175,248,78,98,180,139,205,217,22,272,12,250,46,283,103,57,150,91,289,164,290,5,291,110,59,295,68,224,232,284,70,87,124,</v>
      </c>
    </row>
    <row r="67" spans="1:15" x14ac:dyDescent="0.25">
      <c r="A67" s="158">
        <f>fhr_stats!A245</f>
        <v>244</v>
      </c>
      <c r="B67" s="160">
        <f>fhr_stats!B245</f>
        <v>1</v>
      </c>
      <c r="C67" s="164">
        <f>fhr_stats!D245</f>
        <v>30.981136148112</v>
      </c>
      <c r="D67" s="173">
        <f>IF(C67&lt;$R$3,0,1)</f>
        <v>1</v>
      </c>
      <c r="E67" s="164">
        <f>fhr_stats!J245</f>
        <v>22.789755861342499</v>
      </c>
      <c r="F67" s="165">
        <f>IF(E67&lt;$R$4,0,1)</f>
        <v>1</v>
      </c>
      <c r="G67" s="164">
        <f>fhr_stats!K245</f>
        <v>134.66443215014499</v>
      </c>
      <c r="H67" s="173">
        <f>IF(G67&lt;$R$5,0,1)</f>
        <v>0</v>
      </c>
      <c r="I67" s="161">
        <f>fhr_stats!L245</f>
        <v>0.84484924623115498</v>
      </c>
      <c r="J67" s="173">
        <f>IF(I67&gt;$R$6,0,1)</f>
        <v>1</v>
      </c>
      <c r="K67" s="163">
        <f>fhr_stats!M245</f>
        <v>0.85824958123953099</v>
      </c>
      <c r="L67" s="165">
        <f>IF(K67&gt;$R$7,0,1)</f>
        <v>1</v>
      </c>
      <c r="M67" s="164">
        <f>ABS(B67-AVERAGE(D67,H67, J67))</f>
        <v>0.33333333333333337</v>
      </c>
      <c r="O67" s="2" t="str">
        <f>O66&amp;A67&amp;","</f>
        <v>[27,81,267,274,192,26,153,126,8,161,298,270,67,167,188,210,185,214,172,135,109,196,79,105,297,104,69,21,64,233,90,211,175,248,78,98,180,139,205,217,22,272,12,250,46,283,103,57,150,91,289,164,290,5,291,110,59,295,68,224,232,284,70,87,124,244,</v>
      </c>
    </row>
    <row r="68" spans="1:15" x14ac:dyDescent="0.25">
      <c r="A68" s="158">
        <f>fhr_stats!A18</f>
        <v>17</v>
      </c>
      <c r="B68" s="160">
        <f>fhr_stats!B18</f>
        <v>1</v>
      </c>
      <c r="C68" s="164">
        <f>fhr_stats!D18</f>
        <v>24.105498723287699</v>
      </c>
      <c r="D68" s="173">
        <f>IF(C68&lt;$R$3,0,1)</f>
        <v>1</v>
      </c>
      <c r="E68" s="164">
        <f>fhr_stats!J18</f>
        <v>31.25</v>
      </c>
      <c r="F68" s="165">
        <f>IF(E68&lt;$R$4,0,1)</f>
        <v>1</v>
      </c>
      <c r="G68" s="164">
        <f>fhr_stats!K18</f>
        <v>135.5</v>
      </c>
      <c r="H68" s="173">
        <f>IF(G68&lt;$R$5,0,1)</f>
        <v>0</v>
      </c>
      <c r="I68" s="161">
        <f>fhr_stats!L18</f>
        <v>0.83030253608415505</v>
      </c>
      <c r="J68" s="173">
        <f>IF(I68&gt;$R$6,0,1)</f>
        <v>1</v>
      </c>
      <c r="K68" s="163">
        <f>fhr_stats!M18</f>
        <v>0.80706189350077395</v>
      </c>
      <c r="L68" s="165">
        <f>IF(K68&gt;$R$7,0,1)</f>
        <v>1</v>
      </c>
      <c r="M68" s="164">
        <f>ABS(B68-AVERAGE(D68,H68, J68))</f>
        <v>0.33333333333333337</v>
      </c>
      <c r="O68" s="2" t="str">
        <f>O67&amp;A68&amp;","</f>
        <v>[27,81,267,274,192,26,153,126,8,161,298,270,67,167,188,210,185,214,172,135,109,196,79,105,297,104,69,21,64,233,90,211,175,248,78,98,180,139,205,217,22,272,12,250,46,283,103,57,150,91,289,164,290,5,291,110,59,295,68,224,232,284,70,87,124,244,17,</v>
      </c>
    </row>
    <row r="69" spans="1:15" x14ac:dyDescent="0.25">
      <c r="A69" s="158">
        <f>fhr_stats!A72</f>
        <v>71</v>
      </c>
      <c r="B69" s="160">
        <f>fhr_stats!B72</f>
        <v>1</v>
      </c>
      <c r="C69" s="164">
        <f>fhr_stats!D72</f>
        <v>28.3142431017889</v>
      </c>
      <c r="D69" s="173">
        <f>IF(C69&lt;$R$3,0,1)</f>
        <v>1</v>
      </c>
      <c r="E69" s="164">
        <f>fhr_stats!J72</f>
        <v>43</v>
      </c>
      <c r="F69" s="165">
        <f>IF(E69&lt;$R$4,0,1)</f>
        <v>1</v>
      </c>
      <c r="G69" s="164">
        <f>fhr_stats!K72</f>
        <v>141.75</v>
      </c>
      <c r="H69" s="173">
        <f>IF(G69&lt;$R$5,0,1)</f>
        <v>0</v>
      </c>
      <c r="I69" s="161">
        <f>fhr_stats!L72</f>
        <v>0.71695951107715805</v>
      </c>
      <c r="J69" s="173">
        <f>IF(I69&gt;$R$6,0,1)</f>
        <v>1</v>
      </c>
      <c r="K69" s="163">
        <f>fhr_stats!M72</f>
        <v>0.70168067226890696</v>
      </c>
      <c r="L69" s="165">
        <f>IF(K69&gt;$R$7,0,1)</f>
        <v>1</v>
      </c>
      <c r="M69" s="164">
        <f>ABS(B69-AVERAGE(D69,H69, J69))</f>
        <v>0.33333333333333337</v>
      </c>
      <c r="O69" s="2" t="str">
        <f>O68&amp;A69&amp;","</f>
        <v>[27,81,267,274,192,26,153,126,8,161,298,270,67,167,188,210,185,214,172,135,109,196,79,105,297,104,69,21,64,233,90,211,175,248,78,98,180,139,205,217,22,272,12,250,46,283,103,57,150,91,289,164,290,5,291,110,59,295,68,224,232,284,70,87,124,244,17,71,</v>
      </c>
    </row>
    <row r="70" spans="1:15" x14ac:dyDescent="0.25">
      <c r="A70" s="158">
        <f>fhr_stats!A124</f>
        <v>123</v>
      </c>
      <c r="B70" s="160">
        <f>fhr_stats!B124</f>
        <v>1</v>
      </c>
      <c r="C70" s="164">
        <f>fhr_stats!D124</f>
        <v>38.330734392802199</v>
      </c>
      <c r="D70" s="173">
        <f>IF(C70&lt;$R$3,0,1)</f>
        <v>1</v>
      </c>
      <c r="E70" s="164">
        <f>fhr_stats!J124</f>
        <v>58</v>
      </c>
      <c r="F70" s="165">
        <f>IF(E70&lt;$R$4,0,1)</f>
        <v>1</v>
      </c>
      <c r="G70" s="164">
        <f>fhr_stats!K124</f>
        <v>144</v>
      </c>
      <c r="H70" s="173">
        <f>IF(G70&lt;$R$5,0,1)</f>
        <v>0</v>
      </c>
      <c r="I70" s="161">
        <f>fhr_stats!L124</f>
        <v>0.59193443098571097</v>
      </c>
      <c r="J70" s="173">
        <f>IF(I70&gt;$R$6,0,1)</f>
        <v>1</v>
      </c>
      <c r="K70" s="163">
        <f>fhr_stats!M124</f>
        <v>0.669543773119605</v>
      </c>
      <c r="L70" s="165">
        <f>IF(K70&gt;$R$7,0,1)</f>
        <v>1</v>
      </c>
      <c r="M70" s="164">
        <f>ABS(B70-AVERAGE(D70,H70, J70))</f>
        <v>0.33333333333333337</v>
      </c>
      <c r="O70" s="2" t="str">
        <f>O69&amp;A70&amp;","</f>
        <v>[27,81,267,274,192,26,153,126,8,161,298,270,67,167,188,210,185,214,172,135,109,196,79,105,297,104,69,21,64,233,90,211,175,248,78,98,180,139,205,217,22,272,12,250,46,283,103,57,150,91,289,164,290,5,291,110,59,295,68,224,232,284,70,87,124,244,17,71,123,</v>
      </c>
    </row>
    <row r="71" spans="1:15" x14ac:dyDescent="0.25">
      <c r="A71" s="158">
        <f>fhr_stats!A242</f>
        <v>241</v>
      </c>
      <c r="B71" s="160">
        <f>fhr_stats!B242</f>
        <v>1</v>
      </c>
      <c r="C71" s="164">
        <f>fhr_stats!D242</f>
        <v>24.649654319821</v>
      </c>
      <c r="D71" s="173">
        <f>IF(C71&lt;$R$3,0,1)</f>
        <v>1</v>
      </c>
      <c r="E71" s="164">
        <f>fhr_stats!J242</f>
        <v>32</v>
      </c>
      <c r="F71" s="165">
        <f>IF(E71&lt;$R$4,0,1)</f>
        <v>1</v>
      </c>
      <c r="G71" s="164">
        <f>fhr_stats!K242</f>
        <v>144</v>
      </c>
      <c r="H71" s="173">
        <f>IF(G71&lt;$R$5,0,1)</f>
        <v>0</v>
      </c>
      <c r="I71" s="161">
        <f>fhr_stats!L242</f>
        <v>0.83668836082942299</v>
      </c>
      <c r="J71" s="173">
        <f>IF(I71&gt;$R$6,0,1)</f>
        <v>1</v>
      </c>
      <c r="K71" s="163">
        <f>fhr_stats!M242</f>
        <v>0.82185560768881405</v>
      </c>
      <c r="L71" s="165">
        <f>IF(K71&gt;$R$7,0,1)</f>
        <v>1</v>
      </c>
      <c r="M71" s="164">
        <f>ABS(B71-AVERAGE(D71,H71, J71))</f>
        <v>0.33333333333333337</v>
      </c>
      <c r="O71" s="2" t="str">
        <f>O70&amp;A71&amp;","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</v>
      </c>
    </row>
    <row r="72" spans="1:15" x14ac:dyDescent="0.25">
      <c r="A72" s="158">
        <f>fhr_stats!A214</f>
        <v>213</v>
      </c>
      <c r="B72" s="160">
        <f>fhr_stats!B214</f>
        <v>1</v>
      </c>
      <c r="C72" s="164">
        <f>fhr_stats!D214</f>
        <v>24.788900070735401</v>
      </c>
      <c r="D72" s="173">
        <f>IF(C72&lt;$R$3,0,1)</f>
        <v>1</v>
      </c>
      <c r="E72" s="164">
        <f>fhr_stats!J214</f>
        <v>24</v>
      </c>
      <c r="F72" s="165">
        <f>IF(E72&lt;$R$4,0,1)</f>
        <v>1</v>
      </c>
      <c r="G72" s="164">
        <f>fhr_stats!K214</f>
        <v>147</v>
      </c>
      <c r="H72" s="173">
        <f>IF(G72&lt;$R$5,0,1)</f>
        <v>0</v>
      </c>
      <c r="I72" s="161">
        <f>fhr_stats!L214</f>
        <v>0.75902051406794702</v>
      </c>
      <c r="J72" s="173">
        <f>IF(I72&gt;$R$6,0,1)</f>
        <v>1</v>
      </c>
      <c r="K72" s="163">
        <f>fhr_stats!M214</f>
        <v>0.73777669666747703</v>
      </c>
      <c r="L72" s="165">
        <f>IF(K72&gt;$R$7,0,1)</f>
        <v>1</v>
      </c>
      <c r="M72" s="164">
        <f>ABS(B72-AVERAGE(D72,H72, J72))</f>
        <v>0.33333333333333337</v>
      </c>
      <c r="O72" s="2" t="str">
        <f>O71&amp;A72&amp;","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</v>
      </c>
    </row>
    <row r="73" spans="1:15" x14ac:dyDescent="0.25">
      <c r="A73" s="158">
        <f>fhr_stats!A40</f>
        <v>39</v>
      </c>
      <c r="B73" s="160">
        <f>fhr_stats!B40</f>
        <v>0</v>
      </c>
      <c r="C73" s="164">
        <f>fhr_stats!D40</f>
        <v>23.217444135693299</v>
      </c>
      <c r="D73" s="173">
        <f>IF(C73&lt;$R$3,0,1)</f>
        <v>1</v>
      </c>
      <c r="E73" s="164">
        <f>fhr_stats!J40</f>
        <v>35.5</v>
      </c>
      <c r="F73" s="165">
        <f>IF(E73&lt;$R$4,0,1)</f>
        <v>1</v>
      </c>
      <c r="G73" s="164">
        <f>fhr_stats!K40</f>
        <v>153</v>
      </c>
      <c r="H73" s="173">
        <f>IF(G73&lt;$R$5,0,1)</f>
        <v>0</v>
      </c>
      <c r="I73" s="161">
        <f>fhr_stats!L40</f>
        <v>0.87738357517283205</v>
      </c>
      <c r="J73" s="173">
        <f>IF(I73&gt;$R$6,0,1)</f>
        <v>0</v>
      </c>
      <c r="K73" s="163">
        <f>fhr_stats!M40</f>
        <v>0.83461217047785397</v>
      </c>
      <c r="L73" s="165">
        <f>IF(K73&gt;$R$7,0,1)</f>
        <v>1</v>
      </c>
      <c r="M73" s="164">
        <f>ABS(B73-AVERAGE(D73,H73, J73))</f>
        <v>0.33333333333333331</v>
      </c>
      <c r="O73" s="2" t="str">
        <f>O72&amp;A73&amp;","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</v>
      </c>
    </row>
    <row r="74" spans="1:15" x14ac:dyDescent="0.25">
      <c r="A74" s="158">
        <f>fhr_stats!A50</f>
        <v>49</v>
      </c>
      <c r="B74" s="160">
        <f>fhr_stats!B50</f>
        <v>0</v>
      </c>
      <c r="C74" s="164">
        <f>fhr_stats!D50</f>
        <v>23.624733644556098</v>
      </c>
      <c r="D74" s="173">
        <f>IF(C74&lt;$R$3,0,1)</f>
        <v>1</v>
      </c>
      <c r="E74" s="164">
        <f>fhr_stats!J50</f>
        <v>12.25</v>
      </c>
      <c r="F74" s="165">
        <f>IF(E74&lt;$R$4,0,1)</f>
        <v>0</v>
      </c>
      <c r="G74" s="164">
        <f>fhr_stats!K50</f>
        <v>151.5</v>
      </c>
      <c r="H74" s="173">
        <f>IF(G74&lt;$R$5,0,1)</f>
        <v>0</v>
      </c>
      <c r="I74" s="161">
        <f>fhr_stats!L50</f>
        <v>0.86684073107049597</v>
      </c>
      <c r="J74" s="173">
        <f>IF(I74&gt;$R$6,0,1)</f>
        <v>0</v>
      </c>
      <c r="K74" s="163">
        <f>fhr_stats!M50</f>
        <v>0.85863483774710903</v>
      </c>
      <c r="L74" s="165">
        <f>IF(K74&gt;$R$7,0,1)</f>
        <v>1</v>
      </c>
      <c r="M74" s="164">
        <f>ABS(B74-AVERAGE(D74,H74, J74))</f>
        <v>0.33333333333333331</v>
      </c>
      <c r="O74" s="2" t="str">
        <f>O73&amp;A74&amp;","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</v>
      </c>
    </row>
    <row r="75" spans="1:15" x14ac:dyDescent="0.25">
      <c r="A75" s="158">
        <f>fhr_stats!A269</f>
        <v>268</v>
      </c>
      <c r="B75" s="160">
        <f>fhr_stats!B269</f>
        <v>0</v>
      </c>
      <c r="C75" s="164">
        <f>fhr_stats!D269</f>
        <v>25.927209684357901</v>
      </c>
      <c r="D75" s="173">
        <f>IF(C75&lt;$R$3,0,1)</f>
        <v>1</v>
      </c>
      <c r="E75" s="164">
        <f>fhr_stats!J269</f>
        <v>25.25</v>
      </c>
      <c r="F75" s="165">
        <f>IF(E75&lt;$R$4,0,1)</f>
        <v>1</v>
      </c>
      <c r="G75" s="164">
        <f>fhr_stats!K269</f>
        <v>145.5</v>
      </c>
      <c r="H75" s="173">
        <f>IF(G75&lt;$R$5,0,1)</f>
        <v>0</v>
      </c>
      <c r="I75" s="161">
        <f>fhr_stats!L269</f>
        <v>0.866461406272375</v>
      </c>
      <c r="J75" s="173">
        <f>IF(I75&gt;$R$6,0,1)</f>
        <v>0</v>
      </c>
      <c r="K75" s="163">
        <f>fhr_stats!M269</f>
        <v>0.86459974223113201</v>
      </c>
      <c r="L75" s="165">
        <f>IF(K75&gt;$R$7,0,1)</f>
        <v>0</v>
      </c>
      <c r="M75" s="164">
        <f>ABS(B75-AVERAGE(D75,H75, J75))</f>
        <v>0.33333333333333331</v>
      </c>
      <c r="O75" s="2" t="str">
        <f>O74&amp;A75&amp;","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</v>
      </c>
    </row>
    <row r="76" spans="1:15" x14ac:dyDescent="0.25">
      <c r="A76" s="158">
        <f>fhr_stats!A174</f>
        <v>173</v>
      </c>
      <c r="B76" s="160">
        <f>fhr_stats!B174</f>
        <v>0</v>
      </c>
      <c r="C76" s="164">
        <f>fhr_stats!D174</f>
        <v>24.769311570813102</v>
      </c>
      <c r="D76" s="173">
        <f>IF(C76&lt;$R$3,0,1)</f>
        <v>1</v>
      </c>
      <c r="E76" s="164">
        <f>fhr_stats!J174</f>
        <v>20.25</v>
      </c>
      <c r="F76" s="165">
        <f>IF(E76&lt;$R$4,0,1)</f>
        <v>0</v>
      </c>
      <c r="G76" s="164">
        <f>fhr_stats!K174</f>
        <v>140.25</v>
      </c>
      <c r="H76" s="173">
        <f>IF(G76&lt;$R$5,0,1)</f>
        <v>0</v>
      </c>
      <c r="I76" s="161">
        <f>fhr_stats!L174</f>
        <v>0.87267798772223504</v>
      </c>
      <c r="J76" s="173">
        <f>IF(I76&gt;$R$6,0,1)</f>
        <v>0</v>
      </c>
      <c r="K76" s="163">
        <f>fhr_stats!M174</f>
        <v>0.82516144463047103</v>
      </c>
      <c r="L76" s="165">
        <f>IF(K76&gt;$R$7,0,1)</f>
        <v>1</v>
      </c>
      <c r="M76" s="164">
        <f>ABS(B76-AVERAGE(D76,H76, J76))</f>
        <v>0.33333333333333331</v>
      </c>
      <c r="O76" s="2" t="str">
        <f>O75&amp;A76&amp;","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</v>
      </c>
    </row>
    <row r="77" spans="1:15" x14ac:dyDescent="0.25">
      <c r="A77" s="158">
        <f>fhr_stats!A235</f>
        <v>234</v>
      </c>
      <c r="B77" s="160">
        <f>fhr_stats!B235</f>
        <v>0</v>
      </c>
      <c r="C77" s="164">
        <f>fhr_stats!D235</f>
        <v>23.8334987720174</v>
      </c>
      <c r="D77" s="173">
        <f>IF(C77&lt;$R$3,0,1)</f>
        <v>1</v>
      </c>
      <c r="E77" s="164">
        <f>fhr_stats!J235</f>
        <v>24.757377698554102</v>
      </c>
      <c r="F77" s="165">
        <f>IF(E77&lt;$R$4,0,1)</f>
        <v>1</v>
      </c>
      <c r="G77" s="164">
        <f>fhr_stats!K235</f>
        <v>149.159706426122</v>
      </c>
      <c r="H77" s="173">
        <f>IF(G77&lt;$R$5,0,1)</f>
        <v>0</v>
      </c>
      <c r="I77" s="161">
        <f>fhr_stats!L235</f>
        <v>0.90495230078563405</v>
      </c>
      <c r="J77" s="173">
        <f>IF(I77&gt;$R$6,0,1)</f>
        <v>0</v>
      </c>
      <c r="K77" s="163">
        <f>fhr_stats!M235</f>
        <v>0.89906004489337799</v>
      </c>
      <c r="L77" s="165">
        <f>IF(K77&gt;$R$7,0,1)</f>
        <v>0</v>
      </c>
      <c r="M77" s="164">
        <f>ABS(B77-AVERAGE(D77,H77, J77))</f>
        <v>0.33333333333333331</v>
      </c>
      <c r="O77" s="2" t="str">
        <f>O76&amp;A77&amp;","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</v>
      </c>
    </row>
    <row r="78" spans="1:15" x14ac:dyDescent="0.25">
      <c r="A78" s="158">
        <f>fhr_stats!A3</f>
        <v>2</v>
      </c>
      <c r="B78" s="160">
        <f>fhr_stats!B3</f>
        <v>0</v>
      </c>
      <c r="C78" s="164">
        <f>fhr_stats!D3</f>
        <v>22.2183100751339</v>
      </c>
      <c r="D78" s="173">
        <f>IF(C78&lt;$R$3,0,1)</f>
        <v>1</v>
      </c>
      <c r="E78" s="164">
        <f>fhr_stats!J3</f>
        <v>24.543739991946801</v>
      </c>
      <c r="F78" s="165">
        <f>IF(E78&lt;$R$4,0,1)</f>
        <v>1</v>
      </c>
      <c r="G78" s="164">
        <f>fhr_stats!K3</f>
        <v>135.913866805515</v>
      </c>
      <c r="H78" s="173">
        <f>IF(G78&lt;$R$5,0,1)</f>
        <v>0</v>
      </c>
      <c r="I78" s="161">
        <f>fhr_stats!L3</f>
        <v>0.87730105293317096</v>
      </c>
      <c r="J78" s="173">
        <f>IF(I78&gt;$R$6,0,1)</f>
        <v>0</v>
      </c>
      <c r="K78" s="163">
        <f>fhr_stats!M3</f>
        <v>0.86576892772724001</v>
      </c>
      <c r="L78" s="165">
        <f>IF(K78&gt;$R$7,0,1)</f>
        <v>0</v>
      </c>
      <c r="M78" s="164">
        <f>ABS(B78-AVERAGE(D78,H78, J78))</f>
        <v>0.33333333333333331</v>
      </c>
      <c r="O78" s="2" t="str">
        <f>O77&amp;A78&amp;","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</v>
      </c>
    </row>
    <row r="79" spans="1:15" x14ac:dyDescent="0.25">
      <c r="A79" s="158">
        <f>fhr_stats!A167</f>
        <v>166</v>
      </c>
      <c r="B79" s="160">
        <f>fhr_stats!B167</f>
        <v>0</v>
      </c>
      <c r="C79" s="164">
        <f>fhr_stats!D167</f>
        <v>22.178478463964598</v>
      </c>
      <c r="D79" s="173">
        <f>IF(C79&lt;$R$3,0,1)</f>
        <v>1</v>
      </c>
      <c r="E79" s="164">
        <f>fhr_stats!J167</f>
        <v>12.825013254829001</v>
      </c>
      <c r="F79" s="165">
        <f>IF(E79&lt;$R$4,0,1)</f>
        <v>0</v>
      </c>
      <c r="G79" s="164">
        <f>fhr_stats!K167</f>
        <v>133.868262559334</v>
      </c>
      <c r="H79" s="173">
        <f>IF(G79&lt;$R$5,0,1)</f>
        <v>0</v>
      </c>
      <c r="I79" s="161">
        <f>fhr_stats!L167</f>
        <v>0.90078578247778496</v>
      </c>
      <c r="J79" s="173">
        <f>IF(I79&gt;$R$6,0,1)</f>
        <v>0</v>
      </c>
      <c r="K79" s="163">
        <f>fhr_stats!M167</f>
        <v>0.90144672101050105</v>
      </c>
      <c r="L79" s="165">
        <f>IF(K79&gt;$R$7,0,1)</f>
        <v>0</v>
      </c>
      <c r="M79" s="164">
        <f>ABS(B79-AVERAGE(D79,H79, J79))</f>
        <v>0.33333333333333331</v>
      </c>
      <c r="O79" s="2" t="str">
        <f>O78&amp;A79&amp;","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</v>
      </c>
    </row>
    <row r="80" spans="1:15" x14ac:dyDescent="0.25">
      <c r="A80" s="158">
        <f>fhr_stats!A57</f>
        <v>56</v>
      </c>
      <c r="B80" s="160">
        <f>fhr_stats!B57</f>
        <v>0</v>
      </c>
      <c r="C80" s="164">
        <f>fhr_stats!D57</f>
        <v>23.229629672321199</v>
      </c>
      <c r="D80" s="173">
        <f>IF(C80&lt;$R$3,0,1)</f>
        <v>1</v>
      </c>
      <c r="E80" s="164">
        <f>fhr_stats!J57</f>
        <v>29</v>
      </c>
      <c r="F80" s="165">
        <f>IF(E80&lt;$R$4,0,1)</f>
        <v>1</v>
      </c>
      <c r="G80" s="164">
        <f>fhr_stats!K57</f>
        <v>123</v>
      </c>
      <c r="H80" s="173">
        <f>IF(G80&lt;$R$5,0,1)</f>
        <v>0</v>
      </c>
      <c r="I80" s="161">
        <f>fhr_stats!L57</f>
        <v>0.88752224027229798</v>
      </c>
      <c r="J80" s="173">
        <f>IF(I80&gt;$R$6,0,1)</f>
        <v>0</v>
      </c>
      <c r="K80" s="163">
        <f>fhr_stats!M57</f>
        <v>0.80289316933549904</v>
      </c>
      <c r="L80" s="165">
        <f>IF(K80&gt;$R$7,0,1)</f>
        <v>1</v>
      </c>
      <c r="M80" s="164">
        <f>ABS(B80-AVERAGE(D80,H80, J80))</f>
        <v>0.33333333333333331</v>
      </c>
      <c r="O80" s="2" t="str">
        <f>O79&amp;A80&amp;","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</v>
      </c>
    </row>
    <row r="81" spans="1:15" x14ac:dyDescent="0.25">
      <c r="A81" s="158">
        <f>fhr_stats!A295</f>
        <v>294</v>
      </c>
      <c r="B81" s="160">
        <f>fhr_stats!B295</f>
        <v>0</v>
      </c>
      <c r="C81" s="164">
        <f>fhr_stats!D295</f>
        <v>22.759993155601599</v>
      </c>
      <c r="D81" s="173">
        <f>IF(C81&lt;$R$3,0,1)</f>
        <v>1</v>
      </c>
      <c r="E81" s="164">
        <f>fhr_stats!J295</f>
        <v>30.75</v>
      </c>
      <c r="F81" s="165">
        <f>IF(E81&lt;$R$4,0,1)</f>
        <v>1</v>
      </c>
      <c r="G81" s="164">
        <f>fhr_stats!K295</f>
        <v>118.5</v>
      </c>
      <c r="H81" s="173">
        <f>IF(G81&lt;$R$5,0,1)</f>
        <v>0</v>
      </c>
      <c r="I81" s="161">
        <f>fhr_stats!L295</f>
        <v>0.87532232211303895</v>
      </c>
      <c r="J81" s="173">
        <f>IF(I81&gt;$R$6,0,1)</f>
        <v>0</v>
      </c>
      <c r="K81" s="163">
        <f>fhr_stats!M295</f>
        <v>0.83253188375496501</v>
      </c>
      <c r="L81" s="165">
        <f>IF(K81&gt;$R$7,0,1)</f>
        <v>1</v>
      </c>
      <c r="M81" s="164">
        <f>ABS(B81-AVERAGE(D81,H81, J81))</f>
        <v>0.33333333333333331</v>
      </c>
      <c r="O81" s="2" t="str">
        <f>O80&amp;A81&amp;","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</v>
      </c>
    </row>
    <row r="82" spans="1:15" x14ac:dyDescent="0.25">
      <c r="A82" s="158">
        <f>fhr_stats!A248</f>
        <v>247</v>
      </c>
      <c r="B82" s="160">
        <f>fhr_stats!B248</f>
        <v>0</v>
      </c>
      <c r="C82" s="164">
        <f>fhr_stats!D248</f>
        <v>22.131883940563299</v>
      </c>
      <c r="D82" s="173">
        <f>IF(C82&lt;$R$3,0,1)</f>
        <v>1</v>
      </c>
      <c r="E82" s="164">
        <f>fhr_stats!J248</f>
        <v>22</v>
      </c>
      <c r="F82" s="165">
        <f>IF(E82&lt;$R$4,0,1)</f>
        <v>1</v>
      </c>
      <c r="G82" s="164">
        <f>fhr_stats!K248</f>
        <v>123</v>
      </c>
      <c r="H82" s="173">
        <f>IF(G82&lt;$R$5,0,1)</f>
        <v>0</v>
      </c>
      <c r="I82" s="161">
        <f>fhr_stats!L248</f>
        <v>0.87941200226152905</v>
      </c>
      <c r="J82" s="173">
        <f>IF(I82&gt;$R$6,0,1)</f>
        <v>0</v>
      </c>
      <c r="K82" s="163">
        <f>fhr_stats!M248</f>
        <v>0.81649301348840897</v>
      </c>
      <c r="L82" s="165">
        <f>IF(K82&gt;$R$7,0,1)</f>
        <v>1</v>
      </c>
      <c r="M82" s="164">
        <f>ABS(B82-AVERAGE(D82,H82, J82))</f>
        <v>0.33333333333333331</v>
      </c>
      <c r="O82" s="2" t="str">
        <f>O81&amp;A82&amp;","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</v>
      </c>
    </row>
    <row r="83" spans="1:15" x14ac:dyDescent="0.25">
      <c r="A83" s="158">
        <f>fhr_stats!A171</f>
        <v>170</v>
      </c>
      <c r="B83" s="160">
        <f>fhr_stats!B171</f>
        <v>0</v>
      </c>
      <c r="C83" s="164">
        <f>fhr_stats!D171</f>
        <v>24.783066062973202</v>
      </c>
      <c r="D83" s="173">
        <f>IF(C83&lt;$R$3,0,1)</f>
        <v>1</v>
      </c>
      <c r="E83" s="164">
        <f>fhr_stats!J171</f>
        <v>22</v>
      </c>
      <c r="F83" s="165">
        <f>IF(E83&lt;$R$4,0,1)</f>
        <v>1</v>
      </c>
      <c r="G83" s="164">
        <f>fhr_stats!K171</f>
        <v>119.75</v>
      </c>
      <c r="H83" s="173">
        <f>IF(G83&lt;$R$5,0,1)</f>
        <v>0</v>
      </c>
      <c r="I83" s="161">
        <f>fhr_stats!L171</f>
        <v>0.90496684069422795</v>
      </c>
      <c r="J83" s="173">
        <f>IF(I83&gt;$R$6,0,1)</f>
        <v>0</v>
      </c>
      <c r="K83" s="163">
        <f>fhr_stats!M171</f>
        <v>0.86362353605192599</v>
      </c>
      <c r="L83" s="165">
        <f>IF(K83&gt;$R$7,0,1)</f>
        <v>0</v>
      </c>
      <c r="M83" s="164">
        <f>ABS(B83-AVERAGE(D83,H83, J83))</f>
        <v>0.33333333333333331</v>
      </c>
      <c r="O83" s="2" t="str">
        <f>O82&amp;A83&amp;","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</v>
      </c>
    </row>
    <row r="84" spans="1:15" x14ac:dyDescent="0.25">
      <c r="A84" s="158">
        <f>fhr_stats!A42</f>
        <v>41</v>
      </c>
      <c r="B84" s="160">
        <f>fhr_stats!B42</f>
        <v>0</v>
      </c>
      <c r="C84" s="164">
        <f>fhr_stats!D42</f>
        <v>22.741329729383299</v>
      </c>
      <c r="D84" s="173">
        <f>IF(C84&lt;$R$3,0,1)</f>
        <v>1</v>
      </c>
      <c r="E84" s="164">
        <f>fhr_stats!J42</f>
        <v>33.5</v>
      </c>
      <c r="F84" s="165">
        <f>IF(E84&lt;$R$4,0,1)</f>
        <v>1</v>
      </c>
      <c r="G84" s="164">
        <f>fhr_stats!K42</f>
        <v>108.5</v>
      </c>
      <c r="H84" s="173">
        <f>IF(G84&lt;$R$5,0,1)</f>
        <v>0</v>
      </c>
      <c r="I84" s="161">
        <f>fhr_stats!L42</f>
        <v>0.87408144519289599</v>
      </c>
      <c r="J84" s="173">
        <f>IF(I84&gt;$R$6,0,1)</f>
        <v>0</v>
      </c>
      <c r="K84" s="163">
        <f>fhr_stats!M42</f>
        <v>0.86665646050214296</v>
      </c>
      <c r="L84" s="165">
        <f>IF(K84&gt;$R$7,0,1)</f>
        <v>0</v>
      </c>
      <c r="M84" s="164">
        <f>ABS(B84-AVERAGE(D84,H84, J84))</f>
        <v>0.33333333333333331</v>
      </c>
      <c r="O84" s="2" t="str">
        <f>O83&amp;A84&amp;","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</v>
      </c>
    </row>
    <row r="85" spans="1:15" x14ac:dyDescent="0.25">
      <c r="A85" s="158">
        <f>fhr_stats!A34</f>
        <v>33</v>
      </c>
      <c r="B85" s="160">
        <f>fhr_stats!B34</f>
        <v>0</v>
      </c>
      <c r="C85" s="164">
        <f>fhr_stats!D34</f>
        <v>17.268235135022699</v>
      </c>
      <c r="D85" s="173">
        <f>IF(C85&lt;$R$3,0,1)</f>
        <v>0</v>
      </c>
      <c r="E85" s="164">
        <f>fhr_stats!J34</f>
        <v>18</v>
      </c>
      <c r="F85" s="165">
        <f>IF(E85&lt;$R$4,0,1)</f>
        <v>0</v>
      </c>
      <c r="G85" s="164">
        <f>fhr_stats!K34</f>
        <v>178</v>
      </c>
      <c r="H85" s="173">
        <f>IF(G85&lt;$R$5,0,1)</f>
        <v>1</v>
      </c>
      <c r="I85" s="161">
        <f>fhr_stats!L34</f>
        <v>0.92034264670562804</v>
      </c>
      <c r="J85" s="173">
        <f>IF(I85&gt;$R$6,0,1)</f>
        <v>0</v>
      </c>
      <c r="K85" s="163">
        <f>fhr_stats!M34</f>
        <v>0.90665279000880605</v>
      </c>
      <c r="L85" s="165">
        <f>IF(K85&gt;$R$7,0,1)</f>
        <v>0</v>
      </c>
      <c r="M85" s="164">
        <f>ABS(B85-AVERAGE(D85,H85, J85))</f>
        <v>0.33333333333333331</v>
      </c>
      <c r="O85" s="2" t="str">
        <f>O84&amp;A85&amp;","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</v>
      </c>
    </row>
    <row r="86" spans="1:15" x14ac:dyDescent="0.25">
      <c r="A86" s="158">
        <f>fhr_stats!A244</f>
        <v>243</v>
      </c>
      <c r="B86" s="160">
        <f>fhr_stats!B244</f>
        <v>0</v>
      </c>
      <c r="C86" s="164">
        <f>fhr_stats!D244</f>
        <v>17.1792190134389</v>
      </c>
      <c r="D86" s="173">
        <f>IF(C86&lt;$R$3,0,1)</f>
        <v>0</v>
      </c>
      <c r="E86" s="164">
        <f>fhr_stats!J244</f>
        <v>14</v>
      </c>
      <c r="F86" s="165">
        <f>IF(E86&lt;$R$4,0,1)</f>
        <v>0</v>
      </c>
      <c r="G86" s="164">
        <f>fhr_stats!K244</f>
        <v>171</v>
      </c>
      <c r="H86" s="173">
        <f>IF(G86&lt;$R$5,0,1)</f>
        <v>1</v>
      </c>
      <c r="I86" s="161">
        <f>fhr_stats!L244</f>
        <v>0.92639575189910695</v>
      </c>
      <c r="J86" s="173">
        <f>IF(I86&gt;$R$6,0,1)</f>
        <v>0</v>
      </c>
      <c r="K86" s="163">
        <f>fhr_stats!M244</f>
        <v>0.91304668485876495</v>
      </c>
      <c r="L86" s="165">
        <f>IF(K86&gt;$R$7,0,1)</f>
        <v>0</v>
      </c>
      <c r="M86" s="164">
        <f>ABS(B86-AVERAGE(D86,H86, J86))</f>
        <v>0.33333333333333331</v>
      </c>
      <c r="O86" s="2" t="str">
        <f>O85&amp;A86&amp;","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</v>
      </c>
    </row>
    <row r="87" spans="1:15" x14ac:dyDescent="0.25">
      <c r="A87" s="158">
        <f>fhr_stats!A182</f>
        <v>181</v>
      </c>
      <c r="B87" s="160">
        <f>fhr_stats!B182</f>
        <v>0</v>
      </c>
      <c r="C87" s="164">
        <f>fhr_stats!D182</f>
        <v>17.440834839253601</v>
      </c>
      <c r="D87" s="173">
        <f>IF(C87&lt;$R$3,0,1)</f>
        <v>0</v>
      </c>
      <c r="E87" s="164">
        <f>fhr_stats!J182</f>
        <v>13</v>
      </c>
      <c r="F87" s="165">
        <f>IF(E87&lt;$R$4,0,1)</f>
        <v>0</v>
      </c>
      <c r="G87" s="164">
        <f>fhr_stats!K182</f>
        <v>170</v>
      </c>
      <c r="H87" s="173">
        <f>IF(G87&lt;$R$5,0,1)</f>
        <v>1</v>
      </c>
      <c r="I87" s="161">
        <f>fhr_stats!L182</f>
        <v>0.92408011178388405</v>
      </c>
      <c r="J87" s="173">
        <f>IF(I87&gt;$R$6,0,1)</f>
        <v>0</v>
      </c>
      <c r="K87" s="163">
        <f>fhr_stats!M182</f>
        <v>0.91639496972519796</v>
      </c>
      <c r="L87" s="165">
        <f>IF(K87&gt;$R$7,0,1)</f>
        <v>0</v>
      </c>
      <c r="M87" s="164">
        <f>ABS(B87-AVERAGE(D87,H87, J87))</f>
        <v>0.33333333333333331</v>
      </c>
      <c r="O87" s="2" t="str">
        <f>O86&amp;A87&amp;","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</v>
      </c>
    </row>
    <row r="88" spans="1:15" x14ac:dyDescent="0.25">
      <c r="A88" s="158">
        <f>fhr_stats!A172</f>
        <v>171</v>
      </c>
      <c r="B88" s="160">
        <f>fhr_stats!B172</f>
        <v>0</v>
      </c>
      <c r="C88" s="164">
        <f>fhr_stats!D172</f>
        <v>16.968718079581102</v>
      </c>
      <c r="D88" s="173">
        <f>IF(C88&lt;$R$3,0,1)</f>
        <v>0</v>
      </c>
      <c r="E88" s="164">
        <f>fhr_stats!J172</f>
        <v>18</v>
      </c>
      <c r="F88" s="165">
        <f>IF(E88&lt;$R$4,0,1)</f>
        <v>0</v>
      </c>
      <c r="G88" s="164">
        <f>fhr_stats!K172</f>
        <v>169</v>
      </c>
      <c r="H88" s="173">
        <f>IF(G88&lt;$R$5,0,1)</f>
        <v>1</v>
      </c>
      <c r="I88" s="161">
        <f>fhr_stats!L172</f>
        <v>0.92107008622595599</v>
      </c>
      <c r="J88" s="173">
        <f>IF(I88&gt;$R$6,0,1)</f>
        <v>0</v>
      </c>
      <c r="K88" s="163">
        <f>fhr_stats!M172</f>
        <v>0.89240179821652299</v>
      </c>
      <c r="L88" s="165">
        <f>IF(K88&gt;$R$7,0,1)</f>
        <v>0</v>
      </c>
      <c r="M88" s="164">
        <f>ABS(B88-AVERAGE(D88,H88, J88))</f>
        <v>0.33333333333333331</v>
      </c>
      <c r="O88" s="2" t="str">
        <f>O87&amp;A88&amp;","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</v>
      </c>
    </row>
    <row r="89" spans="1:15" x14ac:dyDescent="0.25">
      <c r="A89" s="158">
        <f>fhr_stats!A236</f>
        <v>235</v>
      </c>
      <c r="B89" s="160">
        <f>fhr_stats!B236</f>
        <v>0</v>
      </c>
      <c r="C89" s="164">
        <f>fhr_stats!D236</f>
        <v>18.6946511315221</v>
      </c>
      <c r="D89" s="173">
        <f>IF(C89&lt;$R$3,0,1)</f>
        <v>0</v>
      </c>
      <c r="E89" s="164">
        <f>fhr_stats!J236</f>
        <v>15.75</v>
      </c>
      <c r="F89" s="165">
        <f>IF(E89&lt;$R$4,0,1)</f>
        <v>0</v>
      </c>
      <c r="G89" s="164">
        <f>fhr_stats!K236</f>
        <v>168.5</v>
      </c>
      <c r="H89" s="173">
        <f>IF(G89&lt;$R$5,0,1)</f>
        <v>1</v>
      </c>
      <c r="I89" s="161">
        <f>fhr_stats!L236</f>
        <v>0.92990168651586602</v>
      </c>
      <c r="J89" s="173">
        <f>IF(I89&gt;$R$6,0,1)</f>
        <v>0</v>
      </c>
      <c r="K89" s="163">
        <f>fhr_stats!M236</f>
        <v>0.91999040844057201</v>
      </c>
      <c r="L89" s="165">
        <f>IF(K89&gt;$R$7,0,1)</f>
        <v>0</v>
      </c>
      <c r="M89" s="164">
        <f>ABS(B89-AVERAGE(D89,H89, J89))</f>
        <v>0.33333333333333331</v>
      </c>
      <c r="O89" s="2" t="str">
        <f>O88&amp;A89&amp;","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</v>
      </c>
    </row>
    <row r="90" spans="1:15" x14ac:dyDescent="0.25">
      <c r="A90" s="158">
        <f>fhr_stats!A103</f>
        <v>102</v>
      </c>
      <c r="B90" s="160">
        <f>fhr_stats!B103</f>
        <v>0</v>
      </c>
      <c r="C90" s="164">
        <f>fhr_stats!D103</f>
        <v>15.048071656948499</v>
      </c>
      <c r="D90" s="173">
        <f>IF(C90&lt;$R$3,0,1)</f>
        <v>0</v>
      </c>
      <c r="E90" s="164">
        <f>fhr_stats!J103</f>
        <v>17</v>
      </c>
      <c r="F90" s="165">
        <f>IF(E90&lt;$R$4,0,1)</f>
        <v>0</v>
      </c>
      <c r="G90" s="164">
        <f>fhr_stats!K103</f>
        <v>166</v>
      </c>
      <c r="H90" s="173">
        <f>IF(G90&lt;$R$5,0,1)</f>
        <v>1</v>
      </c>
      <c r="I90" s="161">
        <f>fhr_stats!L103</f>
        <v>0.96679143107430099</v>
      </c>
      <c r="J90" s="173">
        <f>IF(I90&gt;$R$6,0,1)</f>
        <v>0</v>
      </c>
      <c r="K90" s="163">
        <f>fhr_stats!M103</f>
        <v>0.96169467229433703</v>
      </c>
      <c r="L90" s="165">
        <f>IF(K90&gt;$R$7,0,1)</f>
        <v>0</v>
      </c>
      <c r="M90" s="164">
        <f>ABS(B90-AVERAGE(D90,H90, J90))</f>
        <v>0.33333333333333331</v>
      </c>
      <c r="O90" s="2" t="str">
        <f>O89&amp;A90&amp;","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</v>
      </c>
    </row>
    <row r="91" spans="1:15" x14ac:dyDescent="0.25">
      <c r="A91" s="158">
        <f>fhr_stats!A146</f>
        <v>145</v>
      </c>
      <c r="B91" s="160">
        <f>fhr_stats!B146</f>
        <v>0</v>
      </c>
      <c r="C91" s="164">
        <f>fhr_stats!D146</f>
        <v>20.019628783841799</v>
      </c>
      <c r="D91" s="173">
        <f>IF(C91&lt;$R$3,0,1)</f>
        <v>0</v>
      </c>
      <c r="E91" s="164">
        <f>fhr_stats!J146</f>
        <v>14</v>
      </c>
      <c r="F91" s="165">
        <f>IF(E91&lt;$R$4,0,1)</f>
        <v>0</v>
      </c>
      <c r="G91" s="164">
        <f>fhr_stats!K146</f>
        <v>164</v>
      </c>
      <c r="H91" s="173">
        <f>IF(G91&lt;$R$5,0,1)</f>
        <v>1</v>
      </c>
      <c r="I91" s="161">
        <f>fhr_stats!L146</f>
        <v>0.89121271076524</v>
      </c>
      <c r="J91" s="173">
        <f>IF(I91&gt;$R$6,0,1)</f>
        <v>0</v>
      </c>
      <c r="K91" s="163">
        <f>fhr_stats!M146</f>
        <v>0.88715953307392903</v>
      </c>
      <c r="L91" s="165">
        <f>IF(K91&gt;$R$7,0,1)</f>
        <v>0</v>
      </c>
      <c r="M91" s="164">
        <f>ABS(B91-AVERAGE(D91,H91, J91))</f>
        <v>0.33333333333333331</v>
      </c>
      <c r="O91" s="2" t="str">
        <f>O90&amp;A91&amp;","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</v>
      </c>
    </row>
    <row r="92" spans="1:15" x14ac:dyDescent="0.25">
      <c r="A92" s="158">
        <f>fhr_stats!A109</f>
        <v>108</v>
      </c>
      <c r="B92" s="160">
        <f>fhr_stats!B109</f>
        <v>0</v>
      </c>
      <c r="C92" s="164">
        <f>fhr_stats!D109</f>
        <v>17.662111065713699</v>
      </c>
      <c r="D92" s="173">
        <f>IF(C92&lt;$R$3,0,1)</f>
        <v>0</v>
      </c>
      <c r="E92" s="164">
        <f>fhr_stats!J109</f>
        <v>18.25</v>
      </c>
      <c r="F92" s="165">
        <f>IF(E92&lt;$R$4,0,1)</f>
        <v>0</v>
      </c>
      <c r="G92" s="164">
        <f>fhr_stats!K109</f>
        <v>164</v>
      </c>
      <c r="H92" s="173">
        <f>IF(G92&lt;$R$5,0,1)</f>
        <v>1</v>
      </c>
      <c r="I92" s="161">
        <f>fhr_stats!L109</f>
        <v>0.92217293174566095</v>
      </c>
      <c r="J92" s="173">
        <f>IF(I92&gt;$R$6,0,1)</f>
        <v>0</v>
      </c>
      <c r="K92" s="163">
        <f>fhr_stats!M109</f>
        <v>0.90886450307416899</v>
      </c>
      <c r="L92" s="165">
        <f>IF(K92&gt;$R$7,0,1)</f>
        <v>0</v>
      </c>
      <c r="M92" s="164">
        <f>ABS(B92-AVERAGE(D92,H92, J92))</f>
        <v>0.33333333333333331</v>
      </c>
      <c r="O92" s="2" t="str">
        <f>O91&amp;A92&amp;","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</v>
      </c>
    </row>
    <row r="93" spans="1:15" x14ac:dyDescent="0.25">
      <c r="A93" s="158">
        <f>fhr_stats!A98</f>
        <v>97</v>
      </c>
      <c r="B93" s="160">
        <f>fhr_stats!B98</f>
        <v>0</v>
      </c>
      <c r="C93" s="164">
        <f>fhr_stats!D98</f>
        <v>15.3741280108037</v>
      </c>
      <c r="D93" s="173">
        <f>IF(C93&lt;$R$3,0,1)</f>
        <v>0</v>
      </c>
      <c r="E93" s="164">
        <f>fhr_stats!J98</f>
        <v>11.75</v>
      </c>
      <c r="F93" s="165">
        <f>IF(E93&lt;$R$4,0,1)</f>
        <v>0</v>
      </c>
      <c r="G93" s="164">
        <f>fhr_stats!K98</f>
        <v>161</v>
      </c>
      <c r="H93" s="173">
        <f>IF(G93&lt;$R$5,0,1)</f>
        <v>1</v>
      </c>
      <c r="I93" s="161">
        <f>fhr_stats!L98</f>
        <v>0.94740668928744498</v>
      </c>
      <c r="J93" s="173">
        <f>IF(I93&gt;$R$6,0,1)</f>
        <v>0</v>
      </c>
      <c r="K93" s="163">
        <f>fhr_stats!M98</f>
        <v>0.92793666181935697</v>
      </c>
      <c r="L93" s="165">
        <f>IF(K93&gt;$R$7,0,1)</f>
        <v>0</v>
      </c>
      <c r="M93" s="164">
        <f>ABS(B93-AVERAGE(D93,H93, J93))</f>
        <v>0.33333333333333331</v>
      </c>
      <c r="O93" s="2" t="str">
        <f>O92&amp;A93&amp;","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</v>
      </c>
    </row>
    <row r="94" spans="1:15" x14ac:dyDescent="0.25">
      <c r="A94" s="158">
        <f>fhr_stats!A93</f>
        <v>92</v>
      </c>
      <c r="B94" s="160">
        <f>fhr_stats!B93</f>
        <v>0</v>
      </c>
      <c r="C94" s="164">
        <f>fhr_stats!D93</f>
        <v>9.8403619476367705</v>
      </c>
      <c r="D94" s="173">
        <f>IF(C94&lt;$R$3,0,1)</f>
        <v>0</v>
      </c>
      <c r="E94" s="164">
        <f>fhr_stats!J93</f>
        <v>8</v>
      </c>
      <c r="F94" s="165">
        <f>IF(E94&lt;$R$4,0,1)</f>
        <v>0</v>
      </c>
      <c r="G94" s="164">
        <f>fhr_stats!K93</f>
        <v>160</v>
      </c>
      <c r="H94" s="173">
        <f>IF(G94&lt;$R$5,0,1)</f>
        <v>1</v>
      </c>
      <c r="I94" s="161">
        <f>fhr_stats!L93</f>
        <v>0.98259262111992596</v>
      </c>
      <c r="J94" s="173">
        <f>IF(I94&gt;$R$6,0,1)</f>
        <v>0</v>
      </c>
      <c r="K94" s="163">
        <f>fhr_stats!M93</f>
        <v>0.98035893090965098</v>
      </c>
      <c r="L94" s="165">
        <f>IF(K94&gt;$R$7,0,1)</f>
        <v>0</v>
      </c>
      <c r="M94" s="164">
        <f>ABS(B94-AVERAGE(D94,H94, J94))</f>
        <v>0.33333333333333331</v>
      </c>
      <c r="O94" s="2" t="str">
        <f>O93&amp;A94&amp;","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</v>
      </c>
    </row>
    <row r="95" spans="1:15" x14ac:dyDescent="0.25">
      <c r="A95" s="158">
        <f>fhr_stats!A35</f>
        <v>34</v>
      </c>
      <c r="B95" s="160">
        <f>fhr_stats!B35</f>
        <v>0</v>
      </c>
      <c r="C95" s="164">
        <f>fhr_stats!D35</f>
        <v>13.435004398785599</v>
      </c>
      <c r="D95" s="173">
        <f>IF(C95&lt;$R$3,0,1)</f>
        <v>0</v>
      </c>
      <c r="E95" s="164">
        <f>fhr_stats!J35</f>
        <v>12.25</v>
      </c>
      <c r="F95" s="165">
        <f>IF(E95&lt;$R$4,0,1)</f>
        <v>0</v>
      </c>
      <c r="G95" s="164">
        <f>fhr_stats!K35</f>
        <v>159.75</v>
      </c>
      <c r="H95" s="173">
        <f>IF(G95&lt;$R$5,0,1)</f>
        <v>1</v>
      </c>
      <c r="I95" s="161">
        <f>fhr_stats!L35</f>
        <v>0.97677925211097705</v>
      </c>
      <c r="J95" s="173">
        <f>IF(I95&gt;$R$6,0,1)</f>
        <v>0</v>
      </c>
      <c r="K95" s="163">
        <f>fhr_stats!M35</f>
        <v>0.97097406513872098</v>
      </c>
      <c r="L95" s="165">
        <f>IF(K95&gt;$R$7,0,1)</f>
        <v>0</v>
      </c>
      <c r="M95" s="164">
        <f>ABS(B95-AVERAGE(D95,H95, J95))</f>
        <v>0.33333333333333331</v>
      </c>
      <c r="O95" s="2" t="str">
        <f>O94&amp;A95&amp;","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</v>
      </c>
    </row>
    <row r="96" spans="1:15" x14ac:dyDescent="0.25">
      <c r="A96" s="158">
        <f>fhr_stats!A134</f>
        <v>133</v>
      </c>
      <c r="B96" s="160">
        <f>fhr_stats!B134</f>
        <v>0</v>
      </c>
      <c r="C96" s="164">
        <f>fhr_stats!D134</f>
        <v>17.723607519173498</v>
      </c>
      <c r="D96" s="173">
        <f>IF(C96&lt;$R$3,0,1)</f>
        <v>0</v>
      </c>
      <c r="E96" s="164">
        <f>fhr_stats!J134</f>
        <v>13.5</v>
      </c>
      <c r="F96" s="165">
        <f>IF(E96&lt;$R$4,0,1)</f>
        <v>0</v>
      </c>
      <c r="G96" s="164">
        <f>fhr_stats!K134</f>
        <v>155</v>
      </c>
      <c r="H96" s="173">
        <f>IF(G96&lt;$R$5,0,1)</f>
        <v>1</v>
      </c>
      <c r="I96" s="161">
        <f>fhr_stats!L134</f>
        <v>0.93828725342628505</v>
      </c>
      <c r="J96" s="173">
        <f>IF(I96&gt;$R$6,0,1)</f>
        <v>0</v>
      </c>
      <c r="K96" s="163">
        <f>fhr_stats!M134</f>
        <v>0.932900261427552</v>
      </c>
      <c r="L96" s="165">
        <f>IF(K96&gt;$R$7,0,1)</f>
        <v>0</v>
      </c>
      <c r="M96" s="164">
        <f>ABS(B96-AVERAGE(D96,H96, J96))</f>
        <v>0.33333333333333331</v>
      </c>
      <c r="O96" s="2" t="str">
        <f>O95&amp;A96&amp;","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</v>
      </c>
    </row>
    <row r="97" spans="1:15" x14ac:dyDescent="0.25">
      <c r="A97" s="158">
        <f>fhr_stats!A148</f>
        <v>147</v>
      </c>
      <c r="B97" s="160">
        <f>fhr_stats!B148</f>
        <v>0</v>
      </c>
      <c r="C97" s="164">
        <f>fhr_stats!D148</f>
        <v>15.584450894305199</v>
      </c>
      <c r="D97" s="173">
        <f>IF(C97&lt;$R$3,0,1)</f>
        <v>0</v>
      </c>
      <c r="E97" s="164">
        <f>fhr_stats!J148</f>
        <v>14</v>
      </c>
      <c r="F97" s="165">
        <f>IF(E97&lt;$R$4,0,1)</f>
        <v>0</v>
      </c>
      <c r="G97" s="164">
        <f>fhr_stats!K148</f>
        <v>153.75</v>
      </c>
      <c r="H97" s="173">
        <f>IF(G97&lt;$R$5,0,1)</f>
        <v>0</v>
      </c>
      <c r="I97" s="161">
        <f>fhr_stats!L148</f>
        <v>0.95283233487525598</v>
      </c>
      <c r="J97" s="173">
        <f>IF(I97&gt;$R$6,0,1)</f>
        <v>0</v>
      </c>
      <c r="K97" s="163">
        <f>fhr_stats!M148</f>
        <v>0.92849017972245396</v>
      </c>
      <c r="L97" s="165">
        <f>IF(K97&gt;$R$7,0,1)</f>
        <v>0</v>
      </c>
      <c r="M97" s="164">
        <f>ABS(B97-AVERAGE(D97,H97, J97))</f>
        <v>0</v>
      </c>
      <c r="O97" s="2" t="str">
        <f>O96&amp;A97&amp;","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</v>
      </c>
    </row>
    <row r="98" spans="1:15" x14ac:dyDescent="0.25">
      <c r="A98" s="158">
        <f>fhr_stats!A252</f>
        <v>251</v>
      </c>
      <c r="B98" s="160">
        <f>fhr_stats!B252</f>
        <v>0</v>
      </c>
      <c r="C98" s="164">
        <f>fhr_stats!D252</f>
        <v>18.602891764198301</v>
      </c>
      <c r="D98" s="173">
        <f>IF(C98&lt;$R$3,0,1)</f>
        <v>0</v>
      </c>
      <c r="E98" s="164">
        <f>fhr_stats!J252</f>
        <v>17</v>
      </c>
      <c r="F98" s="165">
        <f>IF(E98&lt;$R$4,0,1)</f>
        <v>0</v>
      </c>
      <c r="G98" s="164">
        <f>fhr_stats!K252</f>
        <v>153</v>
      </c>
      <c r="H98" s="173">
        <f>IF(G98&lt;$R$5,0,1)</f>
        <v>0</v>
      </c>
      <c r="I98" s="161">
        <f>fhr_stats!L252</f>
        <v>0.91738505747126398</v>
      </c>
      <c r="J98" s="173">
        <f>IF(I98&gt;$R$6,0,1)</f>
        <v>0</v>
      </c>
      <c r="K98" s="163">
        <f>fhr_stats!M252</f>
        <v>0.89166666666666605</v>
      </c>
      <c r="L98" s="165">
        <f>IF(K98&gt;$R$7,0,1)</f>
        <v>0</v>
      </c>
      <c r="M98" s="164">
        <f>ABS(B98-AVERAGE(D98,H98, J98))</f>
        <v>0</v>
      </c>
      <c r="O98" s="2" t="str">
        <f>O97&amp;A98&amp;","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</v>
      </c>
    </row>
    <row r="99" spans="1:15" x14ac:dyDescent="0.25">
      <c r="A99" s="158">
        <f>fhr_stats!A231</f>
        <v>230</v>
      </c>
      <c r="B99" s="160">
        <f>fhr_stats!B231</f>
        <v>0</v>
      </c>
      <c r="C99" s="164">
        <f>fhr_stats!D231</f>
        <v>16.229137266034002</v>
      </c>
      <c r="D99" s="173">
        <f>IF(C99&lt;$R$3,0,1)</f>
        <v>0</v>
      </c>
      <c r="E99" s="164">
        <f>fhr_stats!J231</f>
        <v>15.5</v>
      </c>
      <c r="F99" s="165">
        <f>IF(E99&lt;$R$4,0,1)</f>
        <v>0</v>
      </c>
      <c r="G99" s="164">
        <f>fhr_stats!K231</f>
        <v>152</v>
      </c>
      <c r="H99" s="173">
        <f>IF(G99&lt;$R$5,0,1)</f>
        <v>0</v>
      </c>
      <c r="I99" s="161">
        <f>fhr_stats!L231</f>
        <v>0.95636227544910102</v>
      </c>
      <c r="J99" s="173">
        <f>IF(I99&gt;$R$6,0,1)</f>
        <v>0</v>
      </c>
      <c r="K99" s="163">
        <f>fhr_stats!M231</f>
        <v>0.95164670658682604</v>
      </c>
      <c r="L99" s="165">
        <f>IF(K99&gt;$R$7,0,1)</f>
        <v>0</v>
      </c>
      <c r="M99" s="164">
        <f>ABS(B99-AVERAGE(D99,H99, J99))</f>
        <v>0</v>
      </c>
      <c r="O99" s="2" t="str">
        <f>O98&amp;A99&amp;","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</v>
      </c>
    </row>
    <row r="100" spans="1:15" x14ac:dyDescent="0.25">
      <c r="A100" s="158">
        <f>fhr_stats!A118</f>
        <v>117</v>
      </c>
      <c r="B100" s="160">
        <f>fhr_stats!B118</f>
        <v>0</v>
      </c>
      <c r="C100" s="164">
        <f>fhr_stats!D118</f>
        <v>18.599174433558801</v>
      </c>
      <c r="D100" s="173">
        <f>IF(C100&lt;$R$3,0,1)</f>
        <v>0</v>
      </c>
      <c r="E100" s="164">
        <f>fhr_stats!J118</f>
        <v>20.75</v>
      </c>
      <c r="F100" s="165">
        <f>IF(E100&lt;$R$4,0,1)</f>
        <v>0</v>
      </c>
      <c r="G100" s="164">
        <f>fhr_stats!K118</f>
        <v>151.25</v>
      </c>
      <c r="H100" s="173">
        <f>IF(G100&lt;$R$5,0,1)</f>
        <v>0</v>
      </c>
      <c r="I100" s="161">
        <f>fhr_stats!L118</f>
        <v>0.91343963553530705</v>
      </c>
      <c r="J100" s="173">
        <f>IF(I100&gt;$R$6,0,1)</f>
        <v>0</v>
      </c>
      <c r="K100" s="163">
        <f>fhr_stats!M118</f>
        <v>0.89152462493127005</v>
      </c>
      <c r="L100" s="165">
        <f>IF(K100&gt;$R$7,0,1)</f>
        <v>0</v>
      </c>
      <c r="M100" s="164">
        <f>ABS(B100-AVERAGE(D100,H100, J100))</f>
        <v>0</v>
      </c>
      <c r="O100" s="2" t="str">
        <f>O99&amp;A100&amp;","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</v>
      </c>
    </row>
    <row r="101" spans="1:15" x14ac:dyDescent="0.25">
      <c r="A101" s="158">
        <f>fhr_stats!A250</f>
        <v>249</v>
      </c>
      <c r="B101" s="160">
        <f>fhr_stats!B250</f>
        <v>0</v>
      </c>
      <c r="C101" s="164">
        <f>fhr_stats!D250</f>
        <v>20.659944241457499</v>
      </c>
      <c r="D101" s="173">
        <f>IF(C101&lt;$R$3,0,1)</f>
        <v>0</v>
      </c>
      <c r="E101" s="164">
        <f>fhr_stats!J250</f>
        <v>26</v>
      </c>
      <c r="F101" s="165">
        <f>IF(E101&lt;$R$4,0,1)</f>
        <v>1</v>
      </c>
      <c r="G101" s="164">
        <f>fhr_stats!K250</f>
        <v>130</v>
      </c>
      <c r="H101" s="173">
        <f>IF(G101&lt;$R$5,0,1)</f>
        <v>0</v>
      </c>
      <c r="I101" s="161">
        <f>fhr_stats!L250</f>
        <v>0.91218609143592999</v>
      </c>
      <c r="J101" s="173">
        <f>IF(I101&gt;$R$6,0,1)</f>
        <v>0</v>
      </c>
      <c r="K101" s="163">
        <f>fhr_stats!M250</f>
        <v>0.84546039922730198</v>
      </c>
      <c r="L101" s="165">
        <f>IF(K101&gt;$R$7,0,1)</f>
        <v>1</v>
      </c>
      <c r="M101" s="164">
        <f>ABS(B101-AVERAGE(D101,H101, J101))</f>
        <v>0</v>
      </c>
      <c r="O101" s="2" t="str">
        <f>O100&amp;A101&amp;","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</v>
      </c>
    </row>
    <row r="102" spans="1:15" x14ac:dyDescent="0.25">
      <c r="A102" s="158">
        <f>fhr_stats!A253</f>
        <v>252</v>
      </c>
      <c r="B102" s="160">
        <f>fhr_stats!B253</f>
        <v>0</v>
      </c>
      <c r="C102" s="164">
        <f>fhr_stats!D253</f>
        <v>21.835743998745698</v>
      </c>
      <c r="D102" s="173">
        <f>IF(C102&lt;$R$3,0,1)</f>
        <v>0</v>
      </c>
      <c r="E102" s="164">
        <f>fhr_stats!J253</f>
        <v>22</v>
      </c>
      <c r="F102" s="165">
        <f>IF(E102&lt;$R$4,0,1)</f>
        <v>1</v>
      </c>
      <c r="G102" s="164">
        <f>fhr_stats!K253</f>
        <v>144</v>
      </c>
      <c r="H102" s="173">
        <f>IF(G102&lt;$R$5,0,1)</f>
        <v>0</v>
      </c>
      <c r="I102" s="161">
        <f>fhr_stats!L253</f>
        <v>0.89325965243946703</v>
      </c>
      <c r="J102" s="173">
        <f>IF(I102&gt;$R$6,0,1)</f>
        <v>0</v>
      </c>
      <c r="K102" s="163">
        <f>fhr_stats!M253</f>
        <v>0.86439322329673496</v>
      </c>
      <c r="L102" s="165">
        <f>IF(K102&gt;$R$7,0,1)</f>
        <v>0</v>
      </c>
      <c r="M102" s="164">
        <f>ABS(B102-AVERAGE(D102,H102, J102))</f>
        <v>0</v>
      </c>
      <c r="O102" s="2" t="str">
        <f>O101&amp;A102&amp;","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</v>
      </c>
    </row>
    <row r="103" spans="1:15" x14ac:dyDescent="0.25">
      <c r="A103" s="158">
        <f>fhr_stats!A198</f>
        <v>197</v>
      </c>
      <c r="B103" s="160">
        <f>fhr_stats!B198</f>
        <v>0</v>
      </c>
      <c r="C103" s="164">
        <f>fhr_stats!D198</f>
        <v>19.284332944182299</v>
      </c>
      <c r="D103" s="173">
        <f>IF(C103&lt;$R$3,0,1)</f>
        <v>0</v>
      </c>
      <c r="E103" s="164">
        <f>fhr_stats!J198</f>
        <v>13.75</v>
      </c>
      <c r="F103" s="165">
        <f>IF(E103&lt;$R$4,0,1)</f>
        <v>0</v>
      </c>
      <c r="G103" s="164">
        <f>fhr_stats!K198</f>
        <v>135.25</v>
      </c>
      <c r="H103" s="173">
        <f>IF(G103&lt;$R$5,0,1)</f>
        <v>0</v>
      </c>
      <c r="I103" s="161">
        <f>fhr_stats!L198</f>
        <v>0.87217514124293705</v>
      </c>
      <c r="J103" s="173">
        <f>IF(I103&gt;$R$6,0,1)</f>
        <v>0</v>
      </c>
      <c r="K103" s="163">
        <f>fhr_stats!M198</f>
        <v>0.85685028248587503</v>
      </c>
      <c r="L103" s="165">
        <f>IF(K103&gt;$R$7,0,1)</f>
        <v>1</v>
      </c>
      <c r="M103" s="164">
        <f>ABS(B103-AVERAGE(D103,H103, J103))</f>
        <v>0</v>
      </c>
      <c r="O103" s="2" t="str">
        <f>O102&amp;A103&amp;","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</v>
      </c>
    </row>
    <row r="104" spans="1:15" x14ac:dyDescent="0.25">
      <c r="A104" s="158">
        <f>fhr_stats!A204</f>
        <v>203</v>
      </c>
      <c r="B104" s="160">
        <f>fhr_stats!B204</f>
        <v>0</v>
      </c>
      <c r="C104" s="164">
        <f>fhr_stats!D204</f>
        <v>18.921126708303699</v>
      </c>
      <c r="D104" s="173">
        <f>IF(C104&lt;$R$3,0,1)</f>
        <v>0</v>
      </c>
      <c r="E104" s="164">
        <f>fhr_stats!J204</f>
        <v>21</v>
      </c>
      <c r="F104" s="165">
        <f>IF(E104&lt;$R$4,0,1)</f>
        <v>0</v>
      </c>
      <c r="G104" s="164">
        <f>fhr_stats!K204</f>
        <v>133</v>
      </c>
      <c r="H104" s="173">
        <f>IF(G104&lt;$R$5,0,1)</f>
        <v>0</v>
      </c>
      <c r="I104" s="161">
        <f>fhr_stats!L204</f>
        <v>0.88238129669799903</v>
      </c>
      <c r="J104" s="173">
        <f>IF(I104&gt;$R$6,0,1)</f>
        <v>0</v>
      </c>
      <c r="K104" s="163">
        <f>fhr_stats!M204</f>
        <v>0.84285369968667101</v>
      </c>
      <c r="L104" s="165">
        <f>IF(K104&gt;$R$7,0,1)</f>
        <v>1</v>
      </c>
      <c r="M104" s="164">
        <f>ABS(B104-AVERAGE(D104,H104, J104))</f>
        <v>0</v>
      </c>
      <c r="O104" s="2" t="str">
        <f>O103&amp;A104&amp;","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</v>
      </c>
    </row>
    <row r="105" spans="1:15" x14ac:dyDescent="0.25">
      <c r="A105" s="158">
        <f>fhr_stats!A44</f>
        <v>43</v>
      </c>
      <c r="B105" s="160">
        <f>fhr_stats!B44</f>
        <v>0</v>
      </c>
      <c r="C105" s="164">
        <f>fhr_stats!D44</f>
        <v>19.276533424022901</v>
      </c>
      <c r="D105" s="173">
        <f>IF(C105&lt;$R$3,0,1)</f>
        <v>0</v>
      </c>
      <c r="E105" s="164">
        <f>fhr_stats!J44</f>
        <v>23.5</v>
      </c>
      <c r="F105" s="165">
        <f>IF(E105&lt;$R$4,0,1)</f>
        <v>1</v>
      </c>
      <c r="G105" s="164">
        <f>fhr_stats!K44</f>
        <v>131.25</v>
      </c>
      <c r="H105" s="173">
        <f>IF(G105&lt;$R$5,0,1)</f>
        <v>0</v>
      </c>
      <c r="I105" s="161">
        <f>fhr_stats!L44</f>
        <v>0.94208300480252305</v>
      </c>
      <c r="J105" s="173">
        <f>IF(I105&gt;$R$6,0,1)</f>
        <v>0</v>
      </c>
      <c r="K105" s="163">
        <f>fhr_stats!M44</f>
        <v>0.93556017489785603</v>
      </c>
      <c r="L105" s="165">
        <f>IF(K105&gt;$R$7,0,1)</f>
        <v>0</v>
      </c>
      <c r="M105" s="164">
        <f>ABS(B105-AVERAGE(D105,H105, J105))</f>
        <v>0</v>
      </c>
      <c r="O105" s="2" t="str">
        <f>O104&amp;A105&amp;","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</v>
      </c>
    </row>
    <row r="106" spans="1:15" x14ac:dyDescent="0.25">
      <c r="A106" s="158">
        <f>fhr_stats!A270</f>
        <v>269</v>
      </c>
      <c r="B106" s="160">
        <f>fhr_stats!B270</f>
        <v>0</v>
      </c>
      <c r="C106" s="164">
        <f>fhr_stats!D270</f>
        <v>17.991859107551299</v>
      </c>
      <c r="D106" s="173">
        <f>IF(C106&lt;$R$3,0,1)</f>
        <v>0</v>
      </c>
      <c r="E106" s="164">
        <f>fhr_stats!J270</f>
        <v>22.75</v>
      </c>
      <c r="F106" s="165">
        <f>IF(E106&lt;$R$4,0,1)</f>
        <v>1</v>
      </c>
      <c r="G106" s="164">
        <f>fhr_stats!K270</f>
        <v>130.75</v>
      </c>
      <c r="H106" s="173">
        <f>IF(G106&lt;$R$5,0,1)</f>
        <v>0</v>
      </c>
      <c r="I106" s="161">
        <f>fhr_stats!L270</f>
        <v>0.93255435586451696</v>
      </c>
      <c r="J106" s="173">
        <f>IF(I106&gt;$R$6,0,1)</f>
        <v>0</v>
      </c>
      <c r="K106" s="163">
        <f>fhr_stats!M270</f>
        <v>0.89461618103830798</v>
      </c>
      <c r="L106" s="165">
        <f>IF(K106&gt;$R$7,0,1)</f>
        <v>0</v>
      </c>
      <c r="M106" s="164">
        <f>ABS(B106-AVERAGE(D106,H106, J106))</f>
        <v>0</v>
      </c>
      <c r="O106" s="2" t="str">
        <f>O105&amp;A106&amp;","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</v>
      </c>
    </row>
    <row r="107" spans="1:15" x14ac:dyDescent="0.25">
      <c r="A107" s="158">
        <f>fhr_stats!A26</f>
        <v>25</v>
      </c>
      <c r="B107" s="160">
        <f>fhr_stats!B26</f>
        <v>0</v>
      </c>
      <c r="C107" s="164">
        <f>fhr_stats!D26</f>
        <v>14.268053047834201</v>
      </c>
      <c r="D107" s="173">
        <f>IF(C107&lt;$R$3,0,1)</f>
        <v>0</v>
      </c>
      <c r="E107" s="164">
        <f>fhr_stats!J26</f>
        <v>15</v>
      </c>
      <c r="F107" s="165">
        <f>IF(E107&lt;$R$4,0,1)</f>
        <v>0</v>
      </c>
      <c r="G107" s="164">
        <f>fhr_stats!K26</f>
        <v>149.75</v>
      </c>
      <c r="H107" s="173">
        <f>IF(G107&lt;$R$5,0,1)</f>
        <v>0</v>
      </c>
      <c r="I107" s="161">
        <f>fhr_stats!L26</f>
        <v>0.969503971227334</v>
      </c>
      <c r="J107" s="173">
        <f>IF(I107&gt;$R$6,0,1)</f>
        <v>0</v>
      </c>
      <c r="K107" s="163">
        <f>fhr_stats!M26</f>
        <v>0.96770567960437504</v>
      </c>
      <c r="L107" s="165">
        <f>IF(K107&gt;$R$7,0,1)</f>
        <v>0</v>
      </c>
      <c r="M107" s="164">
        <f>ABS(B107-AVERAGE(D107,H107, J107))</f>
        <v>0</v>
      </c>
      <c r="O107" s="2" t="str">
        <f>O106&amp;A107&amp;","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</v>
      </c>
    </row>
    <row r="108" spans="1:15" x14ac:dyDescent="0.25">
      <c r="A108" s="158">
        <f>fhr_stats!A246</f>
        <v>245</v>
      </c>
      <c r="B108" s="160">
        <f>fhr_stats!B246</f>
        <v>0</v>
      </c>
      <c r="C108" s="164">
        <f>fhr_stats!D246</f>
        <v>19.593294561123301</v>
      </c>
      <c r="D108" s="173">
        <f>IF(C108&lt;$R$3,0,1)</f>
        <v>0</v>
      </c>
      <c r="E108" s="164">
        <f>fhr_stats!J246</f>
        <v>16</v>
      </c>
      <c r="F108" s="165">
        <f>IF(E108&lt;$R$4,0,1)</f>
        <v>0</v>
      </c>
      <c r="G108" s="164">
        <f>fhr_stats!K246</f>
        <v>149</v>
      </c>
      <c r="H108" s="173">
        <f>IF(G108&lt;$R$5,0,1)</f>
        <v>0</v>
      </c>
      <c r="I108" s="161">
        <f>fhr_stats!L246</f>
        <v>0.90797633473519102</v>
      </c>
      <c r="J108" s="173">
        <f>IF(I108&gt;$R$6,0,1)</f>
        <v>0</v>
      </c>
      <c r="K108" s="163">
        <f>fhr_stats!M246</f>
        <v>0.900491838334877</v>
      </c>
      <c r="L108" s="165">
        <f>IF(K108&gt;$R$7,0,1)</f>
        <v>0</v>
      </c>
      <c r="M108" s="164">
        <f>ABS(B108-AVERAGE(D108,H108, J108))</f>
        <v>0</v>
      </c>
      <c r="O108" s="2" t="str">
        <f>O107&amp;A108&amp;","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</v>
      </c>
    </row>
    <row r="109" spans="1:15" x14ac:dyDescent="0.25">
      <c r="A109" s="158">
        <f>fhr_stats!A122</f>
        <v>121</v>
      </c>
      <c r="B109" s="160">
        <f>fhr_stats!B122</f>
        <v>0</v>
      </c>
      <c r="C109" s="164">
        <f>fhr_stats!D122</f>
        <v>18.296149133500201</v>
      </c>
      <c r="D109" s="173">
        <f>IF(C109&lt;$R$3,0,1)</f>
        <v>0</v>
      </c>
      <c r="E109" s="164">
        <f>fhr_stats!J122</f>
        <v>21</v>
      </c>
      <c r="F109" s="165">
        <f>IF(E109&lt;$R$4,0,1)</f>
        <v>0</v>
      </c>
      <c r="G109" s="164">
        <f>fhr_stats!K122</f>
        <v>148</v>
      </c>
      <c r="H109" s="173">
        <f>IF(G109&lt;$R$5,0,1)</f>
        <v>0</v>
      </c>
      <c r="I109" s="161">
        <f>fhr_stats!L122</f>
        <v>0.92029978241598798</v>
      </c>
      <c r="J109" s="173">
        <f>IF(I109&gt;$R$6,0,1)</f>
        <v>0</v>
      </c>
      <c r="K109" s="163">
        <f>fhr_stats!M122</f>
        <v>0.90982351519058702</v>
      </c>
      <c r="L109" s="165">
        <f>IF(K109&gt;$R$7,0,1)</f>
        <v>0</v>
      </c>
      <c r="M109" s="164">
        <f>ABS(B109-AVERAGE(D109,H109, J109))</f>
        <v>0</v>
      </c>
      <c r="O109" s="2" t="str">
        <f>O108&amp;A109&amp;","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</v>
      </c>
    </row>
    <row r="110" spans="1:15" x14ac:dyDescent="0.25">
      <c r="A110" s="158">
        <f>fhr_stats!A282</f>
        <v>281</v>
      </c>
      <c r="B110" s="160">
        <f>fhr_stats!B282</f>
        <v>0</v>
      </c>
      <c r="C110" s="164">
        <f>fhr_stats!D282</f>
        <v>12.6334696724868</v>
      </c>
      <c r="D110" s="173">
        <f>IF(C110&lt;$R$3,0,1)</f>
        <v>0</v>
      </c>
      <c r="E110" s="164">
        <f>fhr_stats!J282</f>
        <v>12.25</v>
      </c>
      <c r="F110" s="165">
        <f>IF(E110&lt;$R$4,0,1)</f>
        <v>0</v>
      </c>
      <c r="G110" s="164">
        <f>fhr_stats!K282</f>
        <v>147.75</v>
      </c>
      <c r="H110" s="173">
        <f>IF(G110&lt;$R$5,0,1)</f>
        <v>0</v>
      </c>
      <c r="I110" s="161">
        <f>fhr_stats!L282</f>
        <v>0.979611041405269</v>
      </c>
      <c r="J110" s="173">
        <f>IF(I110&gt;$R$6,0,1)</f>
        <v>0</v>
      </c>
      <c r="K110" s="163">
        <f>fhr_stats!M282</f>
        <v>0.97537641154328703</v>
      </c>
      <c r="L110" s="165">
        <f>IF(K110&gt;$R$7,0,1)</f>
        <v>0</v>
      </c>
      <c r="M110" s="164">
        <f>ABS(B110-AVERAGE(D110,H110, J110))</f>
        <v>0</v>
      </c>
      <c r="O110" s="2" t="str">
        <f>O109&amp;A110&amp;","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</v>
      </c>
    </row>
    <row r="111" spans="1:15" x14ac:dyDescent="0.25">
      <c r="A111" s="158">
        <f>fhr_stats!A208</f>
        <v>207</v>
      </c>
      <c r="B111" s="160">
        <f>fhr_stats!B208</f>
        <v>0</v>
      </c>
      <c r="C111" s="164">
        <f>fhr_stats!D208</f>
        <v>11.7996594000144</v>
      </c>
      <c r="D111" s="173">
        <f>IF(C111&lt;$R$3,0,1)</f>
        <v>0</v>
      </c>
      <c r="E111" s="164">
        <f>fhr_stats!J208</f>
        <v>10</v>
      </c>
      <c r="F111" s="165">
        <f>IF(E111&lt;$R$4,0,1)</f>
        <v>0</v>
      </c>
      <c r="G111" s="164">
        <f>fhr_stats!K208</f>
        <v>147</v>
      </c>
      <c r="H111" s="173">
        <f>IF(G111&lt;$R$5,0,1)</f>
        <v>0</v>
      </c>
      <c r="I111" s="161">
        <f>fhr_stats!L208</f>
        <v>0.97045147742612803</v>
      </c>
      <c r="J111" s="173">
        <f>IF(I111&gt;$R$6,0,1)</f>
        <v>0</v>
      </c>
      <c r="K111" s="163">
        <f>fhr_stats!M208</f>
        <v>0.96152692365381698</v>
      </c>
      <c r="L111" s="165">
        <f>IF(K111&gt;$R$7,0,1)</f>
        <v>0</v>
      </c>
      <c r="M111" s="164">
        <f>ABS(B111-AVERAGE(D111,H111, J111))</f>
        <v>0</v>
      </c>
      <c r="O111" s="2" t="str">
        <f>O110&amp;A111&amp;","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</v>
      </c>
    </row>
    <row r="112" spans="1:15" x14ac:dyDescent="0.25">
      <c r="A112" s="158">
        <f>fhr_stats!A139</f>
        <v>138</v>
      </c>
      <c r="B112" s="160">
        <f>fhr_stats!B139</f>
        <v>0</v>
      </c>
      <c r="C112" s="164">
        <f>fhr_stats!D139</f>
        <v>14.694739049356899</v>
      </c>
      <c r="D112" s="173">
        <f>IF(C112&lt;$R$3,0,1)</f>
        <v>0</v>
      </c>
      <c r="E112" s="164">
        <f>fhr_stats!J139</f>
        <v>5.5</v>
      </c>
      <c r="F112" s="165">
        <f>IF(E112&lt;$R$4,0,1)</f>
        <v>0</v>
      </c>
      <c r="G112" s="164">
        <f>fhr_stats!K139</f>
        <v>146.5</v>
      </c>
      <c r="H112" s="173">
        <f>IF(G112&lt;$R$5,0,1)</f>
        <v>0</v>
      </c>
      <c r="I112" s="161">
        <f>fhr_stats!L139</f>
        <v>0.95020149683362098</v>
      </c>
      <c r="J112" s="173">
        <f>IF(I112&gt;$R$6,0,1)</f>
        <v>0</v>
      </c>
      <c r="K112" s="163">
        <f>fhr_stats!M139</f>
        <v>0.94487622337363197</v>
      </c>
      <c r="L112" s="165">
        <f>IF(K112&gt;$R$7,0,1)</f>
        <v>0</v>
      </c>
      <c r="M112" s="164">
        <f>ABS(B112-AVERAGE(D112,H112, J112))</f>
        <v>0</v>
      </c>
      <c r="O112" s="2" t="str">
        <f>O111&amp;A112&amp;","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</v>
      </c>
    </row>
    <row r="113" spans="1:15" x14ac:dyDescent="0.25">
      <c r="A113" s="158">
        <f>fhr_stats!A243</f>
        <v>242</v>
      </c>
      <c r="B113" s="160">
        <f>fhr_stats!B243</f>
        <v>0</v>
      </c>
      <c r="C113" s="164">
        <f>fhr_stats!D243</f>
        <v>12.727938482150501</v>
      </c>
      <c r="D113" s="173">
        <f>IF(C113&lt;$R$3,0,1)</f>
        <v>0</v>
      </c>
      <c r="E113" s="164">
        <f>fhr_stats!J243</f>
        <v>12</v>
      </c>
      <c r="F113" s="165">
        <f>IF(E113&lt;$R$4,0,1)</f>
        <v>0</v>
      </c>
      <c r="G113" s="164">
        <f>fhr_stats!K243</f>
        <v>144.25</v>
      </c>
      <c r="H113" s="173">
        <f>IF(G113&lt;$R$5,0,1)</f>
        <v>0</v>
      </c>
      <c r="I113" s="161">
        <f>fhr_stats!L243</f>
        <v>0.96512796721564897</v>
      </c>
      <c r="J113" s="173">
        <f>IF(I113&gt;$R$6,0,1)</f>
        <v>0</v>
      </c>
      <c r="K113" s="163">
        <f>fhr_stats!M243</f>
        <v>0.95669991494626105</v>
      </c>
      <c r="L113" s="165">
        <f>IF(K113&gt;$R$7,0,1)</f>
        <v>0</v>
      </c>
      <c r="M113" s="164">
        <f>ABS(B113-AVERAGE(D113,H113, J113))</f>
        <v>0</v>
      </c>
      <c r="O113" s="2" t="str">
        <f>O112&amp;A113&amp;","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</v>
      </c>
    </row>
    <row r="114" spans="1:15" x14ac:dyDescent="0.25">
      <c r="A114" s="158">
        <f>fhr_stats!A221</f>
        <v>220</v>
      </c>
      <c r="B114" s="160">
        <f>fhr_stats!B221</f>
        <v>0</v>
      </c>
      <c r="C114" s="164">
        <f>fhr_stats!D221</f>
        <v>21.011980107925702</v>
      </c>
      <c r="D114" s="173">
        <f>IF(C114&lt;$R$3,0,1)</f>
        <v>0</v>
      </c>
      <c r="E114" s="164">
        <f>fhr_stats!J221</f>
        <v>16.5</v>
      </c>
      <c r="F114" s="165">
        <f>IF(E114&lt;$R$4,0,1)</f>
        <v>0</v>
      </c>
      <c r="G114" s="164">
        <f>fhr_stats!K221</f>
        <v>143.25</v>
      </c>
      <c r="H114" s="173">
        <f>IF(G114&lt;$R$5,0,1)</f>
        <v>0</v>
      </c>
      <c r="I114" s="161">
        <f>fhr_stats!L221</f>
        <v>0.89575844716031605</v>
      </c>
      <c r="J114" s="173">
        <f>IF(I114&gt;$R$6,0,1)</f>
        <v>0</v>
      </c>
      <c r="K114" s="163">
        <f>fhr_stats!M221</f>
        <v>0.89312245387011702</v>
      </c>
      <c r="L114" s="165">
        <f>IF(K114&gt;$R$7,0,1)</f>
        <v>0</v>
      </c>
      <c r="M114" s="164">
        <f>ABS(B114-AVERAGE(D114,H114, J114))</f>
        <v>0</v>
      </c>
      <c r="O114" s="2" t="str">
        <f>O113&amp;A114&amp;","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</v>
      </c>
    </row>
    <row r="115" spans="1:15" x14ac:dyDescent="0.25">
      <c r="A115" s="158">
        <f>fhr_stats!A202</f>
        <v>201</v>
      </c>
      <c r="B115" s="160">
        <f>fhr_stats!B202</f>
        <v>0</v>
      </c>
      <c r="C115" s="164">
        <f>fhr_stats!D202</f>
        <v>11.3682839529543</v>
      </c>
      <c r="D115" s="173">
        <f>IF(C115&lt;$R$3,0,1)</f>
        <v>0</v>
      </c>
      <c r="E115" s="164">
        <f>fhr_stats!J202</f>
        <v>12</v>
      </c>
      <c r="F115" s="165">
        <f>IF(E115&lt;$R$4,0,1)</f>
        <v>0</v>
      </c>
      <c r="G115" s="164">
        <f>fhr_stats!K202</f>
        <v>143</v>
      </c>
      <c r="H115" s="173">
        <f>IF(G115&lt;$R$5,0,1)</f>
        <v>0</v>
      </c>
      <c r="I115" s="161">
        <f>fhr_stats!L202</f>
        <v>0.98828181164629703</v>
      </c>
      <c r="J115" s="173">
        <f>IF(I115&gt;$R$6,0,1)</f>
        <v>0</v>
      </c>
      <c r="K115" s="163">
        <f>fhr_stats!M202</f>
        <v>0.98346513299784299</v>
      </c>
      <c r="L115" s="165">
        <f>IF(K115&gt;$R$7,0,1)</f>
        <v>0</v>
      </c>
      <c r="M115" s="164">
        <f>ABS(B115-AVERAGE(D115,H115, J115))</f>
        <v>0</v>
      </c>
      <c r="O115" s="2" t="str">
        <f>O114&amp;A115&amp;","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</v>
      </c>
    </row>
    <row r="116" spans="1:15" x14ac:dyDescent="0.25">
      <c r="A116" s="158">
        <f>fhr_stats!A21</f>
        <v>20</v>
      </c>
      <c r="B116" s="160">
        <f>fhr_stats!B21</f>
        <v>0</v>
      </c>
      <c r="C116" s="164">
        <f>fhr_stats!D21</f>
        <v>15.3120417200014</v>
      </c>
      <c r="D116" s="173">
        <f>IF(C116&lt;$R$3,0,1)</f>
        <v>0</v>
      </c>
      <c r="E116" s="164">
        <f>fhr_stats!J21</f>
        <v>12.75</v>
      </c>
      <c r="F116" s="165">
        <f>IF(E116&lt;$R$4,0,1)</f>
        <v>0</v>
      </c>
      <c r="G116" s="164">
        <f>fhr_stats!K21</f>
        <v>142.25</v>
      </c>
      <c r="H116" s="173">
        <f>IF(G116&lt;$R$5,0,1)</f>
        <v>0</v>
      </c>
      <c r="I116" s="161">
        <f>fhr_stats!L21</f>
        <v>0.95209792683789696</v>
      </c>
      <c r="J116" s="173">
        <f>IF(I116&gt;$R$6,0,1)</f>
        <v>0</v>
      </c>
      <c r="K116" s="163">
        <f>fhr_stats!M21</f>
        <v>0.93922026462888197</v>
      </c>
      <c r="L116" s="165">
        <f>IF(K116&gt;$R$7,0,1)</f>
        <v>0</v>
      </c>
      <c r="M116" s="164">
        <f>ABS(B116-AVERAGE(D116,H116, J116))</f>
        <v>0</v>
      </c>
      <c r="O116" s="2" t="str">
        <f>O115&amp;A116&amp;","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</v>
      </c>
    </row>
    <row r="117" spans="1:15" x14ac:dyDescent="0.25">
      <c r="A117" s="158">
        <f>fhr_stats!A145</f>
        <v>144</v>
      </c>
      <c r="B117" s="160">
        <f>fhr_stats!B145</f>
        <v>0</v>
      </c>
      <c r="C117" s="164">
        <f>fhr_stats!D145</f>
        <v>18.3371213389219</v>
      </c>
      <c r="D117" s="173">
        <f>IF(C117&lt;$R$3,0,1)</f>
        <v>0</v>
      </c>
      <c r="E117" s="164">
        <f>fhr_stats!J145</f>
        <v>19</v>
      </c>
      <c r="F117" s="165">
        <f>IF(E117&lt;$R$4,0,1)</f>
        <v>0</v>
      </c>
      <c r="G117" s="164">
        <f>fhr_stats!K145</f>
        <v>142</v>
      </c>
      <c r="H117" s="173">
        <f>IF(G117&lt;$R$5,0,1)</f>
        <v>0</v>
      </c>
      <c r="I117" s="161">
        <f>fhr_stats!L145</f>
        <v>0.92492751351774904</v>
      </c>
      <c r="J117" s="173">
        <f>IF(I117&gt;$R$6,0,1)</f>
        <v>0</v>
      </c>
      <c r="K117" s="163">
        <f>fhr_stats!M145</f>
        <v>0.90282893190188795</v>
      </c>
      <c r="L117" s="165">
        <f>IF(K117&gt;$R$7,0,1)</f>
        <v>0</v>
      </c>
      <c r="M117" s="164">
        <f>ABS(B117-AVERAGE(D117,H117, J117))</f>
        <v>0</v>
      </c>
      <c r="O117" s="2" t="str">
        <f>O116&amp;A117&amp;","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</v>
      </c>
    </row>
    <row r="118" spans="1:15" x14ac:dyDescent="0.25">
      <c r="A118" s="158">
        <f>fhr_stats!A144</f>
        <v>143</v>
      </c>
      <c r="B118" s="160">
        <f>fhr_stats!B144</f>
        <v>0</v>
      </c>
      <c r="C118" s="164">
        <f>fhr_stats!D144</f>
        <v>16.8111836029084</v>
      </c>
      <c r="D118" s="173">
        <f>IF(C118&lt;$R$3,0,1)</f>
        <v>0</v>
      </c>
      <c r="E118" s="164">
        <f>fhr_stats!J144</f>
        <v>17</v>
      </c>
      <c r="F118" s="165">
        <f>IF(E118&lt;$R$4,0,1)</f>
        <v>0</v>
      </c>
      <c r="G118" s="164">
        <f>fhr_stats!K144</f>
        <v>142</v>
      </c>
      <c r="H118" s="173">
        <f>IF(G118&lt;$R$5,0,1)</f>
        <v>0</v>
      </c>
      <c r="I118" s="161">
        <f>fhr_stats!L144</f>
        <v>0.94658547864960696</v>
      </c>
      <c r="J118" s="173">
        <f>IF(I118&gt;$R$6,0,1)</f>
        <v>0</v>
      </c>
      <c r="K118" s="163">
        <f>fhr_stats!M144</f>
        <v>0.92862648373670398</v>
      </c>
      <c r="L118" s="165">
        <f>IF(K118&gt;$R$7,0,1)</f>
        <v>0</v>
      </c>
      <c r="M118" s="164">
        <f>ABS(B118-AVERAGE(D118,H118, J118))</f>
        <v>0</v>
      </c>
      <c r="O118" s="2" t="str">
        <f>O117&amp;A118&amp;","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</v>
      </c>
    </row>
    <row r="119" spans="1:15" x14ac:dyDescent="0.25">
      <c r="A119" s="158">
        <f>fhr_stats!A102</f>
        <v>101</v>
      </c>
      <c r="B119" s="160">
        <f>fhr_stats!B102</f>
        <v>0</v>
      </c>
      <c r="C119" s="164">
        <f>fhr_stats!D102</f>
        <v>15.315022718652999</v>
      </c>
      <c r="D119" s="173">
        <f>IF(C119&lt;$R$3,0,1)</f>
        <v>0</v>
      </c>
      <c r="E119" s="164">
        <f>fhr_stats!J102</f>
        <v>13</v>
      </c>
      <c r="F119" s="165">
        <f>IF(E119&lt;$R$4,0,1)</f>
        <v>0</v>
      </c>
      <c r="G119" s="164">
        <f>fhr_stats!K102</f>
        <v>142</v>
      </c>
      <c r="H119" s="173">
        <f>IF(G119&lt;$R$5,0,1)</f>
        <v>0</v>
      </c>
      <c r="I119" s="161">
        <f>fhr_stats!L102</f>
        <v>0.95969125214408202</v>
      </c>
      <c r="J119" s="173">
        <f>IF(I119&gt;$R$6,0,1)</f>
        <v>0</v>
      </c>
      <c r="K119" s="163">
        <f>fhr_stats!M102</f>
        <v>0.95626072041166299</v>
      </c>
      <c r="L119" s="165">
        <f>IF(K119&gt;$R$7,0,1)</f>
        <v>0</v>
      </c>
      <c r="M119" s="164">
        <f>ABS(B119-AVERAGE(D119,H119, J119))</f>
        <v>0</v>
      </c>
      <c r="O119" s="2" t="str">
        <f>O118&amp;A119&amp;","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</v>
      </c>
    </row>
    <row r="120" spans="1:15" x14ac:dyDescent="0.25">
      <c r="A120" s="158">
        <f>fhr_stats!A45</f>
        <v>44</v>
      </c>
      <c r="B120" s="160">
        <f>fhr_stats!B45</f>
        <v>0</v>
      </c>
      <c r="C120" s="164">
        <f>fhr_stats!D45</f>
        <v>14.6474789693095</v>
      </c>
      <c r="D120" s="173">
        <f>IF(C120&lt;$R$3,0,1)</f>
        <v>0</v>
      </c>
      <c r="E120" s="164">
        <f>fhr_stats!J45</f>
        <v>18.5</v>
      </c>
      <c r="F120" s="165">
        <f>IF(E120&lt;$R$4,0,1)</f>
        <v>0</v>
      </c>
      <c r="G120" s="164">
        <f>fhr_stats!K45</f>
        <v>141.5</v>
      </c>
      <c r="H120" s="173">
        <f>IF(G120&lt;$R$5,0,1)</f>
        <v>0</v>
      </c>
      <c r="I120" s="161">
        <f>fhr_stats!L45</f>
        <v>0.97258883248730899</v>
      </c>
      <c r="J120" s="173">
        <f>IF(I120&gt;$R$6,0,1)</f>
        <v>0</v>
      </c>
      <c r="K120" s="163">
        <f>fhr_stats!M45</f>
        <v>0.94681764935571999</v>
      </c>
      <c r="L120" s="165">
        <f>IF(K120&gt;$R$7,0,1)</f>
        <v>0</v>
      </c>
      <c r="M120" s="164">
        <f>ABS(B120-AVERAGE(D120,H120, J120))</f>
        <v>0</v>
      </c>
      <c r="O120" s="2" t="str">
        <f>O119&amp;A120&amp;","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</v>
      </c>
    </row>
    <row r="121" spans="1:15" x14ac:dyDescent="0.25">
      <c r="A121" s="158">
        <f>fhr_stats!A107</f>
        <v>106</v>
      </c>
      <c r="B121" s="160">
        <f>fhr_stats!B107</f>
        <v>0</v>
      </c>
      <c r="C121" s="164">
        <f>fhr_stats!D107</f>
        <v>18.969184714073702</v>
      </c>
      <c r="D121" s="173">
        <f>IF(C121&lt;$R$3,0,1)</f>
        <v>0</v>
      </c>
      <c r="E121" s="164">
        <f>fhr_stats!J107</f>
        <v>16</v>
      </c>
      <c r="F121" s="165">
        <f>IF(E121&lt;$R$4,0,1)</f>
        <v>0</v>
      </c>
      <c r="G121" s="164">
        <f>fhr_stats!K107</f>
        <v>141</v>
      </c>
      <c r="H121" s="173">
        <f>IF(G121&lt;$R$5,0,1)</f>
        <v>0</v>
      </c>
      <c r="I121" s="161">
        <f>fhr_stats!L107</f>
        <v>0.91320043949144503</v>
      </c>
      <c r="J121" s="173">
        <f>IF(I121&gt;$R$6,0,1)</f>
        <v>0</v>
      </c>
      <c r="K121" s="163">
        <f>fhr_stats!M107</f>
        <v>0.90197771150525796</v>
      </c>
      <c r="L121" s="165">
        <f>IF(K121&gt;$R$7,0,1)</f>
        <v>0</v>
      </c>
      <c r="M121" s="164">
        <f>ABS(B121-AVERAGE(D121,H121, J121))</f>
        <v>0</v>
      </c>
      <c r="O121" s="2" t="str">
        <f>O120&amp;A121&amp;","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</v>
      </c>
    </row>
    <row r="122" spans="1:15" x14ac:dyDescent="0.25">
      <c r="A122" s="158">
        <f>fhr_stats!A264</f>
        <v>263</v>
      </c>
      <c r="B122" s="160">
        <f>fhr_stats!B264</f>
        <v>0</v>
      </c>
      <c r="C122" s="164">
        <f>fhr_stats!D264</f>
        <v>13.898404183918901</v>
      </c>
      <c r="D122" s="173">
        <f>IF(C122&lt;$R$3,0,1)</f>
        <v>0</v>
      </c>
      <c r="E122" s="164">
        <f>fhr_stats!J264</f>
        <v>14</v>
      </c>
      <c r="F122" s="165">
        <f>IF(E122&lt;$R$4,0,1)</f>
        <v>0</v>
      </c>
      <c r="G122" s="164">
        <f>fhr_stats!K264</f>
        <v>139.25</v>
      </c>
      <c r="H122" s="173">
        <f>IF(G122&lt;$R$5,0,1)</f>
        <v>0</v>
      </c>
      <c r="I122" s="161">
        <f>fhr_stats!L264</f>
        <v>0.96565765212046695</v>
      </c>
      <c r="J122" s="173">
        <f>IF(I122&gt;$R$6,0,1)</f>
        <v>0</v>
      </c>
      <c r="K122" s="163">
        <f>fhr_stats!M264</f>
        <v>0.96097111247695099</v>
      </c>
      <c r="L122" s="165">
        <f>IF(K122&gt;$R$7,0,1)</f>
        <v>0</v>
      </c>
      <c r="M122" s="164">
        <f>ABS(B122-AVERAGE(D122,H122, J122))</f>
        <v>0</v>
      </c>
      <c r="O122" s="2" t="str">
        <f>O121&amp;A122&amp;","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</v>
      </c>
    </row>
    <row r="123" spans="1:15" x14ac:dyDescent="0.25">
      <c r="A123" s="158">
        <f>fhr_stats!A279</f>
        <v>278</v>
      </c>
      <c r="B123" s="160">
        <f>fhr_stats!B279</f>
        <v>0</v>
      </c>
      <c r="C123" s="164">
        <f>fhr_stats!D279</f>
        <v>14.6929146273527</v>
      </c>
      <c r="D123" s="173">
        <f>IF(C123&lt;$R$3,0,1)</f>
        <v>0</v>
      </c>
      <c r="E123" s="164">
        <f>fhr_stats!J279</f>
        <v>7</v>
      </c>
      <c r="F123" s="165">
        <f>IF(E123&lt;$R$4,0,1)</f>
        <v>0</v>
      </c>
      <c r="G123" s="164">
        <f>fhr_stats!K279</f>
        <v>139</v>
      </c>
      <c r="H123" s="173">
        <f>IF(G123&lt;$R$5,0,1)</f>
        <v>0</v>
      </c>
      <c r="I123" s="161">
        <f>fhr_stats!L279</f>
        <v>0.95969029374201698</v>
      </c>
      <c r="J123" s="173">
        <f>IF(I123&gt;$R$6,0,1)</f>
        <v>0</v>
      </c>
      <c r="K123" s="163">
        <f>fhr_stats!M279</f>
        <v>0.95953065134099602</v>
      </c>
      <c r="L123" s="165">
        <f>IF(K123&gt;$R$7,0,1)</f>
        <v>0</v>
      </c>
      <c r="M123" s="164">
        <f>ABS(B123-AVERAGE(D123,H123, J123))</f>
        <v>0</v>
      </c>
      <c r="O123" s="2" t="str">
        <f>O122&amp;A123&amp;","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</v>
      </c>
    </row>
    <row r="124" spans="1:15" x14ac:dyDescent="0.25">
      <c r="A124" s="158">
        <f>fhr_stats!A29</f>
        <v>28</v>
      </c>
      <c r="B124" s="160">
        <f>fhr_stats!B29</f>
        <v>0</v>
      </c>
      <c r="C124" s="164">
        <f>fhr_stats!D29</f>
        <v>17.583089668363399</v>
      </c>
      <c r="D124" s="173">
        <f>IF(C124&lt;$R$3,0,1)</f>
        <v>0</v>
      </c>
      <c r="E124" s="164">
        <f>fhr_stats!J29</f>
        <v>15</v>
      </c>
      <c r="F124" s="165">
        <f>IF(E124&lt;$R$4,0,1)</f>
        <v>0</v>
      </c>
      <c r="G124" s="164">
        <f>fhr_stats!K29</f>
        <v>137</v>
      </c>
      <c r="H124" s="173">
        <f>IF(G124&lt;$R$5,0,1)</f>
        <v>0</v>
      </c>
      <c r="I124" s="161">
        <f>fhr_stats!L29</f>
        <v>0.91080822572931597</v>
      </c>
      <c r="J124" s="173">
        <f>IF(I124&gt;$R$6,0,1)</f>
        <v>0</v>
      </c>
      <c r="K124" s="163">
        <f>fhr_stats!M29</f>
        <v>0.87095488601944804</v>
      </c>
      <c r="L124" s="165">
        <f>IF(K124&gt;$R$7,0,1)</f>
        <v>0</v>
      </c>
      <c r="M124" s="164">
        <f>ABS(B124-AVERAGE(D124,H124, J124))</f>
        <v>0</v>
      </c>
      <c r="O124" s="2" t="str">
        <f>O123&amp;A124&amp;","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</v>
      </c>
    </row>
    <row r="125" spans="1:15" x14ac:dyDescent="0.25">
      <c r="A125" s="158">
        <f>fhr_stats!A201</f>
        <v>200</v>
      </c>
      <c r="B125" s="160">
        <f>fhr_stats!B201</f>
        <v>0</v>
      </c>
      <c r="C125" s="164">
        <f>fhr_stats!D201</f>
        <v>16.2996003717214</v>
      </c>
      <c r="D125" s="173">
        <f>IF(C125&lt;$R$3,0,1)</f>
        <v>0</v>
      </c>
      <c r="E125" s="164">
        <f>fhr_stats!J201</f>
        <v>14</v>
      </c>
      <c r="F125" s="165">
        <f>IF(E125&lt;$R$4,0,1)</f>
        <v>0</v>
      </c>
      <c r="G125" s="164">
        <f>fhr_stats!K201</f>
        <v>137</v>
      </c>
      <c r="H125" s="173">
        <f>IF(G125&lt;$R$5,0,1)</f>
        <v>0</v>
      </c>
      <c r="I125" s="161">
        <f>fhr_stats!L201</f>
        <v>0.94180131657690003</v>
      </c>
      <c r="J125" s="173">
        <f>IF(I125&gt;$R$6,0,1)</f>
        <v>0</v>
      </c>
      <c r="K125" s="163">
        <f>fhr_stats!M201</f>
        <v>0.93761220825852698</v>
      </c>
      <c r="L125" s="165">
        <f>IF(K125&gt;$R$7,0,1)</f>
        <v>0</v>
      </c>
      <c r="M125" s="164">
        <f>ABS(B125-AVERAGE(D125,H125, J125))</f>
        <v>0</v>
      </c>
      <c r="O125" s="2" t="str">
        <f>O124&amp;A125&amp;","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</v>
      </c>
    </row>
    <row r="126" spans="1:15" x14ac:dyDescent="0.25">
      <c r="A126" s="158">
        <f>fhr_stats!A115</f>
        <v>114</v>
      </c>
      <c r="B126" s="160">
        <f>fhr_stats!B115</f>
        <v>0</v>
      </c>
      <c r="C126" s="164">
        <f>fhr_stats!D115</f>
        <v>15.863999384297299</v>
      </c>
      <c r="D126" s="173">
        <f>IF(C126&lt;$R$3,0,1)</f>
        <v>0</v>
      </c>
      <c r="E126" s="164">
        <f>fhr_stats!J115</f>
        <v>13</v>
      </c>
      <c r="F126" s="165">
        <f>IF(E126&lt;$R$4,0,1)</f>
        <v>0</v>
      </c>
      <c r="G126" s="164">
        <f>fhr_stats!K115</f>
        <v>137</v>
      </c>
      <c r="H126" s="173">
        <f>IF(G126&lt;$R$5,0,1)</f>
        <v>0</v>
      </c>
      <c r="I126" s="161">
        <f>fhr_stats!L115</f>
        <v>0.93817009270455398</v>
      </c>
      <c r="J126" s="173">
        <f>IF(I126&gt;$R$6,0,1)</f>
        <v>0</v>
      </c>
      <c r="K126" s="163">
        <f>fhr_stats!M115</f>
        <v>0.92615880693268804</v>
      </c>
      <c r="L126" s="165">
        <f>IF(K126&gt;$R$7,0,1)</f>
        <v>0</v>
      </c>
      <c r="M126" s="164">
        <f>ABS(B126-AVERAGE(D126,H126, J126))</f>
        <v>0</v>
      </c>
      <c r="O126" s="2" t="str">
        <f>O125&amp;A126&amp;","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</v>
      </c>
    </row>
    <row r="127" spans="1:15" x14ac:dyDescent="0.25">
      <c r="A127" s="158">
        <f>fhr_stats!A185</f>
        <v>184</v>
      </c>
      <c r="B127" s="160">
        <f>fhr_stats!B185</f>
        <v>0</v>
      </c>
      <c r="C127" s="164">
        <f>fhr_stats!D185</f>
        <v>20.157175083867202</v>
      </c>
      <c r="D127" s="173">
        <f>IF(C127&lt;$R$3,0,1)</f>
        <v>0</v>
      </c>
      <c r="E127" s="164">
        <f>fhr_stats!J185</f>
        <v>20.25</v>
      </c>
      <c r="F127" s="165">
        <f>IF(E127&lt;$R$4,0,1)</f>
        <v>0</v>
      </c>
      <c r="G127" s="164">
        <f>fhr_stats!K185</f>
        <v>134.5</v>
      </c>
      <c r="H127" s="173">
        <f>IF(G127&lt;$R$5,0,1)</f>
        <v>0</v>
      </c>
      <c r="I127" s="161">
        <f>fhr_stats!L185</f>
        <v>0.88736340711683903</v>
      </c>
      <c r="J127" s="173">
        <f>IF(I127&gt;$R$6,0,1)</f>
        <v>0</v>
      </c>
      <c r="K127" s="163">
        <f>fhr_stats!M185</f>
        <v>0.87251330905015401</v>
      </c>
      <c r="L127" s="165">
        <f>IF(K127&gt;$R$7,0,1)</f>
        <v>0</v>
      </c>
      <c r="M127" s="164">
        <f>ABS(B127-AVERAGE(D127,H127, J127))</f>
        <v>0</v>
      </c>
      <c r="O127" s="2" t="str">
        <f>O126&amp;A127&amp;","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</v>
      </c>
    </row>
    <row r="128" spans="1:15" x14ac:dyDescent="0.25">
      <c r="A128" s="158">
        <f>fhr_stats!A77</f>
        <v>76</v>
      </c>
      <c r="B128" s="160">
        <f>fhr_stats!B77</f>
        <v>0</v>
      </c>
      <c r="C128" s="164">
        <f>fhr_stats!D77</f>
        <v>13.0491477734423</v>
      </c>
      <c r="D128" s="173">
        <f>IF(C128&lt;$R$3,0,1)</f>
        <v>0</v>
      </c>
      <c r="E128" s="164">
        <f>fhr_stats!J77</f>
        <v>17</v>
      </c>
      <c r="F128" s="165">
        <f>IF(E128&lt;$R$4,0,1)</f>
        <v>0</v>
      </c>
      <c r="G128" s="164">
        <f>fhr_stats!K77</f>
        <v>134</v>
      </c>
      <c r="H128" s="173">
        <f>IF(G128&lt;$R$5,0,1)</f>
        <v>0</v>
      </c>
      <c r="I128" s="161">
        <f>fhr_stats!L77</f>
        <v>0.98584234490608902</v>
      </c>
      <c r="J128" s="173">
        <f>IF(I128&gt;$R$6,0,1)</f>
        <v>0</v>
      </c>
      <c r="K128" s="163">
        <f>fhr_stats!M77</f>
        <v>0.97474388161639103</v>
      </c>
      <c r="L128" s="165">
        <f>IF(K128&gt;$R$7,0,1)</f>
        <v>0</v>
      </c>
      <c r="M128" s="164">
        <f>ABS(B128-AVERAGE(D128,H128, J128))</f>
        <v>0</v>
      </c>
      <c r="O128" s="2" t="str">
        <f>O127&amp;A128&amp;","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</v>
      </c>
    </row>
    <row r="129" spans="1:15" x14ac:dyDescent="0.25">
      <c r="A129" s="158">
        <f>fhr_stats!A219</f>
        <v>218</v>
      </c>
      <c r="B129" s="160">
        <f>fhr_stats!B219</f>
        <v>0</v>
      </c>
      <c r="C129" s="164">
        <f>fhr_stats!D219</f>
        <v>17.987407806139402</v>
      </c>
      <c r="D129" s="173">
        <f>IF(C129&lt;$R$3,0,1)</f>
        <v>0</v>
      </c>
      <c r="E129" s="164">
        <f>fhr_stats!J219</f>
        <v>17</v>
      </c>
      <c r="F129" s="165">
        <f>IF(E129&lt;$R$4,0,1)</f>
        <v>0</v>
      </c>
      <c r="G129" s="164">
        <f>fhr_stats!K219</f>
        <v>133</v>
      </c>
      <c r="H129" s="173">
        <f>IF(G129&lt;$R$5,0,1)</f>
        <v>0</v>
      </c>
      <c r="I129" s="161">
        <f>fhr_stats!L219</f>
        <v>0.92826971214017495</v>
      </c>
      <c r="J129" s="173">
        <f>IF(I129&gt;$R$6,0,1)</f>
        <v>0</v>
      </c>
      <c r="K129" s="163">
        <f>fhr_stats!M219</f>
        <v>0.90167396745932404</v>
      </c>
      <c r="L129" s="165">
        <f>IF(K129&gt;$R$7,0,1)</f>
        <v>0</v>
      </c>
      <c r="M129" s="164">
        <f>ABS(B129-AVERAGE(D129,H129, J129))</f>
        <v>0</v>
      </c>
      <c r="O129" s="2" t="str">
        <f>O128&amp;A129&amp;","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</v>
      </c>
    </row>
    <row r="130" spans="1:15" x14ac:dyDescent="0.25">
      <c r="A130" s="158">
        <f>fhr_stats!A17</f>
        <v>16</v>
      </c>
      <c r="B130" s="160">
        <f>fhr_stats!B17</f>
        <v>0</v>
      </c>
      <c r="C130" s="164">
        <f>fhr_stats!D17</f>
        <v>13.473095580758599</v>
      </c>
      <c r="D130" s="173">
        <f>IF(C130&lt;$R$3,0,1)</f>
        <v>0</v>
      </c>
      <c r="E130" s="164">
        <f>fhr_stats!J17</f>
        <v>14</v>
      </c>
      <c r="F130" s="165">
        <f>IF(E130&lt;$R$4,0,1)</f>
        <v>0</v>
      </c>
      <c r="G130" s="164">
        <f>fhr_stats!K17</f>
        <v>133</v>
      </c>
      <c r="H130" s="173">
        <f>IF(G130&lt;$R$5,0,1)</f>
        <v>0</v>
      </c>
      <c r="I130" s="161">
        <f>fhr_stats!L17</f>
        <v>0.97714608737785602</v>
      </c>
      <c r="J130" s="173">
        <f>IF(I130&gt;$R$6,0,1)</f>
        <v>0</v>
      </c>
      <c r="K130" s="163">
        <f>fhr_stats!M17</f>
        <v>0.97407736412823998</v>
      </c>
      <c r="L130" s="165">
        <f>IF(K130&gt;$R$7,0,1)</f>
        <v>0</v>
      </c>
      <c r="M130" s="164">
        <f>ABS(B130-AVERAGE(D130,H130, J130))</f>
        <v>0</v>
      </c>
      <c r="O130" s="2" t="str">
        <f>O129&amp;A130&amp;","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</v>
      </c>
    </row>
    <row r="131" spans="1:15" x14ac:dyDescent="0.25">
      <c r="A131" s="158">
        <f>fhr_stats!A277</f>
        <v>276</v>
      </c>
      <c r="B131" s="160">
        <f>fhr_stats!B277</f>
        <v>0</v>
      </c>
      <c r="C131" s="164">
        <f>fhr_stats!D277</f>
        <v>12.6508567160565</v>
      </c>
      <c r="D131" s="173">
        <f>IF(C131&lt;$R$3,0,1)</f>
        <v>0</v>
      </c>
      <c r="E131" s="164">
        <f>fhr_stats!J277</f>
        <v>10</v>
      </c>
      <c r="F131" s="165">
        <f>IF(E131&lt;$R$4,0,1)</f>
        <v>0</v>
      </c>
      <c r="G131" s="164">
        <f>fhr_stats!K277</f>
        <v>132</v>
      </c>
      <c r="H131" s="173">
        <f>IF(G131&lt;$R$5,0,1)</f>
        <v>0</v>
      </c>
      <c r="I131" s="161">
        <f>fhr_stats!L277</f>
        <v>0.97471686074333996</v>
      </c>
      <c r="J131" s="173">
        <f>IF(I131&gt;$R$6,0,1)</f>
        <v>0</v>
      </c>
      <c r="K131" s="163">
        <f>fhr_stats!M277</f>
        <v>0.97256340724198398</v>
      </c>
      <c r="L131" s="165">
        <f>IF(K131&gt;$R$7,0,1)</f>
        <v>0</v>
      </c>
      <c r="M131" s="164">
        <f>ABS(B131-AVERAGE(D131,H131, J131))</f>
        <v>0</v>
      </c>
      <c r="O131" s="2" t="str">
        <f>O130&amp;A131&amp;","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</v>
      </c>
    </row>
    <row r="132" spans="1:15" x14ac:dyDescent="0.25">
      <c r="A132" s="158">
        <f>fhr_stats!A150</f>
        <v>149</v>
      </c>
      <c r="B132" s="160">
        <f>fhr_stats!B150</f>
        <v>0</v>
      </c>
      <c r="C132" s="164">
        <f>fhr_stats!D150</f>
        <v>16.543643201307901</v>
      </c>
      <c r="D132" s="173">
        <f>IF(C132&lt;$R$3,0,1)</f>
        <v>0</v>
      </c>
      <c r="E132" s="164">
        <f>fhr_stats!J150</f>
        <v>11</v>
      </c>
      <c r="F132" s="165">
        <f>IF(E132&lt;$R$4,0,1)</f>
        <v>0</v>
      </c>
      <c r="G132" s="164">
        <f>fhr_stats!K150</f>
        <v>131</v>
      </c>
      <c r="H132" s="173">
        <f>IF(G132&lt;$R$5,0,1)</f>
        <v>0</v>
      </c>
      <c r="I132" s="161">
        <f>fhr_stats!L150</f>
        <v>0.91978986984475397</v>
      </c>
      <c r="J132" s="173">
        <f>IF(I132&gt;$R$6,0,1)</f>
        <v>0</v>
      </c>
      <c r="K132" s="163">
        <f>fhr_stats!M150</f>
        <v>0.89023051591657498</v>
      </c>
      <c r="L132" s="165">
        <f>IF(K132&gt;$R$7,0,1)</f>
        <v>0</v>
      </c>
      <c r="M132" s="164">
        <f>ABS(B132-AVERAGE(D132,H132, J132))</f>
        <v>0</v>
      </c>
      <c r="O132" s="2" t="str">
        <f>O131&amp;A132&amp;","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</v>
      </c>
    </row>
    <row r="133" spans="1:15" x14ac:dyDescent="0.25">
      <c r="A133" s="158">
        <f>fhr_stats!A54</f>
        <v>53</v>
      </c>
      <c r="B133" s="160">
        <f>fhr_stats!B54</f>
        <v>0</v>
      </c>
      <c r="C133" s="164">
        <f>fhr_stats!D54</f>
        <v>8.8502763535852207</v>
      </c>
      <c r="D133" s="173">
        <f>IF(C133&lt;$R$3,0,1)</f>
        <v>0</v>
      </c>
      <c r="E133" s="164">
        <f>fhr_stats!J54</f>
        <v>9</v>
      </c>
      <c r="F133" s="165">
        <f>IF(E133&lt;$R$4,0,1)</f>
        <v>0</v>
      </c>
      <c r="G133" s="164">
        <f>fhr_stats!K54</f>
        <v>130</v>
      </c>
      <c r="H133" s="173">
        <f>IF(G133&lt;$R$5,0,1)</f>
        <v>0</v>
      </c>
      <c r="I133" s="161">
        <f>fhr_stats!L54</f>
        <v>0.98393231390204094</v>
      </c>
      <c r="J133" s="173">
        <f>IF(I133&gt;$R$6,0,1)</f>
        <v>0</v>
      </c>
      <c r="K133" s="163">
        <f>fhr_stats!M54</f>
        <v>0.98346658387021602</v>
      </c>
      <c r="L133" s="165">
        <f>IF(K133&gt;$R$7,0,1)</f>
        <v>0</v>
      </c>
      <c r="M133" s="164">
        <f>ABS(B133-AVERAGE(D133,H133, J133))</f>
        <v>0</v>
      </c>
      <c r="O133" s="2" t="str">
        <f>O132&amp;A133&amp;","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</v>
      </c>
    </row>
    <row r="134" spans="1:15" x14ac:dyDescent="0.25">
      <c r="A134" s="158">
        <f>fhr_stats!A15</f>
        <v>14</v>
      </c>
      <c r="B134" s="160">
        <f>fhr_stats!B15</f>
        <v>1</v>
      </c>
      <c r="C134" s="164">
        <f>fhr_stats!D15</f>
        <v>23.817873755119599</v>
      </c>
      <c r="D134" s="173">
        <f>IF(C134&lt;$R$3,0,1)</f>
        <v>1</v>
      </c>
      <c r="E134" s="164">
        <f>fhr_stats!J15</f>
        <v>24.25</v>
      </c>
      <c r="F134" s="165">
        <f>IF(E134&lt;$R$4,0,1)</f>
        <v>1</v>
      </c>
      <c r="G134" s="164">
        <f>fhr_stats!K15</f>
        <v>155.75</v>
      </c>
      <c r="H134" s="173">
        <f>IF(G134&lt;$R$5,0,1)</f>
        <v>1</v>
      </c>
      <c r="I134" s="161">
        <f>fhr_stats!L15</f>
        <v>0.85513530876094102</v>
      </c>
      <c r="J134" s="173">
        <f>IF(I134&gt;$R$6,0,1)</f>
        <v>1</v>
      </c>
      <c r="K134" s="163">
        <f>fhr_stats!M15</f>
        <v>0.83867341202922996</v>
      </c>
      <c r="L134" s="165">
        <f>IF(K134&gt;$R$7,0,1)</f>
        <v>1</v>
      </c>
      <c r="M134" s="164">
        <f>ABS(B134-AVERAGE(D134,H134, J134))</f>
        <v>0</v>
      </c>
      <c r="O134" s="2" t="str">
        <f>O133&amp;A134&amp;","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</v>
      </c>
    </row>
    <row r="135" spans="1:15" x14ac:dyDescent="0.25">
      <c r="A135" s="158">
        <f>fhr_stats!A48</f>
        <v>47</v>
      </c>
      <c r="B135" s="160">
        <f>fhr_stats!B48</f>
        <v>1</v>
      </c>
      <c r="C135" s="164">
        <f>fhr_stats!D48</f>
        <v>27.2850097122645</v>
      </c>
      <c r="D135" s="173">
        <f>IF(C135&lt;$R$3,0,1)</f>
        <v>1</v>
      </c>
      <c r="E135" s="164">
        <f>fhr_stats!J48</f>
        <v>39.25</v>
      </c>
      <c r="F135" s="165">
        <f>IF(E135&lt;$R$4,0,1)</f>
        <v>1</v>
      </c>
      <c r="G135" s="164">
        <f>fhr_stats!K48</f>
        <v>157</v>
      </c>
      <c r="H135" s="173">
        <f>IF(G135&lt;$R$5,0,1)</f>
        <v>1</v>
      </c>
      <c r="I135" s="161">
        <f>fhr_stats!L48</f>
        <v>0.78902335620134101</v>
      </c>
      <c r="J135" s="173">
        <f>IF(I135&gt;$R$6,0,1)</f>
        <v>1</v>
      </c>
      <c r="K135" s="163">
        <f>fhr_stats!M48</f>
        <v>0.77830879519000995</v>
      </c>
      <c r="L135" s="165">
        <f>IF(K135&gt;$R$7,0,1)</f>
        <v>1</v>
      </c>
      <c r="M135" s="164">
        <f>ABS(B135-AVERAGE(D135,H135, J135))</f>
        <v>0</v>
      </c>
      <c r="O135" s="2" t="str">
        <f>O134&amp;A135&amp;","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</v>
      </c>
    </row>
    <row r="136" spans="1:15" x14ac:dyDescent="0.25">
      <c r="A136" s="158">
        <f>fhr_stats!A142</f>
        <v>141</v>
      </c>
      <c r="B136" s="160">
        <f>fhr_stats!B142</f>
        <v>1</v>
      </c>
      <c r="C136" s="164">
        <f>fhr_stats!D142</f>
        <v>27.782919871835102</v>
      </c>
      <c r="D136" s="173">
        <f>IF(C136&lt;$R$3,0,1)</f>
        <v>1</v>
      </c>
      <c r="E136" s="164">
        <f>fhr_stats!J142</f>
        <v>44</v>
      </c>
      <c r="F136" s="165">
        <f>IF(E136&lt;$R$4,0,1)</f>
        <v>1</v>
      </c>
      <c r="G136" s="164">
        <f>fhr_stats!K142</f>
        <v>161</v>
      </c>
      <c r="H136" s="173">
        <f>IF(G136&lt;$R$5,0,1)</f>
        <v>1</v>
      </c>
      <c r="I136" s="161">
        <f>fhr_stats!L142</f>
        <v>0.74280853696257299</v>
      </c>
      <c r="J136" s="173">
        <f>IF(I136&gt;$R$6,0,1)</f>
        <v>1</v>
      </c>
      <c r="K136" s="163">
        <f>fhr_stats!M142</f>
        <v>0.73994741725951096</v>
      </c>
      <c r="L136" s="165">
        <f>IF(K136&gt;$R$7,0,1)</f>
        <v>1</v>
      </c>
      <c r="M136" s="164">
        <f>ABS(B136-AVERAGE(D136,H136, J136))</f>
        <v>0</v>
      </c>
      <c r="O136" s="2" t="str">
        <f>O135&amp;A136&amp;","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</v>
      </c>
    </row>
    <row r="137" spans="1:15" x14ac:dyDescent="0.25">
      <c r="A137" s="158">
        <f>fhr_stats!A126</f>
        <v>125</v>
      </c>
      <c r="B137" s="160">
        <f>fhr_stats!B126</f>
        <v>1</v>
      </c>
      <c r="C137" s="164">
        <f>fhr_stats!D126</f>
        <v>39.937167701169898</v>
      </c>
      <c r="D137" s="173">
        <f>IF(C137&lt;$R$3,0,1)</f>
        <v>1</v>
      </c>
      <c r="E137" s="164">
        <f>fhr_stats!J126</f>
        <v>74</v>
      </c>
      <c r="F137" s="165">
        <f>IF(E137&lt;$R$4,0,1)</f>
        <v>1</v>
      </c>
      <c r="G137" s="164">
        <f>fhr_stats!K126</f>
        <v>164</v>
      </c>
      <c r="H137" s="173">
        <f>IF(G137&lt;$R$5,0,1)</f>
        <v>1</v>
      </c>
      <c r="I137" s="161">
        <f>fhr_stats!L126</f>
        <v>0.43754165124028099</v>
      </c>
      <c r="J137" s="173">
        <f>IF(I137&gt;$R$6,0,1)</f>
        <v>1</v>
      </c>
      <c r="K137" s="163">
        <f>fhr_stats!M126</f>
        <v>0.56171788226582697</v>
      </c>
      <c r="L137" s="165">
        <f>IF(K137&gt;$R$7,0,1)</f>
        <v>1</v>
      </c>
      <c r="M137" s="164">
        <f>ABS(B137-AVERAGE(D137,H137, J137))</f>
        <v>0</v>
      </c>
      <c r="O137" s="2" t="str">
        <f>O136&amp;A137&amp;","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</v>
      </c>
    </row>
    <row r="138" spans="1:15" x14ac:dyDescent="0.25">
      <c r="A138" s="158">
        <f>fhr_stats!A49</f>
        <v>48</v>
      </c>
      <c r="B138" s="160">
        <f>fhr_stats!B49</f>
        <v>1</v>
      </c>
      <c r="C138" s="164">
        <f>fhr_stats!D49</f>
        <v>31.672573106999799</v>
      </c>
      <c r="D138" s="173">
        <f>IF(C138&lt;$R$3,0,1)</f>
        <v>1</v>
      </c>
      <c r="E138" s="164">
        <f>fhr_stats!J49</f>
        <v>26</v>
      </c>
      <c r="F138" s="165">
        <f>IF(E138&lt;$R$4,0,1)</f>
        <v>1</v>
      </c>
      <c r="G138" s="164">
        <f>fhr_stats!K49</f>
        <v>169.25</v>
      </c>
      <c r="H138" s="173">
        <f>IF(G138&lt;$R$5,0,1)</f>
        <v>1</v>
      </c>
      <c r="I138" s="161">
        <f>fhr_stats!L49</f>
        <v>0.77201370627141597</v>
      </c>
      <c r="J138" s="173">
        <f>IF(I138&gt;$R$6,0,1)</f>
        <v>1</v>
      </c>
      <c r="K138" s="163">
        <f>fhr_stats!M49</f>
        <v>0.77575902462347601</v>
      </c>
      <c r="L138" s="165">
        <f>IF(K138&gt;$R$7,0,1)</f>
        <v>1</v>
      </c>
      <c r="M138" s="164">
        <f>ABS(B138-AVERAGE(D138,H138, J138))</f>
        <v>0</v>
      </c>
      <c r="O138" s="2" t="str">
        <f>O137&amp;A138&amp;","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</v>
      </c>
    </row>
    <row r="139" spans="1:15" x14ac:dyDescent="0.25">
      <c r="A139" s="158">
        <f>fhr_stats!A222</f>
        <v>221</v>
      </c>
      <c r="B139" s="160">
        <f>fhr_stats!B222</f>
        <v>0</v>
      </c>
      <c r="C139" s="164">
        <f>fhr_stats!D222</f>
        <v>20.213870098053601</v>
      </c>
      <c r="D139" s="173">
        <f>IF(C139&lt;$R$3,0,1)</f>
        <v>0</v>
      </c>
      <c r="E139" s="164">
        <f>fhr_stats!J222</f>
        <v>24.1622389579809</v>
      </c>
      <c r="F139" s="165">
        <f>IF(E139&lt;$R$4,0,1)</f>
        <v>1</v>
      </c>
      <c r="G139" s="164">
        <f>fhr_stats!K222</f>
        <v>126.59809312714</v>
      </c>
      <c r="H139" s="173">
        <f>IF(G139&lt;$R$5,0,1)</f>
        <v>0</v>
      </c>
      <c r="I139" s="161">
        <f>fhr_stats!L222</f>
        <v>0.89540912164700504</v>
      </c>
      <c r="J139" s="173">
        <f>IF(I139&gt;$R$6,0,1)</f>
        <v>0</v>
      </c>
      <c r="K139" s="163">
        <f>fhr_stats!M222</f>
        <v>0.854008565632278</v>
      </c>
      <c r="L139" s="165">
        <f>IF(K139&gt;$R$7,0,1)</f>
        <v>1</v>
      </c>
      <c r="M139" s="164">
        <f>ABS(B139-AVERAGE(D139,H139, J139))</f>
        <v>0</v>
      </c>
      <c r="O139" s="2" t="str">
        <f>O138&amp;A139&amp;","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</v>
      </c>
    </row>
    <row r="140" spans="1:15" x14ac:dyDescent="0.25">
      <c r="A140" s="158">
        <f>fhr_stats!A194</f>
        <v>193</v>
      </c>
      <c r="B140" s="160">
        <f>fhr_stats!B194</f>
        <v>0</v>
      </c>
      <c r="C140" s="164">
        <f>fhr_stats!D194</f>
        <v>21.141793085339799</v>
      </c>
      <c r="D140" s="173">
        <f>IF(C140&lt;$R$3,0,1)</f>
        <v>0</v>
      </c>
      <c r="E140" s="164">
        <f>fhr_stats!J194</f>
        <v>26.25</v>
      </c>
      <c r="F140" s="165">
        <f>IF(E140&lt;$R$4,0,1)</f>
        <v>1</v>
      </c>
      <c r="G140" s="164">
        <f>fhr_stats!K194</f>
        <v>114</v>
      </c>
      <c r="H140" s="173">
        <f>IF(G140&lt;$R$5,0,1)</f>
        <v>0</v>
      </c>
      <c r="I140" s="161">
        <f>fhr_stats!L194</f>
        <v>0.87949320236315698</v>
      </c>
      <c r="J140" s="173">
        <f>IF(I140&gt;$R$6,0,1)</f>
        <v>0</v>
      </c>
      <c r="K140" s="163">
        <f>fhr_stats!M194</f>
        <v>0.85593280660545201</v>
      </c>
      <c r="L140" s="165">
        <f>IF(K140&gt;$R$7,0,1)</f>
        <v>1</v>
      </c>
      <c r="M140" s="164">
        <f>ABS(B140-AVERAGE(D140,H140, J140))</f>
        <v>0</v>
      </c>
      <c r="O140" s="2" t="str">
        <f>O139&amp;A140&amp;","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</v>
      </c>
    </row>
    <row r="141" spans="1:15" x14ac:dyDescent="0.25">
      <c r="A141" s="158">
        <f>fhr_stats!A166</f>
        <v>165</v>
      </c>
      <c r="B141" s="160">
        <f>fhr_stats!B166</f>
        <v>0</v>
      </c>
      <c r="C141" s="164">
        <f>fhr_stats!D166</f>
        <v>21.016523056900901</v>
      </c>
      <c r="D141" s="173">
        <f>IF(C141&lt;$R$3,0,1)</f>
        <v>0</v>
      </c>
      <c r="E141" s="164">
        <f>fhr_stats!J166</f>
        <v>23</v>
      </c>
      <c r="F141" s="165">
        <f>IF(E141&lt;$R$4,0,1)</f>
        <v>1</v>
      </c>
      <c r="G141" s="164">
        <f>fhr_stats!K166</f>
        <v>123</v>
      </c>
      <c r="H141" s="173">
        <f>IF(G141&lt;$R$5,0,1)</f>
        <v>0</v>
      </c>
      <c r="I141" s="161">
        <f>fhr_stats!L166</f>
        <v>0.86539147812433004</v>
      </c>
      <c r="J141" s="173">
        <f>IF(I141&gt;$R$6,0,1)</f>
        <v>0</v>
      </c>
      <c r="K141" s="163">
        <f>fhr_stats!M166</f>
        <v>0.85447148668902995</v>
      </c>
      <c r="L141" s="165">
        <f>IF(K141&gt;$R$7,0,1)</f>
        <v>1</v>
      </c>
      <c r="M141" s="164">
        <f>ABS(B141-AVERAGE(D141,H141, J141))</f>
        <v>0</v>
      </c>
      <c r="O141" s="2" t="str">
        <f>O140&amp;A141&amp;","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</v>
      </c>
    </row>
    <row r="142" spans="1:15" x14ac:dyDescent="0.25">
      <c r="A142" s="158">
        <f>fhr_stats!A116</f>
        <v>115</v>
      </c>
      <c r="B142" s="160">
        <f>fhr_stats!B116</f>
        <v>0</v>
      </c>
      <c r="C142" s="164">
        <f>fhr_stats!D116</f>
        <v>20.31859605679</v>
      </c>
      <c r="D142" s="173">
        <f>IF(C142&lt;$R$3,0,1)</f>
        <v>0</v>
      </c>
      <c r="E142" s="164">
        <f>fhr_stats!J116</f>
        <v>30</v>
      </c>
      <c r="F142" s="165">
        <f>IF(E142&lt;$R$4,0,1)</f>
        <v>1</v>
      </c>
      <c r="G142" s="164">
        <f>fhr_stats!K116</f>
        <v>98.25</v>
      </c>
      <c r="H142" s="173">
        <f>IF(G142&lt;$R$5,0,1)</f>
        <v>0</v>
      </c>
      <c r="I142" s="161">
        <f>fhr_stats!L116</f>
        <v>0.88271080928126699</v>
      </c>
      <c r="J142" s="173">
        <f>IF(I142&gt;$R$6,0,1)</f>
        <v>0</v>
      </c>
      <c r="K142" s="163">
        <f>fhr_stats!M116</f>
        <v>0.85094793435200899</v>
      </c>
      <c r="L142" s="165">
        <f>IF(K142&gt;$R$7,0,1)</f>
        <v>1</v>
      </c>
      <c r="M142" s="164">
        <f>ABS(B142-AVERAGE(D142,H142, J142))</f>
        <v>0</v>
      </c>
      <c r="O142" s="2" t="str">
        <f>O141&amp;A142&amp;","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</v>
      </c>
    </row>
    <row r="143" spans="1:15" x14ac:dyDescent="0.25">
      <c r="A143" s="158">
        <f>fhr_stats!A53</f>
        <v>52</v>
      </c>
      <c r="B143" s="160">
        <f>fhr_stats!B53</f>
        <v>0</v>
      </c>
      <c r="C143" s="164">
        <f>fhr_stats!D53</f>
        <v>20.177054215916201</v>
      </c>
      <c r="D143" s="173">
        <f>IF(C143&lt;$R$3,0,1)</f>
        <v>0</v>
      </c>
      <c r="E143" s="164">
        <f>fhr_stats!J53</f>
        <v>35.000098051028203</v>
      </c>
      <c r="F143" s="165">
        <f>IF(E143&lt;$R$4,0,1)</f>
        <v>1</v>
      </c>
      <c r="G143" s="164">
        <f>fhr_stats!K53</f>
        <v>106.152052267691</v>
      </c>
      <c r="H143" s="173">
        <f>IF(G143&lt;$R$5,0,1)</f>
        <v>0</v>
      </c>
      <c r="I143" s="161">
        <f>fhr_stats!L53</f>
        <v>0.92279528812480105</v>
      </c>
      <c r="J143" s="173">
        <f>IF(I143&gt;$R$6,0,1)</f>
        <v>0</v>
      </c>
      <c r="K143" s="163">
        <f>fhr_stats!M53</f>
        <v>0.85036612543775802</v>
      </c>
      <c r="L143" s="165">
        <f>IF(K143&gt;$R$7,0,1)</f>
        <v>1</v>
      </c>
      <c r="M143" s="164">
        <f>ABS(B143-AVERAGE(D143,H143, J143))</f>
        <v>0</v>
      </c>
      <c r="O143" s="2" t="str">
        <f>O142&amp;A143&amp;","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</v>
      </c>
    </row>
    <row r="144" spans="1:15" x14ac:dyDescent="0.25">
      <c r="A144" s="158">
        <f>fhr_stats!A32</f>
        <v>31</v>
      </c>
      <c r="B144" s="160">
        <f>fhr_stats!B32</f>
        <v>0</v>
      </c>
      <c r="C144" s="164">
        <f>fhr_stats!D32</f>
        <v>20.859424998198602</v>
      </c>
      <c r="D144" s="173">
        <f>IF(C144&lt;$R$3,0,1)</f>
        <v>0</v>
      </c>
      <c r="E144" s="164">
        <f>fhr_stats!J32</f>
        <v>23.5</v>
      </c>
      <c r="F144" s="165">
        <f>IF(E144&lt;$R$4,0,1)</f>
        <v>1</v>
      </c>
      <c r="G144" s="164">
        <f>fhr_stats!K32</f>
        <v>126.5</v>
      </c>
      <c r="H144" s="173">
        <f>IF(G144&lt;$R$5,0,1)</f>
        <v>0</v>
      </c>
      <c r="I144" s="161">
        <f>fhr_stats!L32</f>
        <v>0.92135930242034003</v>
      </c>
      <c r="J144" s="173">
        <f>IF(I144&gt;$R$6,0,1)</f>
        <v>0</v>
      </c>
      <c r="K144" s="163">
        <f>fhr_stats!M32</f>
        <v>0.88656181240322696</v>
      </c>
      <c r="L144" s="165">
        <f>IF(K144&gt;$R$7,0,1)</f>
        <v>0</v>
      </c>
      <c r="M144" s="164">
        <f>ABS(B144-AVERAGE(D144,H144, J144))</f>
        <v>0</v>
      </c>
      <c r="O144" s="2" t="str">
        <f>O143&amp;A144&amp;","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</v>
      </c>
    </row>
    <row r="145" spans="1:15" x14ac:dyDescent="0.25">
      <c r="A145" s="158">
        <f>fhr_stats!A192</f>
        <v>191</v>
      </c>
      <c r="B145" s="160">
        <f>fhr_stats!B192</f>
        <v>0</v>
      </c>
      <c r="C145" s="164">
        <f>fhr_stats!D192</f>
        <v>20.603025283455601</v>
      </c>
      <c r="D145" s="173">
        <f>IF(C145&lt;$R$3,0,1)</f>
        <v>0</v>
      </c>
      <c r="E145" s="164">
        <f>fhr_stats!J192</f>
        <v>26.75</v>
      </c>
      <c r="F145" s="165">
        <f>IF(E145&lt;$R$4,0,1)</f>
        <v>1</v>
      </c>
      <c r="G145" s="164">
        <f>fhr_stats!K192</f>
        <v>126</v>
      </c>
      <c r="H145" s="173">
        <f>IF(G145&lt;$R$5,0,1)</f>
        <v>0</v>
      </c>
      <c r="I145" s="161">
        <f>fhr_stats!L192</f>
        <v>0.88169057535091699</v>
      </c>
      <c r="J145" s="173">
        <f>IF(I145&gt;$R$6,0,1)</f>
        <v>0</v>
      </c>
      <c r="K145" s="163">
        <f>fhr_stats!M192</f>
        <v>0.87204997686256303</v>
      </c>
      <c r="L145" s="165">
        <f>IF(K145&gt;$R$7,0,1)</f>
        <v>0</v>
      </c>
      <c r="M145" s="164">
        <f>ABS(B145-AVERAGE(D145,H145, J145))</f>
        <v>0</v>
      </c>
      <c r="O145" s="2" t="str">
        <f>O144&amp;A145&amp;","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</v>
      </c>
    </row>
    <row r="146" spans="1:15" x14ac:dyDescent="0.25">
      <c r="A146" s="158">
        <f>fhr_stats!A200</f>
        <v>199</v>
      </c>
      <c r="B146" s="160">
        <f>fhr_stats!B200</f>
        <v>0</v>
      </c>
      <c r="C146" s="164">
        <f>fhr_stats!D200</f>
        <v>21.9125615493626</v>
      </c>
      <c r="D146" s="173">
        <f>IF(C146&lt;$R$3,0,1)</f>
        <v>0</v>
      </c>
      <c r="E146" s="164">
        <f>fhr_stats!J200</f>
        <v>22.6069317355546</v>
      </c>
      <c r="F146" s="165">
        <f>IF(E146&lt;$R$4,0,1)</f>
        <v>1</v>
      </c>
      <c r="G146" s="164">
        <f>fhr_stats!K200</f>
        <v>99.536595902316094</v>
      </c>
      <c r="H146" s="173">
        <f>IF(G146&lt;$R$5,0,1)</f>
        <v>0</v>
      </c>
      <c r="I146" s="161">
        <f>fhr_stats!L200</f>
        <v>0.873493975903614</v>
      </c>
      <c r="J146" s="173">
        <f>IF(I146&gt;$R$6,0,1)</f>
        <v>0</v>
      </c>
      <c r="K146" s="163">
        <f>fhr_stats!M200</f>
        <v>0.86638118740020298</v>
      </c>
      <c r="L146" s="165">
        <f>IF(K146&gt;$R$7,0,1)</f>
        <v>0</v>
      </c>
      <c r="M146" s="164">
        <f>ABS(B146-AVERAGE(D146,H146, J146))</f>
        <v>0</v>
      </c>
      <c r="O146" s="2" t="str">
        <f>O145&amp;A146&amp;","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</v>
      </c>
    </row>
    <row r="147" spans="1:15" x14ac:dyDescent="0.25">
      <c r="A147" s="158">
        <f>fhr_stats!A254</f>
        <v>253</v>
      </c>
      <c r="B147" s="160">
        <f>fhr_stats!B254</f>
        <v>0</v>
      </c>
      <c r="C147" s="164">
        <f>fhr_stats!D254</f>
        <v>21.268377238848402</v>
      </c>
      <c r="D147" s="173">
        <f>IF(C147&lt;$R$3,0,1)</f>
        <v>0</v>
      </c>
      <c r="E147" s="164">
        <f>fhr_stats!J254</f>
        <v>12</v>
      </c>
      <c r="F147" s="165">
        <f>IF(E147&lt;$R$4,0,1)</f>
        <v>0</v>
      </c>
      <c r="G147" s="164">
        <f>fhr_stats!K254</f>
        <v>102</v>
      </c>
      <c r="H147" s="173">
        <f>IF(G147&lt;$R$5,0,1)</f>
        <v>0</v>
      </c>
      <c r="I147" s="161">
        <f>fhr_stats!L254</f>
        <v>0.869075124273612</v>
      </c>
      <c r="J147" s="173">
        <f>IF(I147&gt;$R$6,0,1)</f>
        <v>0</v>
      </c>
      <c r="K147" s="163">
        <f>fhr_stats!M254</f>
        <v>0.84933137296086203</v>
      </c>
      <c r="L147" s="165">
        <f>IF(K147&gt;$R$7,0,1)</f>
        <v>1</v>
      </c>
      <c r="M147" s="164">
        <f>ABS(B147-AVERAGE(D147,H147, J147))</f>
        <v>0</v>
      </c>
      <c r="O147" s="2" t="str">
        <f>O146&amp;A147&amp;","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</v>
      </c>
    </row>
    <row r="148" spans="1:15" x14ac:dyDescent="0.25">
      <c r="A148" s="158">
        <f>fhr_stats!A38</f>
        <v>37</v>
      </c>
      <c r="B148" s="160">
        <f>fhr_stats!B38</f>
        <v>0</v>
      </c>
      <c r="C148" s="164">
        <f>fhr_stats!D38</f>
        <v>20.767011775357901</v>
      </c>
      <c r="D148" s="173">
        <f>IF(C148&lt;$R$3,0,1)</f>
        <v>0</v>
      </c>
      <c r="E148" s="164">
        <f>fhr_stats!J38</f>
        <v>30.75</v>
      </c>
      <c r="F148" s="165">
        <f>IF(E148&lt;$R$4,0,1)</f>
        <v>1</v>
      </c>
      <c r="G148" s="164">
        <f>fhr_stats!K38</f>
        <v>116.75</v>
      </c>
      <c r="H148" s="173">
        <f>IF(G148&lt;$R$5,0,1)</f>
        <v>0</v>
      </c>
      <c r="I148" s="161">
        <f>fhr_stats!L38</f>
        <v>0.90984811366976903</v>
      </c>
      <c r="J148" s="173">
        <f>IF(I148&gt;$R$6,0,1)</f>
        <v>0</v>
      </c>
      <c r="K148" s="163">
        <f>fhr_stats!M38</f>
        <v>0.89675929166375001</v>
      </c>
      <c r="L148" s="165">
        <f>IF(K148&gt;$R$7,0,1)</f>
        <v>0</v>
      </c>
      <c r="M148" s="164">
        <f>ABS(B148-AVERAGE(D148,H148, J148))</f>
        <v>0</v>
      </c>
      <c r="O148" s="2" t="str">
        <f>O147&amp;A148&amp;","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</v>
      </c>
    </row>
    <row r="149" spans="1:15" x14ac:dyDescent="0.25">
      <c r="A149" s="158">
        <f>fhr_stats!A187</f>
        <v>186</v>
      </c>
      <c r="B149" s="160">
        <f>fhr_stats!B187</f>
        <v>0</v>
      </c>
      <c r="C149" s="164">
        <f>fhr_stats!D187</f>
        <v>20.3467228628298</v>
      </c>
      <c r="D149" s="173">
        <f>IF(C149&lt;$R$3,0,1)</f>
        <v>0</v>
      </c>
      <c r="E149" s="164">
        <f>fhr_stats!J187</f>
        <v>35</v>
      </c>
      <c r="F149" s="165">
        <f>IF(E149&lt;$R$4,0,1)</f>
        <v>1</v>
      </c>
      <c r="G149" s="164">
        <f>fhr_stats!K187</f>
        <v>121</v>
      </c>
      <c r="H149" s="173">
        <f>IF(G149&lt;$R$5,0,1)</f>
        <v>0</v>
      </c>
      <c r="I149" s="161">
        <f>fhr_stats!L187</f>
        <v>0.92439837097371302</v>
      </c>
      <c r="J149" s="173">
        <f>IF(I149&gt;$R$6,0,1)</f>
        <v>0</v>
      </c>
      <c r="K149" s="163">
        <f>fhr_stats!M187</f>
        <v>0.890559052202887</v>
      </c>
      <c r="L149" s="165">
        <f>IF(K149&gt;$R$7,0,1)</f>
        <v>0</v>
      </c>
      <c r="M149" s="164">
        <f>ABS(B149-AVERAGE(D149,H149, J149))</f>
        <v>0</v>
      </c>
      <c r="O149" s="2" t="str">
        <f>O148&amp;A149&amp;","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</v>
      </c>
    </row>
    <row r="150" spans="1:15" x14ac:dyDescent="0.25">
      <c r="A150" s="158">
        <f>fhr_stats!A188</f>
        <v>187</v>
      </c>
      <c r="B150" s="160">
        <f>fhr_stats!B188</f>
        <v>0</v>
      </c>
      <c r="C150" s="164">
        <f>fhr_stats!D188</f>
        <v>20.3396931432552</v>
      </c>
      <c r="D150" s="173">
        <f>IF(C150&lt;$R$3,0,1)</f>
        <v>0</v>
      </c>
      <c r="E150" s="164">
        <f>fhr_stats!J188</f>
        <v>32.25</v>
      </c>
      <c r="F150" s="165">
        <f>IF(E150&lt;$R$4,0,1)</f>
        <v>1</v>
      </c>
      <c r="G150" s="164">
        <f>fhr_stats!K188</f>
        <v>117.5</v>
      </c>
      <c r="H150" s="173">
        <f>IF(G150&lt;$R$5,0,1)</f>
        <v>0</v>
      </c>
      <c r="I150" s="161">
        <f>fhr_stats!L188</f>
        <v>0.90989336911234997</v>
      </c>
      <c r="J150" s="173">
        <f>IF(I150&gt;$R$6,0,1)</f>
        <v>0</v>
      </c>
      <c r="K150" s="163">
        <f>fhr_stats!M188</f>
        <v>0.86978320740060699</v>
      </c>
      <c r="L150" s="165">
        <f>IF(K150&gt;$R$7,0,1)</f>
        <v>0</v>
      </c>
      <c r="M150" s="164">
        <f>ABS(B150-AVERAGE(D150,H150, J150))</f>
        <v>0</v>
      </c>
      <c r="O150" s="2" t="str">
        <f>O149&amp;A150&amp;","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</v>
      </c>
    </row>
    <row r="151" spans="1:15" x14ac:dyDescent="0.25">
      <c r="A151" s="158">
        <f>fhr_stats!A52</f>
        <v>51</v>
      </c>
      <c r="B151" s="160">
        <f>fhr_stats!B52</f>
        <v>0</v>
      </c>
      <c r="C151" s="164">
        <f>fhr_stats!D52</f>
        <v>20.332577343523599</v>
      </c>
      <c r="D151" s="173">
        <f>IF(C151&lt;$R$3,0,1)</f>
        <v>0</v>
      </c>
      <c r="E151" s="164">
        <f>fhr_stats!J52</f>
        <v>24.468688397026799</v>
      </c>
      <c r="F151" s="165">
        <f>IF(E151&lt;$R$4,0,1)</f>
        <v>1</v>
      </c>
      <c r="G151" s="164">
        <f>fhr_stats!K52</f>
        <v>112.429142884241</v>
      </c>
      <c r="H151" s="173">
        <f>IF(G151&lt;$R$5,0,1)</f>
        <v>0</v>
      </c>
      <c r="I151" s="161">
        <f>fhr_stats!L52</f>
        <v>0.87630997362229901</v>
      </c>
      <c r="J151" s="173">
        <f>IF(I151&gt;$R$6,0,1)</f>
        <v>0</v>
      </c>
      <c r="K151" s="163">
        <f>fhr_stats!M52</f>
        <v>0.86162401083624396</v>
      </c>
      <c r="L151" s="165">
        <f>IF(K151&gt;$R$7,0,1)</f>
        <v>0</v>
      </c>
      <c r="M151" s="164">
        <f>ABS(B151-AVERAGE(D151,H151, J151))</f>
        <v>0</v>
      </c>
      <c r="O151" s="2" t="str">
        <f>O150&amp;A151&amp;","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</v>
      </c>
    </row>
    <row r="152" spans="1:15" x14ac:dyDescent="0.25">
      <c r="A152" s="158">
        <f>fhr_stats!A289</f>
        <v>288</v>
      </c>
      <c r="B152" s="160">
        <f>fhr_stats!B289</f>
        <v>0</v>
      </c>
      <c r="C152" s="164">
        <f>fhr_stats!D289</f>
        <v>20.196888085050301</v>
      </c>
      <c r="D152" s="173">
        <f>IF(C152&lt;$R$3,0,1)</f>
        <v>0</v>
      </c>
      <c r="E152" s="164">
        <f>fhr_stats!J289</f>
        <v>12</v>
      </c>
      <c r="F152" s="165">
        <f>IF(E152&lt;$R$4,0,1)</f>
        <v>0</v>
      </c>
      <c r="G152" s="164">
        <f>fhr_stats!K289</f>
        <v>117</v>
      </c>
      <c r="H152" s="173">
        <f>IF(G152&lt;$R$5,0,1)</f>
        <v>0</v>
      </c>
      <c r="I152" s="161">
        <f>fhr_stats!L289</f>
        <v>0.89016187449183204</v>
      </c>
      <c r="J152" s="173">
        <f>IF(I152&gt;$R$6,0,1)</f>
        <v>0</v>
      </c>
      <c r="K152" s="163">
        <f>fhr_stats!M289</f>
        <v>0.85202158326557698</v>
      </c>
      <c r="L152" s="165">
        <f>IF(K152&gt;$R$7,0,1)</f>
        <v>1</v>
      </c>
      <c r="M152" s="164">
        <f>ABS(B152-AVERAGE(D152,H152, J152))</f>
        <v>0</v>
      </c>
      <c r="O152" s="2" t="str">
        <f>O151&amp;A152&amp;","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</v>
      </c>
    </row>
    <row r="153" spans="1:15" x14ac:dyDescent="0.25">
      <c r="A153" s="158">
        <f>fhr_stats!A164</f>
        <v>163</v>
      </c>
      <c r="B153" s="160">
        <f>fhr_stats!B164</f>
        <v>0</v>
      </c>
      <c r="C153" s="164">
        <f>fhr_stats!D164</f>
        <v>20.061394773687599</v>
      </c>
      <c r="D153" s="173">
        <f>IF(C153&lt;$R$3,0,1)</f>
        <v>0</v>
      </c>
      <c r="E153" s="164">
        <f>fhr_stats!J164</f>
        <v>22.382073499610101</v>
      </c>
      <c r="F153" s="165">
        <f>IF(E153&lt;$R$4,0,1)</f>
        <v>1</v>
      </c>
      <c r="G153" s="164">
        <f>fhr_stats!K164</f>
        <v>112.42088199571999</v>
      </c>
      <c r="H153" s="173">
        <f>IF(G153&lt;$R$5,0,1)</f>
        <v>0</v>
      </c>
      <c r="I153" s="161">
        <f>fhr_stats!L164</f>
        <v>0.91192802417937702</v>
      </c>
      <c r="J153" s="173">
        <f>IF(I153&gt;$R$6,0,1)</f>
        <v>0</v>
      </c>
      <c r="K153" s="163">
        <f>fhr_stats!M164</f>
        <v>0.89372320236170599</v>
      </c>
      <c r="L153" s="165">
        <f>IF(K153&gt;$R$7,0,1)</f>
        <v>0</v>
      </c>
      <c r="M153" s="164">
        <f>ABS(B153-AVERAGE(D153,H153, J153))</f>
        <v>0</v>
      </c>
      <c r="O153" s="2" t="str">
        <f>O152&amp;A153&amp;","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</v>
      </c>
    </row>
    <row r="154" spans="1:15" x14ac:dyDescent="0.25">
      <c r="A154" s="158">
        <f>fhr_stats!A180</f>
        <v>179</v>
      </c>
      <c r="B154" s="160">
        <f>fhr_stats!B180</f>
        <v>0</v>
      </c>
      <c r="C154" s="164">
        <f>fhr_stats!D180</f>
        <v>19.635603105002499</v>
      </c>
      <c r="D154" s="173">
        <f>IF(C154&lt;$R$3,0,1)</f>
        <v>0</v>
      </c>
      <c r="E154" s="164">
        <f>fhr_stats!J180</f>
        <v>18.694723822088299</v>
      </c>
      <c r="F154" s="165">
        <f>IF(E154&lt;$R$4,0,1)</f>
        <v>0</v>
      </c>
      <c r="G154" s="164">
        <f>fhr_stats!K180</f>
        <v>99.3312039343474</v>
      </c>
      <c r="H154" s="173">
        <f>IF(G154&lt;$R$5,0,1)</f>
        <v>0</v>
      </c>
      <c r="I154" s="161">
        <f>fhr_stats!L180</f>
        <v>0.89522931877791101</v>
      </c>
      <c r="J154" s="173">
        <f>IF(I154&gt;$R$6,0,1)</f>
        <v>0</v>
      </c>
      <c r="K154" s="163">
        <f>fhr_stats!M180</f>
        <v>0.85517828028638199</v>
      </c>
      <c r="L154" s="165">
        <f>IF(K154&gt;$R$7,0,1)</f>
        <v>1</v>
      </c>
      <c r="M154" s="164">
        <f>ABS(B154-AVERAGE(D154,H154, J154))</f>
        <v>0</v>
      </c>
      <c r="O154" s="2" t="str">
        <f>O153&amp;A154&amp;","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</v>
      </c>
    </row>
    <row r="155" spans="1:15" x14ac:dyDescent="0.25">
      <c r="A155" s="158">
        <f>fhr_stats!A39</f>
        <v>38</v>
      </c>
      <c r="B155" s="160">
        <f>fhr_stats!B39</f>
        <v>0</v>
      </c>
      <c r="C155" s="164">
        <f>fhr_stats!D39</f>
        <v>19.369473138179501</v>
      </c>
      <c r="D155" s="173">
        <f>IF(C155&lt;$R$3,0,1)</f>
        <v>0</v>
      </c>
      <c r="E155" s="164">
        <f>fhr_stats!J39</f>
        <v>27.5</v>
      </c>
      <c r="F155" s="165">
        <f>IF(E155&lt;$R$4,0,1)</f>
        <v>1</v>
      </c>
      <c r="G155" s="164">
        <f>fhr_stats!K39</f>
        <v>120</v>
      </c>
      <c r="H155" s="173">
        <f>IF(G155&lt;$R$5,0,1)</f>
        <v>0</v>
      </c>
      <c r="I155" s="161">
        <f>fhr_stats!L39</f>
        <v>0.935296677789061</v>
      </c>
      <c r="J155" s="173">
        <f>IF(I155&gt;$R$6,0,1)</f>
        <v>0</v>
      </c>
      <c r="K155" s="163">
        <f>fhr_stats!M39</f>
        <v>0.92593935876976596</v>
      </c>
      <c r="L155" s="165">
        <f>IF(K155&gt;$R$7,0,1)</f>
        <v>0</v>
      </c>
      <c r="M155" s="164">
        <f>ABS(B155-AVERAGE(D155,H155, J155))</f>
        <v>0</v>
      </c>
      <c r="O155" s="2" t="str">
        <f>O154&amp;A155&amp;","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</v>
      </c>
    </row>
    <row r="156" spans="1:15" x14ac:dyDescent="0.25">
      <c r="A156" s="158">
        <f>fhr_stats!A283</f>
        <v>282</v>
      </c>
      <c r="B156" s="160">
        <f>fhr_stats!B283</f>
        <v>0</v>
      </c>
      <c r="C156" s="164">
        <f>fhr_stats!D283</f>
        <v>19.159357982762899</v>
      </c>
      <c r="D156" s="173">
        <f>IF(C156&lt;$R$3,0,1)</f>
        <v>0</v>
      </c>
      <c r="E156" s="164">
        <f>fhr_stats!J283</f>
        <v>22.528383083012901</v>
      </c>
      <c r="F156" s="165">
        <f>IF(E156&lt;$R$4,0,1)</f>
        <v>1</v>
      </c>
      <c r="G156" s="164">
        <f>fhr_stats!K283</f>
        <v>108.91056426565</v>
      </c>
      <c r="H156" s="173">
        <f>IF(G156&lt;$R$5,0,1)</f>
        <v>0</v>
      </c>
      <c r="I156" s="161">
        <f>fhr_stats!L283</f>
        <v>0.92052122228149003</v>
      </c>
      <c r="J156" s="173">
        <f>IF(I156&gt;$R$6,0,1)</f>
        <v>0</v>
      </c>
      <c r="K156" s="163">
        <f>fhr_stats!M283</f>
        <v>0.89552693743808498</v>
      </c>
      <c r="L156" s="165">
        <f>IF(K156&gt;$R$7,0,1)</f>
        <v>0</v>
      </c>
      <c r="M156" s="164">
        <f>ABS(B156-AVERAGE(D156,H156, J156))</f>
        <v>0</v>
      </c>
      <c r="O156" s="2" t="str">
        <f>O155&amp;A156&amp;","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</v>
      </c>
    </row>
    <row r="157" spans="1:15" x14ac:dyDescent="0.25">
      <c r="A157" s="158">
        <f>fhr_stats!A184</f>
        <v>183</v>
      </c>
      <c r="B157" s="160">
        <f>fhr_stats!B184</f>
        <v>0</v>
      </c>
      <c r="C157" s="164">
        <f>fhr_stats!D184</f>
        <v>19.0713652953946</v>
      </c>
      <c r="D157" s="173">
        <f>IF(C157&lt;$R$3,0,1)</f>
        <v>0</v>
      </c>
      <c r="E157" s="164">
        <f>fhr_stats!J184</f>
        <v>24.385072094995699</v>
      </c>
      <c r="F157" s="165">
        <f>IF(E157&lt;$R$4,0,1)</f>
        <v>1</v>
      </c>
      <c r="G157" s="164">
        <f>fhr_stats!K184</f>
        <v>108.28212593129</v>
      </c>
      <c r="H157" s="173">
        <f>IF(G157&lt;$R$5,0,1)</f>
        <v>0</v>
      </c>
      <c r="I157" s="161">
        <f>fhr_stats!L184</f>
        <v>0.91418202519034997</v>
      </c>
      <c r="J157" s="173">
        <f>IF(I157&gt;$R$6,0,1)</f>
        <v>0</v>
      </c>
      <c r="K157" s="163">
        <f>fhr_stats!M184</f>
        <v>0.886429943784245</v>
      </c>
      <c r="L157" s="165">
        <f>IF(K157&gt;$R$7,0,1)</f>
        <v>0</v>
      </c>
      <c r="M157" s="164">
        <f>ABS(B157-AVERAGE(D157,H157, J157))</f>
        <v>0</v>
      </c>
      <c r="O157" s="2" t="str">
        <f>O156&amp;A157&amp;","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</v>
      </c>
    </row>
    <row r="158" spans="1:15" x14ac:dyDescent="0.25">
      <c r="A158" s="158">
        <f>fhr_stats!A220</f>
        <v>219</v>
      </c>
      <c r="B158" s="160">
        <f>fhr_stats!B220</f>
        <v>0</v>
      </c>
      <c r="C158" s="164">
        <f>fhr_stats!D220</f>
        <v>19.0412360215938</v>
      </c>
      <c r="D158" s="173">
        <f>IF(C158&lt;$R$3,0,1)</f>
        <v>0</v>
      </c>
      <c r="E158" s="164">
        <f>fhr_stats!J220</f>
        <v>31.411983732510201</v>
      </c>
      <c r="F158" s="165">
        <f>IF(E158&lt;$R$4,0,1)</f>
        <v>1</v>
      </c>
      <c r="G158" s="164">
        <f>fhr_stats!K220</f>
        <v>86.797393248302001</v>
      </c>
      <c r="H158" s="173">
        <f>IF(G158&lt;$R$5,0,1)</f>
        <v>0</v>
      </c>
      <c r="I158" s="161">
        <f>fhr_stats!L220</f>
        <v>0.94049598727496198</v>
      </c>
      <c r="J158" s="173">
        <f>IF(I158&gt;$R$6,0,1)</f>
        <v>0</v>
      </c>
      <c r="K158" s="163">
        <f>fhr_stats!M220</f>
        <v>0.92646952498011703</v>
      </c>
      <c r="L158" s="165">
        <f>IF(K158&gt;$R$7,0,1)</f>
        <v>0</v>
      </c>
      <c r="M158" s="164">
        <f>ABS(B158-AVERAGE(D158,H158, J158))</f>
        <v>0</v>
      </c>
      <c r="O158" s="2" t="str">
        <f>O157&amp;A158&amp;","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</v>
      </c>
    </row>
    <row r="159" spans="1:15" x14ac:dyDescent="0.25">
      <c r="A159" s="158">
        <f>fhr_stats!A288</f>
        <v>287</v>
      </c>
      <c r="B159" s="160">
        <f>fhr_stats!B288</f>
        <v>0</v>
      </c>
      <c r="C159" s="164">
        <f>fhr_stats!D288</f>
        <v>18.917494215255001</v>
      </c>
      <c r="D159" s="173">
        <f>IF(C159&lt;$R$3,0,1)</f>
        <v>0</v>
      </c>
      <c r="E159" s="164">
        <f>fhr_stats!J288</f>
        <v>24</v>
      </c>
      <c r="F159" s="165">
        <f>IF(E159&lt;$R$4,0,1)</f>
        <v>1</v>
      </c>
      <c r="G159" s="164">
        <f>fhr_stats!K288</f>
        <v>122</v>
      </c>
      <c r="H159" s="173">
        <f>IF(G159&lt;$R$5,0,1)</f>
        <v>0</v>
      </c>
      <c r="I159" s="161">
        <f>fhr_stats!L288</f>
        <v>0.90995715763037299</v>
      </c>
      <c r="J159" s="173">
        <f>IF(I159&gt;$R$6,0,1)</f>
        <v>0</v>
      </c>
      <c r="K159" s="163">
        <f>fhr_stats!M288</f>
        <v>0.88860983897178303</v>
      </c>
      <c r="L159" s="165">
        <f>IF(K159&gt;$R$7,0,1)</f>
        <v>0</v>
      </c>
      <c r="M159" s="164">
        <f>ABS(B159-AVERAGE(D159,H159, J159))</f>
        <v>0</v>
      </c>
      <c r="O159" s="2" t="str">
        <f>O158&amp;A159&amp;","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</v>
      </c>
    </row>
    <row r="160" spans="1:15" x14ac:dyDescent="0.25">
      <c r="A160" s="158">
        <f>fhr_stats!A178</f>
        <v>177</v>
      </c>
      <c r="B160" s="160">
        <f>fhr_stats!B178</f>
        <v>0</v>
      </c>
      <c r="C160" s="164">
        <f>fhr_stats!D178</f>
        <v>18.806894337708801</v>
      </c>
      <c r="D160" s="173">
        <f>IF(C160&lt;$R$3,0,1)</f>
        <v>0</v>
      </c>
      <c r="E160" s="164">
        <f>fhr_stats!J178</f>
        <v>23.75</v>
      </c>
      <c r="F160" s="165">
        <f>IF(E160&lt;$R$4,0,1)</f>
        <v>1</v>
      </c>
      <c r="G160" s="164">
        <f>fhr_stats!K178</f>
        <v>112.5</v>
      </c>
      <c r="H160" s="173">
        <f>IF(G160&lt;$R$5,0,1)</f>
        <v>0</v>
      </c>
      <c r="I160" s="161">
        <f>fhr_stats!L178</f>
        <v>0.90358657925183095</v>
      </c>
      <c r="J160" s="173">
        <f>IF(I160&gt;$R$6,0,1)</f>
        <v>0</v>
      </c>
      <c r="K160" s="163">
        <f>fhr_stats!M178</f>
        <v>0.89510219822599302</v>
      </c>
      <c r="L160" s="165">
        <f>IF(K160&gt;$R$7,0,1)</f>
        <v>0</v>
      </c>
      <c r="M160" s="164">
        <f>ABS(B160-AVERAGE(D160,H160, J160))</f>
        <v>0</v>
      </c>
      <c r="O160" s="2" t="str">
        <f>O159&amp;A160&amp;","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</v>
      </c>
    </row>
    <row r="161" spans="1:15" x14ac:dyDescent="0.25">
      <c r="A161" s="158">
        <f>fhr_stats!A175</f>
        <v>174</v>
      </c>
      <c r="B161" s="160">
        <f>fhr_stats!B175</f>
        <v>0</v>
      </c>
      <c r="C161" s="164">
        <f>fhr_stats!D175</f>
        <v>18.564097208139302</v>
      </c>
      <c r="D161" s="173">
        <f>IF(C161&lt;$R$3,0,1)</f>
        <v>0</v>
      </c>
      <c r="E161" s="164">
        <f>fhr_stats!J175</f>
        <v>28.770726100687</v>
      </c>
      <c r="F161" s="165">
        <f>IF(E161&lt;$R$4,0,1)</f>
        <v>1</v>
      </c>
      <c r="G161" s="164">
        <f>fhr_stats!K175</f>
        <v>112.679163247106</v>
      </c>
      <c r="H161" s="173">
        <f>IF(G161&lt;$R$5,0,1)</f>
        <v>0</v>
      </c>
      <c r="I161" s="161">
        <f>fhr_stats!L175</f>
        <v>0.93932618919127198</v>
      </c>
      <c r="J161" s="173">
        <f>IF(I161&gt;$R$6,0,1)</f>
        <v>0</v>
      </c>
      <c r="K161" s="163">
        <f>fhr_stats!M175</f>
        <v>0.90594402898774096</v>
      </c>
      <c r="L161" s="165">
        <f>IF(K161&gt;$R$7,0,1)</f>
        <v>0</v>
      </c>
      <c r="M161" s="164">
        <f>ABS(B161-AVERAGE(D161,H161, J161))</f>
        <v>0</v>
      </c>
      <c r="O161" s="2" t="str">
        <f>O160&amp;A161&amp;","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</v>
      </c>
    </row>
    <row r="162" spans="1:15" x14ac:dyDescent="0.25">
      <c r="A162" s="158">
        <f>fhr_stats!A19</f>
        <v>18</v>
      </c>
      <c r="B162" s="160">
        <f>fhr_stats!B19</f>
        <v>0</v>
      </c>
      <c r="C162" s="164">
        <f>fhr_stats!D19</f>
        <v>18.341336799430799</v>
      </c>
      <c r="D162" s="173">
        <f>IF(C162&lt;$R$3,0,1)</f>
        <v>0</v>
      </c>
      <c r="E162" s="164">
        <f>fhr_stats!J19</f>
        <v>22</v>
      </c>
      <c r="F162" s="165">
        <f>IF(E162&lt;$R$4,0,1)</f>
        <v>1</v>
      </c>
      <c r="G162" s="164">
        <f>fhr_stats!K19</f>
        <v>120.5</v>
      </c>
      <c r="H162" s="173">
        <f>IF(G162&lt;$R$5,0,1)</f>
        <v>0</v>
      </c>
      <c r="I162" s="161">
        <f>fhr_stats!L19</f>
        <v>0.91022131852662802</v>
      </c>
      <c r="J162" s="173">
        <f>IF(I162&gt;$R$6,0,1)</f>
        <v>0</v>
      </c>
      <c r="K162" s="163">
        <f>fhr_stats!M19</f>
        <v>0.90451239540157902</v>
      </c>
      <c r="L162" s="165">
        <f>IF(K162&gt;$R$7,0,1)</f>
        <v>0</v>
      </c>
      <c r="M162" s="164">
        <f>ABS(B162-AVERAGE(D162,H162, J162))</f>
        <v>0</v>
      </c>
      <c r="O162" s="2" t="str">
        <f>O161&amp;A162&amp;","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</v>
      </c>
    </row>
    <row r="163" spans="1:15" x14ac:dyDescent="0.25">
      <c r="A163" s="158">
        <f>fhr_stats!A255</f>
        <v>254</v>
      </c>
      <c r="B163" s="160">
        <f>fhr_stats!B255</f>
        <v>0</v>
      </c>
      <c r="C163" s="164">
        <f>fhr_stats!D255</f>
        <v>18.3104462164826</v>
      </c>
      <c r="D163" s="173">
        <f>IF(C163&lt;$R$3,0,1)</f>
        <v>0</v>
      </c>
      <c r="E163" s="164">
        <f>fhr_stats!J255</f>
        <v>30</v>
      </c>
      <c r="F163" s="165">
        <f>IF(E163&lt;$R$4,0,1)</f>
        <v>1</v>
      </c>
      <c r="G163" s="164">
        <f>fhr_stats!K255</f>
        <v>93</v>
      </c>
      <c r="H163" s="173">
        <f>IF(G163&lt;$R$5,0,1)</f>
        <v>0</v>
      </c>
      <c r="I163" s="161">
        <f>fhr_stats!L255</f>
        <v>0.94622475856013999</v>
      </c>
      <c r="J163" s="173">
        <f>IF(I163&gt;$R$6,0,1)</f>
        <v>0</v>
      </c>
      <c r="K163" s="163">
        <f>fhr_stats!M255</f>
        <v>0.92778753292361704</v>
      </c>
      <c r="L163" s="165">
        <f>IF(K163&gt;$R$7,0,1)</f>
        <v>0</v>
      </c>
      <c r="M163" s="164">
        <f>ABS(B163-AVERAGE(D163,H163, J163))</f>
        <v>0</v>
      </c>
      <c r="O163" s="2" t="str">
        <f>O162&amp;A163&amp;","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</v>
      </c>
    </row>
    <row r="164" spans="1:15" x14ac:dyDescent="0.25">
      <c r="A164" s="158">
        <f>fhr_stats!A43</f>
        <v>42</v>
      </c>
      <c r="B164" s="160">
        <f>fhr_stats!B43</f>
        <v>0</v>
      </c>
      <c r="C164" s="164">
        <f>fhr_stats!D43</f>
        <v>17.377409380004</v>
      </c>
      <c r="D164" s="173">
        <f>IF(C164&lt;$R$3,0,1)</f>
        <v>0</v>
      </c>
      <c r="E164" s="164">
        <f>fhr_stats!J43</f>
        <v>24</v>
      </c>
      <c r="F164" s="165">
        <f>IF(E164&lt;$R$4,0,1)</f>
        <v>1</v>
      </c>
      <c r="G164" s="164">
        <f>fhr_stats!K43</f>
        <v>109</v>
      </c>
      <c r="H164" s="173">
        <f>IF(G164&lt;$R$5,0,1)</f>
        <v>0</v>
      </c>
      <c r="I164" s="161">
        <f>fhr_stats!L43</f>
        <v>0.94394432256600302</v>
      </c>
      <c r="J164" s="173">
        <f>IF(I164&gt;$R$6,0,1)</f>
        <v>0</v>
      </c>
      <c r="K164" s="163">
        <f>fhr_stats!M43</f>
        <v>0.93320220894167405</v>
      </c>
      <c r="L164" s="165">
        <f>IF(K164&gt;$R$7,0,1)</f>
        <v>0</v>
      </c>
      <c r="M164" s="164">
        <f>ABS(B164-AVERAGE(D164,H164, J164))</f>
        <v>0</v>
      </c>
      <c r="O164" s="2" t="str">
        <f>O163&amp;A164&amp;","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</v>
      </c>
    </row>
    <row r="165" spans="1:15" x14ac:dyDescent="0.25">
      <c r="A165" s="158">
        <f>fhr_stats!A100</f>
        <v>99</v>
      </c>
      <c r="B165" s="160">
        <f>fhr_stats!B100</f>
        <v>0</v>
      </c>
      <c r="C165" s="164">
        <f>fhr_stats!D100</f>
        <v>15.489783220255299</v>
      </c>
      <c r="D165" s="173">
        <f>IF(C165&lt;$R$3,0,1)</f>
        <v>0</v>
      </c>
      <c r="E165" s="164">
        <f>fhr_stats!J100</f>
        <v>12.25</v>
      </c>
      <c r="F165" s="165">
        <f>IF(E165&lt;$R$4,0,1)</f>
        <v>0</v>
      </c>
      <c r="G165" s="164">
        <f>fhr_stats!K100</f>
        <v>129.75</v>
      </c>
      <c r="H165" s="173">
        <f>IF(G165&lt;$R$5,0,1)</f>
        <v>0</v>
      </c>
      <c r="I165" s="161">
        <f>fhr_stats!L100</f>
        <v>0.94972285112030597</v>
      </c>
      <c r="J165" s="173">
        <f>IF(I165&gt;$R$6,0,1)</f>
        <v>0</v>
      </c>
      <c r="K165" s="163">
        <f>fhr_stats!M100</f>
        <v>0.94472636427511902</v>
      </c>
      <c r="L165" s="165">
        <f>IF(K165&gt;$R$7,0,1)</f>
        <v>0</v>
      </c>
      <c r="M165" s="164">
        <f>ABS(B165-AVERAGE(D165,H165, J165))</f>
        <v>0</v>
      </c>
      <c r="O165" s="2" t="str">
        <f>O164&amp;A165&amp;","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</v>
      </c>
    </row>
    <row r="166" spans="1:15" x14ac:dyDescent="0.25">
      <c r="A166" s="158">
        <f>fhr_stats!A96</f>
        <v>95</v>
      </c>
      <c r="B166" s="160">
        <f>fhr_stats!B96</f>
        <v>0</v>
      </c>
      <c r="C166" s="164">
        <f>fhr_stats!D96</f>
        <v>16.906674641993199</v>
      </c>
      <c r="D166" s="173">
        <f>IF(C166&lt;$R$3,0,1)</f>
        <v>0</v>
      </c>
      <c r="E166" s="164">
        <f>fhr_stats!J96</f>
        <v>15.25</v>
      </c>
      <c r="F166" s="165">
        <f>IF(E166&lt;$R$4,0,1)</f>
        <v>0</v>
      </c>
      <c r="G166" s="164">
        <f>fhr_stats!K96</f>
        <v>129.25</v>
      </c>
      <c r="H166" s="173">
        <f>IF(G166&lt;$R$5,0,1)</f>
        <v>0</v>
      </c>
      <c r="I166" s="161">
        <f>fhr_stats!L96</f>
        <v>0.95969089390142004</v>
      </c>
      <c r="J166" s="173">
        <f>IF(I166&gt;$R$6,0,1)</f>
        <v>0</v>
      </c>
      <c r="K166" s="163">
        <f>fhr_stats!M96</f>
        <v>0.957811194653299</v>
      </c>
      <c r="L166" s="165">
        <f>IF(K166&gt;$R$7,0,1)</f>
        <v>0</v>
      </c>
      <c r="M166" s="164">
        <f>ABS(B166-AVERAGE(D166,H166, J166))</f>
        <v>0</v>
      </c>
      <c r="O166" s="2" t="str">
        <f>O165&amp;A166&amp;","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</v>
      </c>
    </row>
    <row r="167" spans="1:15" x14ac:dyDescent="0.25">
      <c r="A167" s="158">
        <f>fhr_stats!A259</f>
        <v>258</v>
      </c>
      <c r="B167" s="160">
        <f>fhr_stats!B259</f>
        <v>0</v>
      </c>
      <c r="C167" s="164">
        <f>fhr_stats!D259</f>
        <v>17.477852281167799</v>
      </c>
      <c r="D167" s="173">
        <f>IF(C167&lt;$R$3,0,1)</f>
        <v>0</v>
      </c>
      <c r="E167" s="164">
        <f>fhr_stats!J259</f>
        <v>16</v>
      </c>
      <c r="F167" s="165">
        <f>IF(E167&lt;$R$4,0,1)</f>
        <v>0</v>
      </c>
      <c r="G167" s="164">
        <f>fhr_stats!K259</f>
        <v>129</v>
      </c>
      <c r="H167" s="173">
        <f>IF(G167&lt;$R$5,0,1)</f>
        <v>0</v>
      </c>
      <c r="I167" s="161">
        <f>fhr_stats!L259</f>
        <v>0.91535084341061301</v>
      </c>
      <c r="J167" s="173">
        <f>IF(I167&gt;$R$6,0,1)</f>
        <v>0</v>
      </c>
      <c r="K167" s="163">
        <f>fhr_stats!M259</f>
        <v>0.90734036817376496</v>
      </c>
      <c r="L167" s="165">
        <f>IF(K167&gt;$R$7,0,1)</f>
        <v>0</v>
      </c>
      <c r="M167" s="164">
        <f>ABS(B167-AVERAGE(D167,H167, J167))</f>
        <v>0</v>
      </c>
      <c r="O167" s="2" t="str">
        <f>O166&amp;A167&amp;","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</v>
      </c>
    </row>
    <row r="168" spans="1:15" x14ac:dyDescent="0.25">
      <c r="A168" s="158">
        <f>fhr_stats!A123</f>
        <v>122</v>
      </c>
      <c r="B168" s="160">
        <f>fhr_stats!B123</f>
        <v>0</v>
      </c>
      <c r="C168" s="164">
        <f>fhr_stats!D123</f>
        <v>15.7502662677089</v>
      </c>
      <c r="D168" s="173">
        <f>IF(C168&lt;$R$3,0,1)</f>
        <v>0</v>
      </c>
      <c r="E168" s="164">
        <f>fhr_stats!J123</f>
        <v>12</v>
      </c>
      <c r="F168" s="165">
        <f>IF(E168&lt;$R$4,0,1)</f>
        <v>0</v>
      </c>
      <c r="G168" s="164">
        <f>fhr_stats!K123</f>
        <v>129</v>
      </c>
      <c r="H168" s="173">
        <f>IF(G168&lt;$R$5,0,1)</f>
        <v>0</v>
      </c>
      <c r="I168" s="161">
        <f>fhr_stats!L123</f>
        <v>0.92460156945230898</v>
      </c>
      <c r="J168" s="173">
        <f>IF(I168&gt;$R$6,0,1)</f>
        <v>0</v>
      </c>
      <c r="K168" s="163">
        <f>fhr_stats!M123</f>
        <v>0.91457001860690801</v>
      </c>
      <c r="L168" s="165">
        <f>IF(K168&gt;$R$7,0,1)</f>
        <v>0</v>
      </c>
      <c r="M168" s="164">
        <f>ABS(B168-AVERAGE(D168,H168, J168))</f>
        <v>0</v>
      </c>
      <c r="O168" s="2" t="str">
        <f>O167&amp;A168&amp;","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</v>
      </c>
    </row>
    <row r="169" spans="1:15" x14ac:dyDescent="0.25">
      <c r="A169" s="158">
        <f>fhr_stats!A133</f>
        <v>132</v>
      </c>
      <c r="B169" s="160">
        <f>fhr_stats!B133</f>
        <v>0</v>
      </c>
      <c r="C169" s="164">
        <f>fhr_stats!D133</f>
        <v>14.962703257874299</v>
      </c>
      <c r="D169" s="173">
        <f>IF(C169&lt;$R$3,0,1)</f>
        <v>0</v>
      </c>
      <c r="E169" s="164">
        <f>fhr_stats!J133</f>
        <v>14</v>
      </c>
      <c r="F169" s="165">
        <f>IF(E169&lt;$R$4,0,1)</f>
        <v>0</v>
      </c>
      <c r="G169" s="164">
        <f>fhr_stats!K133</f>
        <v>129</v>
      </c>
      <c r="H169" s="173">
        <f>IF(G169&lt;$R$5,0,1)</f>
        <v>0</v>
      </c>
      <c r="I169" s="161">
        <f>fhr_stats!L133</f>
        <v>0.95106917281789805</v>
      </c>
      <c r="J169" s="173">
        <f>IF(I169&gt;$R$6,0,1)</f>
        <v>0</v>
      </c>
      <c r="K169" s="163">
        <f>fhr_stats!M133</f>
        <v>0.94893843695304703</v>
      </c>
      <c r="L169" s="165">
        <f>IF(K169&gt;$R$7,0,1)</f>
        <v>0</v>
      </c>
      <c r="M169" s="164">
        <f>ABS(B169-AVERAGE(D169,H169, J169))</f>
        <v>0</v>
      </c>
      <c r="O169" s="2" t="str">
        <f>O168&amp;A169&amp;","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</v>
      </c>
    </row>
    <row r="170" spans="1:15" x14ac:dyDescent="0.25">
      <c r="A170" s="158">
        <f>fhr_stats!A210</f>
        <v>209</v>
      </c>
      <c r="B170" s="160">
        <f>fhr_stats!B210</f>
        <v>0</v>
      </c>
      <c r="C170" s="164">
        <f>fhr_stats!D210</f>
        <v>14.0150236441656</v>
      </c>
      <c r="D170" s="173">
        <f>IF(C170&lt;$R$3,0,1)</f>
        <v>0</v>
      </c>
      <c r="E170" s="164">
        <f>fhr_stats!J210</f>
        <v>15.7642126656544</v>
      </c>
      <c r="F170" s="165">
        <f>IF(E170&lt;$R$4,0,1)</f>
        <v>0</v>
      </c>
      <c r="G170" s="164">
        <f>fhr_stats!K210</f>
        <v>128.17200762278799</v>
      </c>
      <c r="H170" s="173">
        <f>IF(G170&lt;$R$5,0,1)</f>
        <v>0</v>
      </c>
      <c r="I170" s="161">
        <f>fhr_stats!L210</f>
        <v>0.95751887657892798</v>
      </c>
      <c r="J170" s="173">
        <f>IF(I170&gt;$R$6,0,1)</f>
        <v>0</v>
      </c>
      <c r="K170" s="163">
        <f>fhr_stats!M210</f>
        <v>0.95483734387128605</v>
      </c>
      <c r="L170" s="165">
        <f>IF(K170&gt;$R$7,0,1)</f>
        <v>0</v>
      </c>
      <c r="M170" s="164">
        <f>ABS(B170-AVERAGE(D170,H170, J170))</f>
        <v>0</v>
      </c>
      <c r="O170" s="2" t="str">
        <f>O169&amp;A170&amp;","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</v>
      </c>
    </row>
    <row r="171" spans="1:15" x14ac:dyDescent="0.25">
      <c r="A171" s="158">
        <f>fhr_stats!A25</f>
        <v>24</v>
      </c>
      <c r="B171" s="160">
        <f>fhr_stats!B25</f>
        <v>0</v>
      </c>
      <c r="C171" s="164">
        <f>fhr_stats!D25</f>
        <v>19.771249901187701</v>
      </c>
      <c r="D171" s="173">
        <f>IF(C171&lt;$R$3,0,1)</f>
        <v>0</v>
      </c>
      <c r="E171" s="164">
        <f>fhr_stats!J25</f>
        <v>19</v>
      </c>
      <c r="F171" s="165">
        <f>IF(E171&lt;$R$4,0,1)</f>
        <v>0</v>
      </c>
      <c r="G171" s="164">
        <f>fhr_stats!K25</f>
        <v>128</v>
      </c>
      <c r="H171" s="173">
        <f>IF(G171&lt;$R$5,0,1)</f>
        <v>0</v>
      </c>
      <c r="I171" s="161">
        <f>fhr_stats!L25</f>
        <v>0.87666169048126796</v>
      </c>
      <c r="J171" s="173">
        <f>IF(I171&gt;$R$6,0,1)</f>
        <v>0</v>
      </c>
      <c r="K171" s="163">
        <f>fhr_stats!M25</f>
        <v>0.86550081751617203</v>
      </c>
      <c r="L171" s="165">
        <f>IF(K171&gt;$R$7,0,1)</f>
        <v>0</v>
      </c>
      <c r="M171" s="164">
        <f>ABS(B171-AVERAGE(D171,H171, J171))</f>
        <v>0</v>
      </c>
      <c r="O171" s="2" t="str">
        <f>O170&amp;A171&amp;","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</v>
      </c>
    </row>
    <row r="172" spans="1:15" x14ac:dyDescent="0.25">
      <c r="A172" s="158">
        <f>fhr_stats!A131</f>
        <v>130</v>
      </c>
      <c r="B172" s="160">
        <f>fhr_stats!B131</f>
        <v>0</v>
      </c>
      <c r="C172" s="164">
        <f>fhr_stats!D131</f>
        <v>17.358172811392802</v>
      </c>
      <c r="D172" s="173">
        <f>IF(C172&lt;$R$3,0,1)</f>
        <v>0</v>
      </c>
      <c r="E172" s="164">
        <f>fhr_stats!J131</f>
        <v>15.75</v>
      </c>
      <c r="F172" s="165">
        <f>IF(E172&lt;$R$4,0,1)</f>
        <v>0</v>
      </c>
      <c r="G172" s="164">
        <f>fhr_stats!K131</f>
        <v>127.5</v>
      </c>
      <c r="H172" s="173">
        <f>IF(G172&lt;$R$5,0,1)</f>
        <v>0</v>
      </c>
      <c r="I172" s="161">
        <f>fhr_stats!L131</f>
        <v>0.91307047500776095</v>
      </c>
      <c r="J172" s="173">
        <f>IF(I172&gt;$R$6,0,1)</f>
        <v>0</v>
      </c>
      <c r="K172" s="163">
        <f>fhr_stats!M131</f>
        <v>0.90600745110214198</v>
      </c>
      <c r="L172" s="165">
        <f>IF(K172&gt;$R$7,0,1)</f>
        <v>0</v>
      </c>
      <c r="M172" s="164">
        <f>ABS(B172-AVERAGE(D172,H172, J172))</f>
        <v>0</v>
      </c>
      <c r="O172" s="2" t="str">
        <f>O171&amp;A172&amp;","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</v>
      </c>
    </row>
    <row r="173" spans="1:15" x14ac:dyDescent="0.25">
      <c r="A173" s="158">
        <f>fhr_stats!A170</f>
        <v>169</v>
      </c>
      <c r="B173" s="160">
        <f>fhr_stats!B170</f>
        <v>0</v>
      </c>
      <c r="C173" s="164">
        <f>fhr_stats!D170</f>
        <v>18.114386822722899</v>
      </c>
      <c r="D173" s="173">
        <f>IF(C173&lt;$R$3,0,1)</f>
        <v>0</v>
      </c>
      <c r="E173" s="164">
        <f>fhr_stats!J170</f>
        <v>15.0071625093794</v>
      </c>
      <c r="F173" s="165">
        <f>IF(E173&lt;$R$4,0,1)</f>
        <v>0</v>
      </c>
      <c r="G173" s="164">
        <f>fhr_stats!K170</f>
        <v>127.23357418113</v>
      </c>
      <c r="H173" s="173">
        <f>IF(G173&lt;$R$5,0,1)</f>
        <v>0</v>
      </c>
      <c r="I173" s="161">
        <f>fhr_stats!L170</f>
        <v>0.90948644238986798</v>
      </c>
      <c r="J173" s="173">
        <f>IF(I173&gt;$R$6,0,1)</f>
        <v>0</v>
      </c>
      <c r="K173" s="163">
        <f>fhr_stats!M170</f>
        <v>0.90319322507963595</v>
      </c>
      <c r="L173" s="165">
        <f>IF(K173&gt;$R$7,0,1)</f>
        <v>0</v>
      </c>
      <c r="M173" s="164">
        <f>ABS(B173-AVERAGE(D173,H173, J173))</f>
        <v>0</v>
      </c>
      <c r="O173" s="2" t="str">
        <f>O172&amp;A173&amp;","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</v>
      </c>
    </row>
    <row r="174" spans="1:15" x14ac:dyDescent="0.25">
      <c r="A174" s="158">
        <f>fhr_stats!A33</f>
        <v>32</v>
      </c>
      <c r="B174" s="160">
        <f>fhr_stats!B33</f>
        <v>0</v>
      </c>
      <c r="C174" s="164">
        <f>fhr_stats!D33</f>
        <v>14.402289619109</v>
      </c>
      <c r="D174" s="173">
        <f>IF(C174&lt;$R$3,0,1)</f>
        <v>0</v>
      </c>
      <c r="E174" s="164">
        <f>fhr_stats!J33</f>
        <v>13</v>
      </c>
      <c r="F174" s="165">
        <f>IF(E174&lt;$R$4,0,1)</f>
        <v>0</v>
      </c>
      <c r="G174" s="164">
        <f>fhr_stats!K33</f>
        <v>127</v>
      </c>
      <c r="H174" s="173">
        <f>IF(G174&lt;$R$5,0,1)</f>
        <v>0</v>
      </c>
      <c r="I174" s="161">
        <f>fhr_stats!L33</f>
        <v>0.94960538701035402</v>
      </c>
      <c r="J174" s="173">
        <f>IF(I174&gt;$R$6,0,1)</f>
        <v>0</v>
      </c>
      <c r="K174" s="163">
        <f>fhr_stats!M33</f>
        <v>0.94533342987473701</v>
      </c>
      <c r="L174" s="165">
        <f>IF(K174&gt;$R$7,0,1)</f>
        <v>0</v>
      </c>
      <c r="M174" s="164">
        <f>ABS(B174-AVERAGE(D174,H174, J174))</f>
        <v>0</v>
      </c>
      <c r="O174" s="2" t="str">
        <f>O173&amp;A174&amp;","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</v>
      </c>
    </row>
    <row r="175" spans="1:15" x14ac:dyDescent="0.25">
      <c r="A175" s="158">
        <f>fhr_stats!A97</f>
        <v>96</v>
      </c>
      <c r="B175" s="160">
        <f>fhr_stats!B97</f>
        <v>0</v>
      </c>
      <c r="C175" s="164">
        <f>fhr_stats!D97</f>
        <v>14.8708175622828</v>
      </c>
      <c r="D175" s="173">
        <f>IF(C175&lt;$R$3,0,1)</f>
        <v>0</v>
      </c>
      <c r="E175" s="164">
        <f>fhr_stats!J97</f>
        <v>16</v>
      </c>
      <c r="F175" s="165">
        <f>IF(E175&lt;$R$4,0,1)</f>
        <v>0</v>
      </c>
      <c r="G175" s="164">
        <f>fhr_stats!K97</f>
        <v>126</v>
      </c>
      <c r="H175" s="173">
        <f>IF(G175&lt;$R$5,0,1)</f>
        <v>0</v>
      </c>
      <c r="I175" s="161">
        <f>fhr_stats!L97</f>
        <v>0.95175335373028902</v>
      </c>
      <c r="J175" s="173">
        <f>IF(I175&gt;$R$6,0,1)</f>
        <v>0</v>
      </c>
      <c r="K175" s="163">
        <f>fhr_stats!M97</f>
        <v>0.93253314505373797</v>
      </c>
      <c r="L175" s="165">
        <f>IF(K175&gt;$R$7,0,1)</f>
        <v>0</v>
      </c>
      <c r="M175" s="164">
        <f>ABS(B175-AVERAGE(D175,H175, J175))</f>
        <v>0</v>
      </c>
      <c r="O175" s="2" t="str">
        <f>O174&amp;A175&amp;","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</v>
      </c>
    </row>
    <row r="176" spans="1:15" x14ac:dyDescent="0.25">
      <c r="A176" s="158">
        <f>fhr_stats!A132</f>
        <v>131</v>
      </c>
      <c r="B176" s="160">
        <f>fhr_stats!B132</f>
        <v>0</v>
      </c>
      <c r="C176" s="164">
        <f>fhr_stats!D132</f>
        <v>16.750962793926199</v>
      </c>
      <c r="D176" s="173">
        <f>IF(C176&lt;$R$3,0,1)</f>
        <v>0</v>
      </c>
      <c r="E176" s="164">
        <f>fhr_stats!J132</f>
        <v>14.75</v>
      </c>
      <c r="F176" s="165">
        <f>IF(E176&lt;$R$4,0,1)</f>
        <v>0</v>
      </c>
      <c r="G176" s="164">
        <f>fhr_stats!K132</f>
        <v>125.75</v>
      </c>
      <c r="H176" s="173">
        <f>IF(G176&lt;$R$5,0,1)</f>
        <v>0</v>
      </c>
      <c r="I176" s="161">
        <f>fhr_stats!L132</f>
        <v>0.93143419956057205</v>
      </c>
      <c r="J176" s="173">
        <f>IF(I176&gt;$R$6,0,1)</f>
        <v>0</v>
      </c>
      <c r="K176" s="163">
        <f>fhr_stats!M132</f>
        <v>0.92931282672929705</v>
      </c>
      <c r="L176" s="165">
        <f>IF(K176&gt;$R$7,0,1)</f>
        <v>0</v>
      </c>
      <c r="M176" s="164">
        <f>ABS(B176-AVERAGE(D176,H176, J176))</f>
        <v>0</v>
      </c>
      <c r="O176" s="2" t="str">
        <f>O175&amp;A176&amp;","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</v>
      </c>
    </row>
    <row r="177" spans="1:15" x14ac:dyDescent="0.25">
      <c r="A177" s="158">
        <f>fhr_stats!A5</f>
        <v>4</v>
      </c>
      <c r="B177" s="160">
        <f>fhr_stats!B5</f>
        <v>0</v>
      </c>
      <c r="C177" s="164">
        <f>fhr_stats!D5</f>
        <v>19.854589365267898</v>
      </c>
      <c r="D177" s="173">
        <f>IF(C177&lt;$R$3,0,1)</f>
        <v>0</v>
      </c>
      <c r="E177" s="164">
        <f>fhr_stats!J5</f>
        <v>13.5</v>
      </c>
      <c r="F177" s="165">
        <f>IF(E177&lt;$R$4,0,1)</f>
        <v>0</v>
      </c>
      <c r="G177" s="164">
        <f>fhr_stats!K5</f>
        <v>125.25</v>
      </c>
      <c r="H177" s="173">
        <f>IF(G177&lt;$R$5,0,1)</f>
        <v>0</v>
      </c>
      <c r="I177" s="161">
        <f>fhr_stats!L5</f>
        <v>0.93122077084341204</v>
      </c>
      <c r="J177" s="173">
        <f>IF(I177&gt;$R$6,0,1)</f>
        <v>0</v>
      </c>
      <c r="K177" s="163">
        <f>fhr_stats!M5</f>
        <v>0.92162554426705301</v>
      </c>
      <c r="L177" s="165">
        <f>IF(K177&gt;$R$7,0,1)</f>
        <v>0</v>
      </c>
      <c r="M177" s="164">
        <f>ABS(B177-AVERAGE(D177,H177, J177))</f>
        <v>0</v>
      </c>
      <c r="O177" s="2" t="str">
        <f>O176&amp;A177&amp;","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</v>
      </c>
    </row>
    <row r="178" spans="1:15" x14ac:dyDescent="0.25">
      <c r="A178" s="158">
        <f>fhr_stats!A213</f>
        <v>212</v>
      </c>
      <c r="B178" s="160">
        <f>fhr_stats!B213</f>
        <v>1</v>
      </c>
      <c r="C178" s="164">
        <f>fhr_stats!D213</f>
        <v>30.778571107883799</v>
      </c>
      <c r="D178" s="173">
        <f>IF(C178&lt;$R$3,0,1)</f>
        <v>1</v>
      </c>
      <c r="E178" s="164">
        <f>fhr_stats!J213</f>
        <v>30</v>
      </c>
      <c r="F178" s="165">
        <f>IF(E178&lt;$R$4,0,1)</f>
        <v>1</v>
      </c>
      <c r="G178" s="164">
        <f>fhr_stats!K213</f>
        <v>175</v>
      </c>
      <c r="H178" s="173">
        <f>IF(G178&lt;$R$5,0,1)</f>
        <v>1</v>
      </c>
      <c r="I178" s="161">
        <f>fhr_stats!L213</f>
        <v>0.79915367134237103</v>
      </c>
      <c r="J178" s="173">
        <f>IF(I178&gt;$R$6,0,1)</f>
        <v>1</v>
      </c>
      <c r="K178" s="163">
        <f>fhr_stats!M213</f>
        <v>0.75879633257581602</v>
      </c>
      <c r="L178" s="165">
        <f>IF(K178&gt;$R$7,0,1)</f>
        <v>1</v>
      </c>
      <c r="M178" s="164">
        <f>ABS(B178-AVERAGE(D178,H178, J178))</f>
        <v>0</v>
      </c>
      <c r="O178" s="2" t="str">
        <f>O177&amp;A178&amp;","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</v>
      </c>
    </row>
    <row r="179" spans="1:15" x14ac:dyDescent="0.25">
      <c r="A179" s="158">
        <f>fhr_stats!A232</f>
        <v>231</v>
      </c>
      <c r="B179" s="160">
        <f>fhr_stats!B232</f>
        <v>0</v>
      </c>
      <c r="C179" s="164">
        <f>fhr_stats!D232</f>
        <v>21.709608597349</v>
      </c>
      <c r="D179" s="173">
        <f>IF(C179&lt;$R$3,0,1)</f>
        <v>0</v>
      </c>
      <c r="E179" s="164">
        <f>fhr_stats!J232</f>
        <v>16.852956044661799</v>
      </c>
      <c r="F179" s="165">
        <f>IF(E179&lt;$R$4,0,1)</f>
        <v>0</v>
      </c>
      <c r="G179" s="164">
        <f>fhr_stats!K232</f>
        <v>106.980971824205</v>
      </c>
      <c r="H179" s="173">
        <f>IF(G179&lt;$R$5,0,1)</f>
        <v>0</v>
      </c>
      <c r="I179" s="161">
        <f>fhr_stats!L232</f>
        <v>0.89032490974729195</v>
      </c>
      <c r="J179" s="173">
        <f>IF(I179&gt;$R$6,0,1)</f>
        <v>0</v>
      </c>
      <c r="K179" s="163">
        <f>fhr_stats!M232</f>
        <v>0.85956678700361</v>
      </c>
      <c r="L179" s="165">
        <f>IF(K179&gt;$R$7,0,1)</f>
        <v>0</v>
      </c>
      <c r="M179" s="164">
        <f>ABS(B179-AVERAGE(D179,H179, J179))</f>
        <v>0</v>
      </c>
      <c r="O179" s="2" t="str">
        <f>O178&amp;A179&amp;","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</v>
      </c>
    </row>
    <row r="180" spans="1:15" x14ac:dyDescent="0.25">
      <c r="A180" s="158">
        <f>fhr_stats!A191</f>
        <v>190</v>
      </c>
      <c r="B180" s="160">
        <f>fhr_stats!B191</f>
        <v>0</v>
      </c>
      <c r="C180" s="164">
        <f>fhr_stats!D191</f>
        <v>21.624867450865601</v>
      </c>
      <c r="D180" s="173">
        <f>IF(C180&lt;$R$3,0,1)</f>
        <v>0</v>
      </c>
      <c r="E180" s="164">
        <f>fhr_stats!J191</f>
        <v>18.8955058119958</v>
      </c>
      <c r="F180" s="165">
        <f>IF(E180&lt;$R$4,0,1)</f>
        <v>0</v>
      </c>
      <c r="G180" s="164">
        <f>fhr_stats!K191</f>
        <v>120.35836852595099</v>
      </c>
      <c r="H180" s="173">
        <f>IF(G180&lt;$R$5,0,1)</f>
        <v>0</v>
      </c>
      <c r="I180" s="161">
        <f>fhr_stats!L191</f>
        <v>0.88401779852651496</v>
      </c>
      <c r="J180" s="173">
        <f>IF(I180&gt;$R$6,0,1)</f>
        <v>0</v>
      </c>
      <c r="K180" s="163">
        <f>fhr_stats!M191</f>
        <v>0.85907068349259597</v>
      </c>
      <c r="L180" s="165">
        <f>IF(K180&gt;$R$7,0,1)</f>
        <v>0</v>
      </c>
      <c r="M180" s="164">
        <f>ABS(B180-AVERAGE(D180,H180, J180))</f>
        <v>0</v>
      </c>
      <c r="O180" s="2" t="str">
        <f>O179&amp;A180&amp;","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</v>
      </c>
    </row>
    <row r="181" spans="1:15" x14ac:dyDescent="0.25">
      <c r="A181" s="158">
        <f>fhr_stats!A30</f>
        <v>29</v>
      </c>
      <c r="B181" s="160">
        <f>fhr_stats!B30</f>
        <v>0</v>
      </c>
      <c r="C181" s="164">
        <f>fhr_stats!D30</f>
        <v>20.0653126587043</v>
      </c>
      <c r="D181" s="173">
        <f>IF(C181&lt;$R$3,0,1)</f>
        <v>0</v>
      </c>
      <c r="E181" s="164">
        <f>fhr_stats!J30</f>
        <v>13</v>
      </c>
      <c r="F181" s="165">
        <f>IF(E181&lt;$R$4,0,1)</f>
        <v>0</v>
      </c>
      <c r="G181" s="164">
        <f>fhr_stats!K30</f>
        <v>114</v>
      </c>
      <c r="H181" s="173">
        <f>IF(G181&lt;$R$5,0,1)</f>
        <v>0</v>
      </c>
      <c r="I181" s="161">
        <f>fhr_stats!L30</f>
        <v>0.93408607669183896</v>
      </c>
      <c r="J181" s="173">
        <f>IF(I181&gt;$R$6,0,1)</f>
        <v>0</v>
      </c>
      <c r="K181" s="163">
        <f>fhr_stats!M30</f>
        <v>0.92946696971918696</v>
      </c>
      <c r="L181" s="165">
        <f>IF(K181&gt;$R$7,0,1)</f>
        <v>0</v>
      </c>
      <c r="M181" s="164">
        <f>ABS(B181-AVERAGE(D181,H181, J181))</f>
        <v>0</v>
      </c>
      <c r="O181" s="2" t="str">
        <f>O180&amp;A181&amp;","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</v>
      </c>
    </row>
    <row r="182" spans="1:15" x14ac:dyDescent="0.25">
      <c r="A182" s="158">
        <f>fhr_stats!A94</f>
        <v>93</v>
      </c>
      <c r="B182" s="160">
        <f>fhr_stats!B94</f>
        <v>0</v>
      </c>
      <c r="C182" s="164">
        <f>fhr_stats!D94</f>
        <v>19.932807312161898</v>
      </c>
      <c r="D182" s="173">
        <f>IF(C182&lt;$R$3,0,1)</f>
        <v>0</v>
      </c>
      <c r="E182" s="164">
        <f>fhr_stats!J94</f>
        <v>10.5917326839183</v>
      </c>
      <c r="F182" s="165">
        <f>IF(E182&lt;$R$4,0,1)</f>
        <v>0</v>
      </c>
      <c r="G182" s="164">
        <f>fhr_stats!K94</f>
        <v>111.957027792283</v>
      </c>
      <c r="H182" s="173">
        <f>IF(G182&lt;$R$5,0,1)</f>
        <v>0</v>
      </c>
      <c r="I182" s="161">
        <f>fhr_stats!L94</f>
        <v>0.91225778358371401</v>
      </c>
      <c r="J182" s="173">
        <f>IF(I182&gt;$R$6,0,1)</f>
        <v>0</v>
      </c>
      <c r="K182" s="163">
        <f>fhr_stats!M94</f>
        <v>0.89302561869511499</v>
      </c>
      <c r="L182" s="165">
        <f>IF(K182&gt;$R$7,0,1)</f>
        <v>0</v>
      </c>
      <c r="M182" s="164">
        <f>ABS(B182-AVERAGE(D182,H182, J182))</f>
        <v>0</v>
      </c>
      <c r="O182" s="2" t="str">
        <f>O181&amp;A182&amp;","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</v>
      </c>
    </row>
    <row r="183" spans="1:15" x14ac:dyDescent="0.25">
      <c r="A183" s="158">
        <f>fhr_stats!A138</f>
        <v>137</v>
      </c>
      <c r="B183" s="160">
        <f>fhr_stats!B138</f>
        <v>0</v>
      </c>
      <c r="C183" s="164">
        <f>fhr_stats!D138</f>
        <v>19.1695984564005</v>
      </c>
      <c r="D183" s="173">
        <f>IF(C183&lt;$R$3,0,1)</f>
        <v>0</v>
      </c>
      <c r="E183" s="164">
        <f>fhr_stats!J138</f>
        <v>19.3438930251206</v>
      </c>
      <c r="F183" s="165">
        <f>IF(E183&lt;$R$4,0,1)</f>
        <v>0</v>
      </c>
      <c r="G183" s="164">
        <f>fhr_stats!K138</f>
        <v>123.020419275099</v>
      </c>
      <c r="H183" s="173">
        <f>IF(G183&lt;$R$5,0,1)</f>
        <v>0</v>
      </c>
      <c r="I183" s="161">
        <f>fhr_stats!L138</f>
        <v>0.92570370370370303</v>
      </c>
      <c r="J183" s="173">
        <f>IF(I183&gt;$R$6,0,1)</f>
        <v>0</v>
      </c>
      <c r="K183" s="163">
        <f>fhr_stats!M138</f>
        <v>0.897555555555555</v>
      </c>
      <c r="L183" s="165">
        <f>IF(K183&gt;$R$7,0,1)</f>
        <v>0</v>
      </c>
      <c r="M183" s="164">
        <f>ABS(B183-AVERAGE(D183,H183, J183))</f>
        <v>0</v>
      </c>
      <c r="O183" s="2" t="str">
        <f>O182&amp;A183&amp;","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</v>
      </c>
    </row>
    <row r="184" spans="1:15" x14ac:dyDescent="0.25">
      <c r="A184" s="158">
        <f>fhr_stats!A158</f>
        <v>157</v>
      </c>
      <c r="B184" s="160">
        <f>fhr_stats!B158</f>
        <v>0</v>
      </c>
      <c r="C184" s="164">
        <f>fhr_stats!D158</f>
        <v>18.756622725141799</v>
      </c>
      <c r="D184" s="173">
        <f>IF(C184&lt;$R$3,0,1)</f>
        <v>0</v>
      </c>
      <c r="E184" s="164">
        <f>fhr_stats!J158</f>
        <v>17</v>
      </c>
      <c r="F184" s="165">
        <f>IF(E184&lt;$R$4,0,1)</f>
        <v>0</v>
      </c>
      <c r="G184" s="164">
        <f>fhr_stats!K158</f>
        <v>123</v>
      </c>
      <c r="H184" s="173">
        <f>IF(G184&lt;$R$5,0,1)</f>
        <v>0</v>
      </c>
      <c r="I184" s="161">
        <f>fhr_stats!L158</f>
        <v>0.92162801004579697</v>
      </c>
      <c r="J184" s="173">
        <f>IF(I184&gt;$R$6,0,1)</f>
        <v>0</v>
      </c>
      <c r="K184" s="163">
        <f>fhr_stats!M158</f>
        <v>0.89222928054365402</v>
      </c>
      <c r="L184" s="165">
        <f>IF(K184&gt;$R$7,0,1)</f>
        <v>0</v>
      </c>
      <c r="M184" s="164">
        <f>ABS(B184-AVERAGE(D184,H184, J184))</f>
        <v>0</v>
      </c>
      <c r="O184" s="2" t="str">
        <f>O183&amp;A184&amp;","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</v>
      </c>
    </row>
    <row r="185" spans="1:15" x14ac:dyDescent="0.25">
      <c r="A185" s="158">
        <f>fhr_stats!A121</f>
        <v>120</v>
      </c>
      <c r="B185" s="160">
        <f>fhr_stats!B121</f>
        <v>0</v>
      </c>
      <c r="C185" s="164">
        <f>fhr_stats!D121</f>
        <v>18.7555263135683</v>
      </c>
      <c r="D185" s="173">
        <f>IF(C185&lt;$R$3,0,1)</f>
        <v>0</v>
      </c>
      <c r="E185" s="164">
        <f>fhr_stats!J121</f>
        <v>18.181818181818102</v>
      </c>
      <c r="F185" s="165">
        <f>IF(E185&lt;$R$4,0,1)</f>
        <v>0</v>
      </c>
      <c r="G185" s="164">
        <f>fhr_stats!K121</f>
        <v>99.441474087074994</v>
      </c>
      <c r="H185" s="173">
        <f>IF(G185&lt;$R$5,0,1)</f>
        <v>0</v>
      </c>
      <c r="I185" s="161">
        <f>fhr_stats!L121</f>
        <v>0.91805496226683703</v>
      </c>
      <c r="J185" s="173">
        <f>IF(I185&gt;$R$6,0,1)</f>
        <v>0</v>
      </c>
      <c r="K185" s="163">
        <f>fhr_stats!M121</f>
        <v>0.90509753666524195</v>
      </c>
      <c r="L185" s="165">
        <f>IF(K185&gt;$R$7,0,1)</f>
        <v>0</v>
      </c>
      <c r="M185" s="164">
        <f>ABS(B185-AVERAGE(D185,H185, J185))</f>
        <v>0</v>
      </c>
      <c r="O185" s="2" t="str">
        <f>O184&amp;A185&amp;","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</v>
      </c>
    </row>
    <row r="186" spans="1:15" x14ac:dyDescent="0.25">
      <c r="A186" s="158">
        <f>fhr_stats!A73</f>
        <v>72</v>
      </c>
      <c r="B186" s="160">
        <f>fhr_stats!B73</f>
        <v>0</v>
      </c>
      <c r="C186" s="164">
        <f>fhr_stats!D73</f>
        <v>18.5949178165197</v>
      </c>
      <c r="D186" s="173">
        <f>IF(C186&lt;$R$3,0,1)</f>
        <v>0</v>
      </c>
      <c r="E186" s="164">
        <f>fhr_stats!J73</f>
        <v>16.165587162693601</v>
      </c>
      <c r="F186" s="165">
        <f>IF(E186&lt;$R$4,0,1)</f>
        <v>0</v>
      </c>
      <c r="G186" s="164">
        <f>fhr_stats!K73</f>
        <v>108.593439646989</v>
      </c>
      <c r="H186" s="173">
        <f>IF(G186&lt;$R$5,0,1)</f>
        <v>0</v>
      </c>
      <c r="I186" s="161">
        <f>fhr_stats!L73</f>
        <v>0.91009965368577195</v>
      </c>
      <c r="J186" s="173">
        <f>IF(I186&gt;$R$6,0,1)</f>
        <v>0</v>
      </c>
      <c r="K186" s="163">
        <f>fhr_stats!M73</f>
        <v>0.89681249558272602</v>
      </c>
      <c r="L186" s="165">
        <f>IF(K186&gt;$R$7,0,1)</f>
        <v>0</v>
      </c>
      <c r="M186" s="164">
        <f>ABS(B186-AVERAGE(D186,H186, J186))</f>
        <v>0</v>
      </c>
      <c r="O186" s="2" t="str">
        <f>O185&amp;A186&amp;","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</v>
      </c>
    </row>
    <row r="187" spans="1:15" x14ac:dyDescent="0.25">
      <c r="A187" s="158">
        <f>fhr_stats!A207</f>
        <v>206</v>
      </c>
      <c r="B187" s="160">
        <f>fhr_stats!B207</f>
        <v>0</v>
      </c>
      <c r="C187" s="164">
        <f>fhr_stats!D207</f>
        <v>18.5521647316165</v>
      </c>
      <c r="D187" s="173">
        <f>IF(C187&lt;$R$3,0,1)</f>
        <v>0</v>
      </c>
      <c r="E187" s="164">
        <f>fhr_stats!J207</f>
        <v>20.4181920625293</v>
      </c>
      <c r="F187" s="165">
        <f>IF(E187&lt;$R$4,0,1)</f>
        <v>0</v>
      </c>
      <c r="G187" s="164">
        <f>fhr_stats!K207</f>
        <v>123.838588861247</v>
      </c>
      <c r="H187" s="173">
        <f>IF(G187&lt;$R$5,0,1)</f>
        <v>0</v>
      </c>
      <c r="I187" s="161">
        <f>fhr_stats!L207</f>
        <v>0.93333810683087504</v>
      </c>
      <c r="J187" s="173">
        <f>IF(I187&gt;$R$6,0,1)</f>
        <v>0</v>
      </c>
      <c r="K187" s="163">
        <f>fhr_stats!M207</f>
        <v>0.88622368609480096</v>
      </c>
      <c r="L187" s="165">
        <f>IF(K187&gt;$R$7,0,1)</f>
        <v>0</v>
      </c>
      <c r="M187" s="164">
        <f>ABS(B187-AVERAGE(D187,H187, J187))</f>
        <v>0</v>
      </c>
      <c r="O187" s="2" t="str">
        <f>O186&amp;A187&amp;","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</v>
      </c>
    </row>
    <row r="188" spans="1:15" x14ac:dyDescent="0.25">
      <c r="A188" s="158">
        <f>fhr_stats!A63</f>
        <v>62</v>
      </c>
      <c r="B188" s="160">
        <f>fhr_stats!B63</f>
        <v>0</v>
      </c>
      <c r="C188" s="164">
        <f>fhr_stats!D63</f>
        <v>18.4531135807458</v>
      </c>
      <c r="D188" s="173">
        <f>IF(C188&lt;$R$3,0,1)</f>
        <v>0</v>
      </c>
      <c r="E188" s="164">
        <f>fhr_stats!J63</f>
        <v>10</v>
      </c>
      <c r="F188" s="165">
        <f>IF(E188&lt;$R$4,0,1)</f>
        <v>0</v>
      </c>
      <c r="G188" s="164">
        <f>fhr_stats!K63</f>
        <v>115</v>
      </c>
      <c r="H188" s="173">
        <f>IF(G188&lt;$R$5,0,1)</f>
        <v>0</v>
      </c>
      <c r="I188" s="161">
        <f>fhr_stats!L63</f>
        <v>0.92316497352983196</v>
      </c>
      <c r="J188" s="173">
        <f>IF(I188&gt;$R$6,0,1)</f>
        <v>0</v>
      </c>
      <c r="K188" s="163">
        <f>fhr_stats!M63</f>
        <v>0.90234654457003804</v>
      </c>
      <c r="L188" s="165">
        <f>IF(K188&gt;$R$7,0,1)</f>
        <v>0</v>
      </c>
      <c r="M188" s="164">
        <f>ABS(B188-AVERAGE(D188,H188, J188))</f>
        <v>0</v>
      </c>
      <c r="O188" s="2" t="str">
        <f>O187&amp;A188&amp;","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</v>
      </c>
    </row>
    <row r="189" spans="1:15" x14ac:dyDescent="0.25">
      <c r="A189" s="158">
        <f>fhr_stats!A287</f>
        <v>286</v>
      </c>
      <c r="B189" s="160">
        <f>fhr_stats!B287</f>
        <v>0</v>
      </c>
      <c r="C189" s="164">
        <f>fhr_stats!D287</f>
        <v>18.331372961705</v>
      </c>
      <c r="D189" s="173">
        <f>IF(C189&lt;$R$3,0,1)</f>
        <v>0</v>
      </c>
      <c r="E189" s="164">
        <f>fhr_stats!J287</f>
        <v>11</v>
      </c>
      <c r="F189" s="165">
        <f>IF(E189&lt;$R$4,0,1)</f>
        <v>0</v>
      </c>
      <c r="G189" s="164">
        <f>fhr_stats!K287</f>
        <v>112.25</v>
      </c>
      <c r="H189" s="173">
        <f>IF(G189&lt;$R$5,0,1)</f>
        <v>0</v>
      </c>
      <c r="I189" s="161">
        <f>fhr_stats!L287</f>
        <v>0.89257101238164605</v>
      </c>
      <c r="J189" s="173">
        <f>IF(I189&gt;$R$6,0,1)</f>
        <v>0</v>
      </c>
      <c r="K189" s="163">
        <f>fhr_stats!M287</f>
        <v>0.88091769847050205</v>
      </c>
      <c r="L189" s="165">
        <f>IF(K189&gt;$R$7,0,1)</f>
        <v>0</v>
      </c>
      <c r="M189" s="164">
        <f>ABS(B189-AVERAGE(D189,H189, J189))</f>
        <v>0</v>
      </c>
      <c r="O189" s="2" t="str">
        <f>O188&amp;A189&amp;","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</v>
      </c>
    </row>
    <row r="190" spans="1:15" x14ac:dyDescent="0.25">
      <c r="A190" s="158">
        <f>fhr_stats!A128</f>
        <v>127</v>
      </c>
      <c r="B190" s="160">
        <f>fhr_stats!B128</f>
        <v>0</v>
      </c>
      <c r="C190" s="164">
        <f>fhr_stats!D128</f>
        <v>18.098463290523799</v>
      </c>
      <c r="D190" s="173">
        <f>IF(C190&lt;$R$3,0,1)</f>
        <v>0</v>
      </c>
      <c r="E190" s="164">
        <f>fhr_stats!J128</f>
        <v>14.559369095070201</v>
      </c>
      <c r="F190" s="165">
        <f>IF(E190&lt;$R$4,0,1)</f>
        <v>0</v>
      </c>
      <c r="G190" s="164">
        <f>fhr_stats!K128</f>
        <v>106.847812255766</v>
      </c>
      <c r="H190" s="173">
        <f>IF(G190&lt;$R$5,0,1)</f>
        <v>0</v>
      </c>
      <c r="I190" s="161">
        <f>fhr_stats!L128</f>
        <v>0.93673695893451703</v>
      </c>
      <c r="J190" s="173">
        <f>IF(I190&gt;$R$6,0,1)</f>
        <v>0</v>
      </c>
      <c r="K190" s="163">
        <f>fhr_stats!M128</f>
        <v>0.92393636699963</v>
      </c>
      <c r="L190" s="165">
        <f>IF(K190&gt;$R$7,0,1)</f>
        <v>0</v>
      </c>
      <c r="M190" s="164">
        <f>ABS(B190-AVERAGE(D190,H190, J190))</f>
        <v>0</v>
      </c>
      <c r="O190" s="2" t="str">
        <f>O189&amp;A190&amp;","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</v>
      </c>
    </row>
    <row r="191" spans="1:15" x14ac:dyDescent="0.25">
      <c r="A191" s="158">
        <f>fhr_stats!A278</f>
        <v>277</v>
      </c>
      <c r="B191" s="160">
        <f>fhr_stats!B278</f>
        <v>0</v>
      </c>
      <c r="C191" s="164">
        <f>fhr_stats!D278</f>
        <v>17.807926659388901</v>
      </c>
      <c r="D191" s="173">
        <f>IF(C191&lt;$R$3,0,1)</f>
        <v>0</v>
      </c>
      <c r="E191" s="164">
        <f>fhr_stats!J278</f>
        <v>12.475665400359601</v>
      </c>
      <c r="F191" s="165">
        <f>IF(E191&lt;$R$4,0,1)</f>
        <v>0</v>
      </c>
      <c r="G191" s="164">
        <f>fhr_stats!K278</f>
        <v>108.39360869014099</v>
      </c>
      <c r="H191" s="173">
        <f>IF(G191&lt;$R$5,0,1)</f>
        <v>0</v>
      </c>
      <c r="I191" s="161">
        <f>fhr_stats!L278</f>
        <v>0.92014227925791603</v>
      </c>
      <c r="J191" s="173">
        <f>IF(I191&gt;$R$6,0,1)</f>
        <v>0</v>
      </c>
      <c r="K191" s="163">
        <f>fhr_stats!M278</f>
        <v>0.89468545124843002</v>
      </c>
      <c r="L191" s="165">
        <f>IF(K191&gt;$R$7,0,1)</f>
        <v>0</v>
      </c>
      <c r="M191" s="164">
        <f>ABS(B191-AVERAGE(D191,H191, J191))</f>
        <v>0</v>
      </c>
      <c r="O191" s="2" t="str">
        <f>O190&amp;A191&amp;","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</v>
      </c>
    </row>
    <row r="192" spans="1:15" x14ac:dyDescent="0.25">
      <c r="A192" s="158">
        <f>fhr_stats!A75</f>
        <v>74</v>
      </c>
      <c r="B192" s="160">
        <f>fhr_stats!B75</f>
        <v>0</v>
      </c>
      <c r="C192" s="164">
        <f>fhr_stats!D75</f>
        <v>17.711025699519801</v>
      </c>
      <c r="D192" s="173">
        <f>IF(C192&lt;$R$3,0,1)</f>
        <v>0</v>
      </c>
      <c r="E192" s="164">
        <f>fhr_stats!J75</f>
        <v>18.485084604634899</v>
      </c>
      <c r="F192" s="165">
        <f>IF(E192&lt;$R$4,0,1)</f>
        <v>0</v>
      </c>
      <c r="G192" s="164">
        <f>fhr_stats!K75</f>
        <v>115.58221979355601</v>
      </c>
      <c r="H192" s="173">
        <f>IF(G192&lt;$R$5,0,1)</f>
        <v>0</v>
      </c>
      <c r="I192" s="161">
        <f>fhr_stats!L75</f>
        <v>0.94417137407380203</v>
      </c>
      <c r="J192" s="173">
        <f>IF(I192&gt;$R$6,0,1)</f>
        <v>0</v>
      </c>
      <c r="K192" s="163">
        <f>fhr_stats!M75</f>
        <v>0.93580808451324105</v>
      </c>
      <c r="L192" s="165">
        <f>IF(K192&gt;$R$7,0,1)</f>
        <v>0</v>
      </c>
      <c r="M192" s="164">
        <f>ABS(B192-AVERAGE(D192,H192, J192))</f>
        <v>0</v>
      </c>
      <c r="O192" s="2" t="str">
        <f>O191&amp;A192&amp;","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</v>
      </c>
    </row>
    <row r="193" spans="1:15" x14ac:dyDescent="0.25">
      <c r="A193" s="158">
        <f>fhr_stats!A257</f>
        <v>256</v>
      </c>
      <c r="B193" s="160">
        <f>fhr_stats!B257</f>
        <v>0</v>
      </c>
      <c r="C193" s="164">
        <f>fhr_stats!D257</f>
        <v>17.610761056643302</v>
      </c>
      <c r="D193" s="173">
        <f>IF(C193&lt;$R$3,0,1)</f>
        <v>0</v>
      </c>
      <c r="E193" s="164">
        <f>fhr_stats!J257</f>
        <v>16</v>
      </c>
      <c r="F193" s="165">
        <f>IF(E193&lt;$R$4,0,1)</f>
        <v>0</v>
      </c>
      <c r="G193" s="164">
        <f>fhr_stats!K257</f>
        <v>100</v>
      </c>
      <c r="H193" s="173">
        <f>IF(G193&lt;$R$5,0,1)</f>
        <v>0</v>
      </c>
      <c r="I193" s="161">
        <f>fhr_stats!L257</f>
        <v>0.92135779042799903</v>
      </c>
      <c r="J193" s="173">
        <f>IF(I193&gt;$R$6,0,1)</f>
        <v>0</v>
      </c>
      <c r="K193" s="163">
        <f>fhr_stats!M257</f>
        <v>0.90294469042097103</v>
      </c>
      <c r="L193" s="165">
        <f>IF(K193&gt;$R$7,0,1)</f>
        <v>0</v>
      </c>
      <c r="M193" s="164">
        <f>ABS(B193-AVERAGE(D193,H193, J193))</f>
        <v>0</v>
      </c>
      <c r="O193" s="2" t="str">
        <f>O192&amp;A193&amp;","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</v>
      </c>
    </row>
    <row r="194" spans="1:15" x14ac:dyDescent="0.25">
      <c r="A194" s="158">
        <f>fhr_stats!A226</f>
        <v>225</v>
      </c>
      <c r="B194" s="160">
        <f>fhr_stats!B226</f>
        <v>0</v>
      </c>
      <c r="C194" s="164">
        <f>fhr_stats!D226</f>
        <v>17.519431481381801</v>
      </c>
      <c r="D194" s="173">
        <f>IF(C194&lt;$R$3,0,1)</f>
        <v>0</v>
      </c>
      <c r="E194" s="164">
        <f>fhr_stats!J226</f>
        <v>11.8527760449158</v>
      </c>
      <c r="F194" s="165">
        <f>IF(E194&lt;$R$4,0,1)</f>
        <v>0</v>
      </c>
      <c r="G194" s="164">
        <f>fhr_stats!K226</f>
        <v>100.318805650352</v>
      </c>
      <c r="H194" s="173">
        <f>IF(G194&lt;$R$5,0,1)</f>
        <v>0</v>
      </c>
      <c r="I194" s="161">
        <f>fhr_stats!L226</f>
        <v>0.92341153818726296</v>
      </c>
      <c r="J194" s="173">
        <f>IF(I194&gt;$R$6,0,1)</f>
        <v>0</v>
      </c>
      <c r="K194" s="163">
        <f>fhr_stats!M226</f>
        <v>0.90986236896527095</v>
      </c>
      <c r="L194" s="165">
        <f>IF(K194&gt;$R$7,0,1)</f>
        <v>0</v>
      </c>
      <c r="M194" s="164">
        <f>ABS(B194-AVERAGE(D194,H194, J194))</f>
        <v>0</v>
      </c>
      <c r="O194" s="2" t="str">
        <f>O193&amp;A194&amp;","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</v>
      </c>
    </row>
    <row r="195" spans="1:15" x14ac:dyDescent="0.25">
      <c r="A195" s="158">
        <f>fhr_stats!A147</f>
        <v>146</v>
      </c>
      <c r="B195" s="160">
        <f>fhr_stats!B147</f>
        <v>0</v>
      </c>
      <c r="C195" s="164">
        <f>fhr_stats!D147</f>
        <v>17.214956136591798</v>
      </c>
      <c r="D195" s="173">
        <f>IF(C195&lt;$R$3,0,1)</f>
        <v>0</v>
      </c>
      <c r="E195" s="164">
        <f>fhr_stats!J147</f>
        <v>14</v>
      </c>
      <c r="F195" s="165">
        <f>IF(E195&lt;$R$4,0,1)</f>
        <v>0</v>
      </c>
      <c r="G195" s="164">
        <f>fhr_stats!K147</f>
        <v>122</v>
      </c>
      <c r="H195" s="173">
        <f>IF(G195&lt;$R$5,0,1)</f>
        <v>0</v>
      </c>
      <c r="I195" s="161">
        <f>fhr_stats!L147</f>
        <v>0.92770549970431604</v>
      </c>
      <c r="J195" s="173">
        <f>IF(I195&gt;$R$6,0,1)</f>
        <v>0</v>
      </c>
      <c r="K195" s="163">
        <f>fhr_stats!M147</f>
        <v>0.91750443524541603</v>
      </c>
      <c r="L195" s="165">
        <f>IF(K195&gt;$R$7,0,1)</f>
        <v>0</v>
      </c>
      <c r="M195" s="164">
        <f>ABS(B195-AVERAGE(D195,H195, J195))</f>
        <v>0</v>
      </c>
      <c r="O195" s="2" t="str">
        <f>O194&amp;A195&amp;","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</v>
      </c>
    </row>
    <row r="196" spans="1:15" x14ac:dyDescent="0.25">
      <c r="A196" s="158">
        <f>fhr_stats!A223</f>
        <v>222</v>
      </c>
      <c r="B196" s="160">
        <f>fhr_stats!B223</f>
        <v>0</v>
      </c>
      <c r="C196" s="164">
        <f>fhr_stats!D223</f>
        <v>17.131454156318298</v>
      </c>
      <c r="D196" s="173">
        <f>IF(C196&lt;$R$3,0,1)</f>
        <v>0</v>
      </c>
      <c r="E196" s="164">
        <f>fhr_stats!J223</f>
        <v>10.4864644327101</v>
      </c>
      <c r="F196" s="165">
        <f>IF(E196&lt;$R$4,0,1)</f>
        <v>0</v>
      </c>
      <c r="G196" s="164">
        <f>fhr_stats!K223</f>
        <v>114.776312608212</v>
      </c>
      <c r="H196" s="173">
        <f>IF(G196&lt;$R$5,0,1)</f>
        <v>0</v>
      </c>
      <c r="I196" s="161">
        <f>fhr_stats!L223</f>
        <v>0.92302116555523295</v>
      </c>
      <c r="J196" s="173">
        <f>IF(I196&gt;$R$6,0,1)</f>
        <v>0</v>
      </c>
      <c r="K196" s="163">
        <f>fhr_stats!M223</f>
        <v>0.901275732096259</v>
      </c>
      <c r="L196" s="165">
        <f>IF(K196&gt;$R$7,0,1)</f>
        <v>0</v>
      </c>
      <c r="M196" s="164">
        <f>ABS(B196-AVERAGE(D196,H196, J196))</f>
        <v>0</v>
      </c>
      <c r="O196" s="2" t="str">
        <f>O195&amp;A196&amp;","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</v>
      </c>
    </row>
    <row r="197" spans="1:15" x14ac:dyDescent="0.25">
      <c r="A197" s="158">
        <f>fhr_stats!A87</f>
        <v>86</v>
      </c>
      <c r="B197" s="160">
        <f>fhr_stats!B87</f>
        <v>0</v>
      </c>
      <c r="C197" s="164">
        <f>fhr_stats!D87</f>
        <v>17.095129948646498</v>
      </c>
      <c r="D197" s="173">
        <f>IF(C197&lt;$R$3,0,1)</f>
        <v>0</v>
      </c>
      <c r="E197" s="164">
        <f>fhr_stats!J87</f>
        <v>18.5941313710047</v>
      </c>
      <c r="F197" s="165">
        <f>IF(E197&lt;$R$4,0,1)</f>
        <v>0</v>
      </c>
      <c r="G197" s="164">
        <f>fhr_stats!K87</f>
        <v>117.635811223273</v>
      </c>
      <c r="H197" s="173">
        <f>IF(G197&lt;$R$5,0,1)</f>
        <v>0</v>
      </c>
      <c r="I197" s="161">
        <f>fhr_stats!L87</f>
        <v>0.931924882629108</v>
      </c>
      <c r="J197" s="173">
        <f>IF(I197&gt;$R$6,0,1)</f>
        <v>0</v>
      </c>
      <c r="K197" s="163">
        <f>fhr_stats!M87</f>
        <v>0.92104139991463896</v>
      </c>
      <c r="L197" s="165">
        <f>IF(K197&gt;$R$7,0,1)</f>
        <v>0</v>
      </c>
      <c r="M197" s="164">
        <f>ABS(B197-AVERAGE(D197,H197, J197))</f>
        <v>0</v>
      </c>
      <c r="O197" s="2" t="str">
        <f>O196&amp;A197&amp;","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</v>
      </c>
    </row>
    <row r="198" spans="1:15" x14ac:dyDescent="0.25">
      <c r="A198" s="158">
        <f>fhr_stats!A179</f>
        <v>178</v>
      </c>
      <c r="B198" s="160">
        <f>fhr_stats!B179</f>
        <v>0</v>
      </c>
      <c r="C198" s="164">
        <f>fhr_stats!D179</f>
        <v>17.060734483440601</v>
      </c>
      <c r="D198" s="173">
        <f>IF(C198&lt;$R$3,0,1)</f>
        <v>0</v>
      </c>
      <c r="E198" s="164">
        <f>fhr_stats!J179</f>
        <v>12</v>
      </c>
      <c r="F198" s="165">
        <f>IF(E198&lt;$R$4,0,1)</f>
        <v>0</v>
      </c>
      <c r="G198" s="164">
        <f>fhr_stats!K179</f>
        <v>113</v>
      </c>
      <c r="H198" s="173">
        <f>IF(G198&lt;$R$5,0,1)</f>
        <v>0</v>
      </c>
      <c r="I198" s="161">
        <f>fhr_stats!L179</f>
        <v>0.936101992518512</v>
      </c>
      <c r="J198" s="173">
        <f>IF(I198&gt;$R$6,0,1)</f>
        <v>0</v>
      </c>
      <c r="K198" s="163">
        <f>fhr_stats!M179</f>
        <v>0.92755172150545795</v>
      </c>
      <c r="L198" s="165">
        <f>IF(K198&gt;$R$7,0,1)</f>
        <v>0</v>
      </c>
      <c r="M198" s="164">
        <f>ABS(B198-AVERAGE(D198,H198, J198))</f>
        <v>0</v>
      </c>
      <c r="O198" s="2" t="str">
        <f>O197&amp;A198&amp;","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</v>
      </c>
    </row>
    <row r="199" spans="1:15" x14ac:dyDescent="0.25">
      <c r="A199" s="158">
        <f>fhr_stats!A237</f>
        <v>236</v>
      </c>
      <c r="B199" s="160">
        <f>fhr_stats!B237</f>
        <v>0</v>
      </c>
      <c r="C199" s="164">
        <f>fhr_stats!D237</f>
        <v>17.0485911075247</v>
      </c>
      <c r="D199" s="173">
        <f>IF(C199&lt;$R$3,0,1)</f>
        <v>0</v>
      </c>
      <c r="E199" s="164">
        <f>fhr_stats!J237</f>
        <v>20.022539444583199</v>
      </c>
      <c r="F199" s="165">
        <f>IF(E199&lt;$R$4,0,1)</f>
        <v>0</v>
      </c>
      <c r="G199" s="164">
        <f>fhr_stats!K237</f>
        <v>104.049079754601</v>
      </c>
      <c r="H199" s="173">
        <f>IF(G199&lt;$R$5,0,1)</f>
        <v>0</v>
      </c>
      <c r="I199" s="161">
        <f>fhr_stats!L237</f>
        <v>0.93102409638554195</v>
      </c>
      <c r="J199" s="173">
        <f>IF(I199&gt;$R$6,0,1)</f>
        <v>0</v>
      </c>
      <c r="K199" s="163">
        <f>fhr_stats!M237</f>
        <v>0.91325301204819198</v>
      </c>
      <c r="L199" s="165">
        <f>IF(K199&gt;$R$7,0,1)</f>
        <v>0</v>
      </c>
      <c r="M199" s="164">
        <f>ABS(B199-AVERAGE(D199,H199, J199))</f>
        <v>0</v>
      </c>
      <c r="O199" s="2" t="str">
        <f>O198&amp;A199&amp;","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</v>
      </c>
    </row>
    <row r="200" spans="1:15" x14ac:dyDescent="0.25">
      <c r="A200" s="158">
        <f>fhr_stats!A20</f>
        <v>19</v>
      </c>
      <c r="B200" s="160">
        <f>fhr_stats!B20</f>
        <v>0</v>
      </c>
      <c r="C200" s="164">
        <f>fhr_stats!D20</f>
        <v>17.032173721760401</v>
      </c>
      <c r="D200" s="173">
        <f>IF(C200&lt;$R$3,0,1)</f>
        <v>0</v>
      </c>
      <c r="E200" s="164">
        <f>fhr_stats!J20</f>
        <v>16.961842808449401</v>
      </c>
      <c r="F200" s="165">
        <f>IF(E200&lt;$R$4,0,1)</f>
        <v>0</v>
      </c>
      <c r="G200" s="164">
        <f>fhr_stats!K20</f>
        <v>114.828380955871</v>
      </c>
      <c r="H200" s="173">
        <f>IF(G200&lt;$R$5,0,1)</f>
        <v>0</v>
      </c>
      <c r="I200" s="161">
        <f>fhr_stats!L20</f>
        <v>0.93137409391742798</v>
      </c>
      <c r="J200" s="173">
        <f>IF(I200&gt;$R$6,0,1)</f>
        <v>0</v>
      </c>
      <c r="K200" s="163">
        <f>fhr_stats!M20</f>
        <v>0.92538606996533201</v>
      </c>
      <c r="L200" s="165">
        <f>IF(K200&gt;$R$7,0,1)</f>
        <v>0</v>
      </c>
      <c r="M200" s="164">
        <f>ABS(B200-AVERAGE(D200,H200, J200))</f>
        <v>0</v>
      </c>
      <c r="O200" s="2" t="str">
        <f>O199&amp;A200&amp;","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</v>
      </c>
    </row>
    <row r="201" spans="1:15" x14ac:dyDescent="0.25">
      <c r="A201" s="158">
        <f>fhr_stats!A159</f>
        <v>158</v>
      </c>
      <c r="B201" s="160">
        <f>fhr_stats!B159</f>
        <v>0</v>
      </c>
      <c r="C201" s="164">
        <f>fhr_stats!D159</f>
        <v>16.999443622359099</v>
      </c>
      <c r="D201" s="173">
        <f>IF(C201&lt;$R$3,0,1)</f>
        <v>0</v>
      </c>
      <c r="E201" s="164">
        <f>fhr_stats!J159</f>
        <v>17.016152882860801</v>
      </c>
      <c r="F201" s="165">
        <f>IF(E201&lt;$R$4,0,1)</f>
        <v>0</v>
      </c>
      <c r="G201" s="164">
        <f>fhr_stats!K159</f>
        <v>100.165682191738</v>
      </c>
      <c r="H201" s="173">
        <f>IF(G201&lt;$R$5,0,1)</f>
        <v>0</v>
      </c>
      <c r="I201" s="161">
        <f>fhr_stats!L159</f>
        <v>0.92415462480745203</v>
      </c>
      <c r="J201" s="173">
        <f>IF(I201&gt;$R$6,0,1)</f>
        <v>0</v>
      </c>
      <c r="K201" s="163">
        <f>fhr_stats!M159</f>
        <v>0.91718623927235299</v>
      </c>
      <c r="L201" s="165">
        <f>IF(K201&gt;$R$7,0,1)</f>
        <v>0</v>
      </c>
      <c r="M201" s="164">
        <f>ABS(B201-AVERAGE(D201,H201, J201))</f>
        <v>0</v>
      </c>
      <c r="O201" s="2" t="str">
        <f>O200&amp;A201&amp;","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</v>
      </c>
    </row>
    <row r="202" spans="1:15" x14ac:dyDescent="0.25">
      <c r="A202" s="158">
        <f>fhr_stats!A66</f>
        <v>65</v>
      </c>
      <c r="B202" s="160">
        <f>fhr_stats!B66</f>
        <v>0</v>
      </c>
      <c r="C202" s="164">
        <f>fhr_stats!D66</f>
        <v>16.958597821255101</v>
      </c>
      <c r="D202" s="173">
        <f>IF(C202&lt;$R$3,0,1)</f>
        <v>0</v>
      </c>
      <c r="E202" s="164">
        <f>fhr_stats!J66</f>
        <v>9.25</v>
      </c>
      <c r="F202" s="165">
        <f>IF(E202&lt;$R$4,0,1)</f>
        <v>0</v>
      </c>
      <c r="G202" s="164">
        <f>fhr_stats!K66</f>
        <v>114</v>
      </c>
      <c r="H202" s="173">
        <f>IF(G202&lt;$R$5,0,1)</f>
        <v>0</v>
      </c>
      <c r="I202" s="161">
        <f>fhr_stats!L66</f>
        <v>0.93552346570397105</v>
      </c>
      <c r="J202" s="173">
        <f>IF(I202&gt;$R$6,0,1)</f>
        <v>0</v>
      </c>
      <c r="K202" s="163">
        <f>fhr_stats!M66</f>
        <v>0.90223826714801403</v>
      </c>
      <c r="L202" s="165">
        <f>IF(K202&gt;$R$7,0,1)</f>
        <v>0</v>
      </c>
      <c r="M202" s="164">
        <f>ABS(B202-AVERAGE(D202,H202, J202))</f>
        <v>0</v>
      </c>
      <c r="O202" s="2" t="str">
        <f>O201&amp;A202&amp;","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</v>
      </c>
    </row>
    <row r="203" spans="1:15" x14ac:dyDescent="0.25">
      <c r="A203" s="158">
        <f>fhr_stats!A260</f>
        <v>259</v>
      </c>
      <c r="B203" s="160">
        <f>fhr_stats!B260</f>
        <v>0</v>
      </c>
      <c r="C203" s="164">
        <f>fhr_stats!D260</f>
        <v>16.877245007625401</v>
      </c>
      <c r="D203" s="173">
        <f>IF(C203&lt;$R$3,0,1)</f>
        <v>0</v>
      </c>
      <c r="E203" s="164">
        <f>fhr_stats!J260</f>
        <v>18</v>
      </c>
      <c r="F203" s="165">
        <f>IF(E203&lt;$R$4,0,1)</f>
        <v>0</v>
      </c>
      <c r="G203" s="164">
        <f>fhr_stats!K260</f>
        <v>104</v>
      </c>
      <c r="H203" s="173">
        <f>IF(G203&lt;$R$5,0,1)</f>
        <v>0</v>
      </c>
      <c r="I203" s="161">
        <f>fhr_stats!L260</f>
        <v>0.92824887104867004</v>
      </c>
      <c r="J203" s="173">
        <f>IF(I203&gt;$R$6,0,1)</f>
        <v>0</v>
      </c>
      <c r="K203" s="163">
        <f>fhr_stats!M260</f>
        <v>0.90739015124363798</v>
      </c>
      <c r="L203" s="165">
        <f>IF(K203&gt;$R$7,0,1)</f>
        <v>0</v>
      </c>
      <c r="M203" s="164">
        <f>ABS(B203-AVERAGE(D203,H203, J203))</f>
        <v>0</v>
      </c>
      <c r="O203" s="2" t="str">
        <f>O202&amp;A203&amp;","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</v>
      </c>
    </row>
    <row r="204" spans="1:15" x14ac:dyDescent="0.25">
      <c r="A204" s="158">
        <f>fhr_stats!A90</f>
        <v>89</v>
      </c>
      <c r="B204" s="160">
        <f>fhr_stats!B90</f>
        <v>0</v>
      </c>
      <c r="C204" s="164">
        <f>fhr_stats!D90</f>
        <v>16.6714745396383</v>
      </c>
      <c r="D204" s="173">
        <f>IF(C204&lt;$R$3,0,1)</f>
        <v>0</v>
      </c>
      <c r="E204" s="164">
        <f>fhr_stats!J90</f>
        <v>15.8716951238244</v>
      </c>
      <c r="F204" s="165">
        <f>IF(E204&lt;$R$4,0,1)</f>
        <v>0</v>
      </c>
      <c r="G204" s="164">
        <f>fhr_stats!K90</f>
        <v>100.766529090663</v>
      </c>
      <c r="H204" s="173">
        <f>IF(G204&lt;$R$5,0,1)</f>
        <v>0</v>
      </c>
      <c r="I204" s="161">
        <f>fhr_stats!L90</f>
        <v>0.92766608391608396</v>
      </c>
      <c r="J204" s="173">
        <f>IF(I204&gt;$R$6,0,1)</f>
        <v>0</v>
      </c>
      <c r="K204" s="163">
        <f>fhr_stats!M90</f>
        <v>0.89765442890442804</v>
      </c>
      <c r="L204" s="165">
        <f>IF(K204&gt;$R$7,0,1)</f>
        <v>0</v>
      </c>
      <c r="M204" s="164">
        <f>ABS(B204-AVERAGE(D204,H204, J204))</f>
        <v>0</v>
      </c>
      <c r="O204" s="2" t="str">
        <f>O203&amp;A204&amp;","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</v>
      </c>
    </row>
    <row r="205" spans="1:15" x14ac:dyDescent="0.25">
      <c r="A205" s="158">
        <f>fhr_stats!A209</f>
        <v>208</v>
      </c>
      <c r="B205" s="160">
        <f>fhr_stats!B209</f>
        <v>0</v>
      </c>
      <c r="C205" s="164">
        <f>fhr_stats!D209</f>
        <v>16.636677572868699</v>
      </c>
      <c r="D205" s="173">
        <f>IF(C205&lt;$R$3,0,1)</f>
        <v>0</v>
      </c>
      <c r="E205" s="164">
        <f>fhr_stats!J209</f>
        <v>12.75</v>
      </c>
      <c r="F205" s="165">
        <f>IF(E205&lt;$R$4,0,1)</f>
        <v>0</v>
      </c>
      <c r="G205" s="164">
        <f>fhr_stats!K209</f>
        <v>116.75</v>
      </c>
      <c r="H205" s="173">
        <f>IF(G205&lt;$R$5,0,1)</f>
        <v>0</v>
      </c>
      <c r="I205" s="161">
        <f>fhr_stats!L209</f>
        <v>0.94444044101751101</v>
      </c>
      <c r="J205" s="173">
        <f>IF(I205&gt;$R$6,0,1)</f>
        <v>0</v>
      </c>
      <c r="K205" s="163">
        <f>fhr_stats!M209</f>
        <v>0.94335951574547805</v>
      </c>
      <c r="L205" s="165">
        <f>IF(K205&gt;$R$7,0,1)</f>
        <v>0</v>
      </c>
      <c r="M205" s="164">
        <f>ABS(B205-AVERAGE(D205,H205, J205))</f>
        <v>0</v>
      </c>
      <c r="O205" s="2" t="str">
        <f>O204&amp;A205&amp;","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</v>
      </c>
    </row>
    <row r="206" spans="1:15" x14ac:dyDescent="0.25">
      <c r="A206" s="158">
        <f>fhr_stats!A169</f>
        <v>168</v>
      </c>
      <c r="B206" s="160">
        <f>fhr_stats!B169</f>
        <v>0</v>
      </c>
      <c r="C206" s="164">
        <f>fhr_stats!D169</f>
        <v>16.5420089435957</v>
      </c>
      <c r="D206" s="173">
        <f>IF(C206&lt;$R$3,0,1)</f>
        <v>0</v>
      </c>
      <c r="E206" s="164">
        <f>fhr_stats!J169</f>
        <v>14.75</v>
      </c>
      <c r="F206" s="165">
        <f>IF(E206&lt;$R$4,0,1)</f>
        <v>0</v>
      </c>
      <c r="G206" s="164">
        <f>fhr_stats!K169</f>
        <v>117.75</v>
      </c>
      <c r="H206" s="173">
        <f>IF(G206&lt;$R$5,0,1)</f>
        <v>0</v>
      </c>
      <c r="I206" s="161">
        <f>fhr_stats!L169</f>
        <v>0.92846099789177705</v>
      </c>
      <c r="J206" s="173">
        <f>IF(I206&gt;$R$6,0,1)</f>
        <v>0</v>
      </c>
      <c r="K206" s="163">
        <f>fhr_stats!M169</f>
        <v>0.926141953619114</v>
      </c>
      <c r="L206" s="165">
        <f>IF(K206&gt;$R$7,0,1)</f>
        <v>0</v>
      </c>
      <c r="M206" s="164">
        <f>ABS(B206-AVERAGE(D206,H206, J206))</f>
        <v>0</v>
      </c>
      <c r="O206" s="2" t="str">
        <f>O205&amp;A206&amp;","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</v>
      </c>
    </row>
    <row r="207" spans="1:15" x14ac:dyDescent="0.25">
      <c r="A207" s="158">
        <f>fhr_stats!A78</f>
        <v>77</v>
      </c>
      <c r="B207" s="160">
        <f>fhr_stats!B78</f>
        <v>0</v>
      </c>
      <c r="C207" s="164">
        <f>fhr_stats!D78</f>
        <v>16.3848398687322</v>
      </c>
      <c r="D207" s="173">
        <f>IF(C207&lt;$R$3,0,1)</f>
        <v>0</v>
      </c>
      <c r="E207" s="164">
        <f>fhr_stats!J78</f>
        <v>13.5</v>
      </c>
      <c r="F207" s="165">
        <f>IF(E207&lt;$R$4,0,1)</f>
        <v>0</v>
      </c>
      <c r="G207" s="164">
        <f>fhr_stats!K78</f>
        <v>122</v>
      </c>
      <c r="H207" s="173">
        <f>IF(G207&lt;$R$5,0,1)</f>
        <v>0</v>
      </c>
      <c r="I207" s="161">
        <f>fhr_stats!L78</f>
        <v>0.94438233650083803</v>
      </c>
      <c r="J207" s="173">
        <f>IF(I207&gt;$R$6,0,1)</f>
        <v>0</v>
      </c>
      <c r="K207" s="163">
        <f>fhr_stats!M78</f>
        <v>0.93550866405813304</v>
      </c>
      <c r="L207" s="165">
        <f>IF(K207&gt;$R$7,0,1)</f>
        <v>0</v>
      </c>
      <c r="M207" s="164">
        <f>ABS(B207-AVERAGE(D207,H207, J207))</f>
        <v>0</v>
      </c>
      <c r="O207" s="2" t="str">
        <f>O206&amp;A207&amp;","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</v>
      </c>
    </row>
    <row r="208" spans="1:15" x14ac:dyDescent="0.25">
      <c r="A208" s="158">
        <f>fhr_stats!A141</f>
        <v>140</v>
      </c>
      <c r="B208" s="160">
        <f>fhr_stats!B141</f>
        <v>0</v>
      </c>
      <c r="C208" s="164">
        <f>fhr_stats!D141</f>
        <v>16.313400356999502</v>
      </c>
      <c r="D208" s="173">
        <f>IF(C208&lt;$R$3,0,1)</f>
        <v>0</v>
      </c>
      <c r="E208" s="164">
        <f>fhr_stats!J141</f>
        <v>13.109873003757899</v>
      </c>
      <c r="F208" s="165">
        <f>IF(E208&lt;$R$4,0,1)</f>
        <v>0</v>
      </c>
      <c r="G208" s="164">
        <f>fhr_stats!K141</f>
        <v>108.59304105132701</v>
      </c>
      <c r="H208" s="173">
        <f>IF(G208&lt;$R$5,0,1)</f>
        <v>0</v>
      </c>
      <c r="I208" s="161">
        <f>fhr_stats!L141</f>
        <v>0.93031113613965899</v>
      </c>
      <c r="J208" s="173">
        <f>IF(I208&gt;$R$6,0,1)</f>
        <v>0</v>
      </c>
      <c r="K208" s="163">
        <f>fhr_stats!M141</f>
        <v>0.91595100661692197</v>
      </c>
      <c r="L208" s="165">
        <f>IF(K208&gt;$R$7,0,1)</f>
        <v>0</v>
      </c>
      <c r="M208" s="164">
        <f>ABS(B208-AVERAGE(D208,H208, J208))</f>
        <v>0</v>
      </c>
      <c r="O208" s="2" t="str">
        <f>O207&amp;A208&amp;","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</v>
      </c>
    </row>
    <row r="209" spans="1:15" x14ac:dyDescent="0.25">
      <c r="A209" s="158">
        <f>fhr_stats!A258</f>
        <v>257</v>
      </c>
      <c r="B209" s="160">
        <f>fhr_stats!B258</f>
        <v>0</v>
      </c>
      <c r="C209" s="164">
        <f>fhr_stats!D258</f>
        <v>16.211257915509201</v>
      </c>
      <c r="D209" s="173">
        <f>IF(C209&lt;$R$3,0,1)</f>
        <v>0</v>
      </c>
      <c r="E209" s="164">
        <f>fhr_stats!J258</f>
        <v>15</v>
      </c>
      <c r="F209" s="165">
        <f>IF(E209&lt;$R$4,0,1)</f>
        <v>0</v>
      </c>
      <c r="G209" s="164">
        <f>fhr_stats!K258</f>
        <v>119</v>
      </c>
      <c r="H209" s="173">
        <f>IF(G209&lt;$R$5,0,1)</f>
        <v>0</v>
      </c>
      <c r="I209" s="161">
        <f>fhr_stats!L258</f>
        <v>0.93337259810056605</v>
      </c>
      <c r="J209" s="173">
        <f>IF(I209&gt;$R$6,0,1)</f>
        <v>0</v>
      </c>
      <c r="K209" s="163">
        <f>fhr_stats!M258</f>
        <v>0.92645218287565301</v>
      </c>
      <c r="L209" s="165">
        <f>IF(K209&gt;$R$7,0,1)</f>
        <v>0</v>
      </c>
      <c r="M209" s="164">
        <f>ABS(B209-AVERAGE(D209,H209, J209))</f>
        <v>0</v>
      </c>
      <c r="O209" s="2" t="str">
        <f>O208&amp;A209&amp;","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</v>
      </c>
    </row>
    <row r="210" spans="1:15" x14ac:dyDescent="0.25">
      <c r="A210" s="158">
        <f>fhr_stats!A155</f>
        <v>154</v>
      </c>
      <c r="B210" s="160">
        <f>fhr_stats!B155</f>
        <v>0</v>
      </c>
      <c r="C210" s="164">
        <f>fhr_stats!D155</f>
        <v>16.146568279804502</v>
      </c>
      <c r="D210" s="173">
        <f>IF(C210&lt;$R$3,0,1)</f>
        <v>0</v>
      </c>
      <c r="E210" s="164">
        <f>fhr_stats!J155</f>
        <v>8</v>
      </c>
      <c r="F210" s="165">
        <f>IF(E210&lt;$R$4,0,1)</f>
        <v>0</v>
      </c>
      <c r="G210" s="164">
        <f>fhr_stats!K155</f>
        <v>91</v>
      </c>
      <c r="H210" s="173">
        <f>IF(G210&lt;$R$5,0,1)</f>
        <v>0</v>
      </c>
      <c r="I210" s="161">
        <f>fhr_stats!L155</f>
        <v>0.92704929677511005</v>
      </c>
      <c r="J210" s="173">
        <f>IF(I210&gt;$R$6,0,1)</f>
        <v>0</v>
      </c>
      <c r="K210" s="163">
        <f>fhr_stats!M155</f>
        <v>0.91142207699957301</v>
      </c>
      <c r="L210" s="165">
        <f>IF(K210&gt;$R$7,0,1)</f>
        <v>0</v>
      </c>
      <c r="M210" s="164">
        <f>ABS(B210-AVERAGE(D210,H210, J210))</f>
        <v>0</v>
      </c>
      <c r="O210" s="2" t="str">
        <f>O209&amp;A210&amp;","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</v>
      </c>
    </row>
    <row r="211" spans="1:15" x14ac:dyDescent="0.25">
      <c r="A211" s="158">
        <f>fhr_stats!A51</f>
        <v>50</v>
      </c>
      <c r="B211" s="160">
        <f>fhr_stats!B51</f>
        <v>0</v>
      </c>
      <c r="C211" s="164">
        <f>fhr_stats!D51</f>
        <v>16.039834023953301</v>
      </c>
      <c r="D211" s="173">
        <f>IF(C211&lt;$R$3,0,1)</f>
        <v>0</v>
      </c>
      <c r="E211" s="164">
        <f>fhr_stats!J51</f>
        <v>16.801119891602401</v>
      </c>
      <c r="F211" s="165">
        <f>IF(E211&lt;$R$4,0,1)</f>
        <v>0</v>
      </c>
      <c r="G211" s="164">
        <f>fhr_stats!K51</f>
        <v>103.676845874748</v>
      </c>
      <c r="H211" s="173">
        <f>IF(G211&lt;$R$5,0,1)</f>
        <v>0</v>
      </c>
      <c r="I211" s="161">
        <f>fhr_stats!L51</f>
        <v>0.93405461102524401</v>
      </c>
      <c r="J211" s="173">
        <f>IF(I211&gt;$R$6,0,1)</f>
        <v>0</v>
      </c>
      <c r="K211" s="163">
        <f>fhr_stats!M51</f>
        <v>0.89556193420180996</v>
      </c>
      <c r="L211" s="165">
        <f>IF(K211&gt;$R$7,0,1)</f>
        <v>0</v>
      </c>
      <c r="M211" s="164">
        <f>ABS(B211-AVERAGE(D211,H211, J211))</f>
        <v>0</v>
      </c>
      <c r="O211" s="2" t="str">
        <f>O210&amp;A211&amp;","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</v>
      </c>
    </row>
    <row r="212" spans="1:15" x14ac:dyDescent="0.25">
      <c r="A212" s="158">
        <f>fhr_stats!A8</f>
        <v>7</v>
      </c>
      <c r="B212" s="160">
        <f>fhr_stats!B8</f>
        <v>0</v>
      </c>
      <c r="C212" s="164">
        <f>fhr_stats!D8</f>
        <v>16.0077533531969</v>
      </c>
      <c r="D212" s="173">
        <f>IF(C212&lt;$R$3,0,1)</f>
        <v>0</v>
      </c>
      <c r="E212" s="164">
        <f>fhr_stats!J8</f>
        <v>16</v>
      </c>
      <c r="F212" s="165">
        <f>IF(E212&lt;$R$4,0,1)</f>
        <v>0</v>
      </c>
      <c r="G212" s="164">
        <f>fhr_stats!K8</f>
        <v>120</v>
      </c>
      <c r="H212" s="173">
        <f>IF(G212&lt;$R$5,0,1)</f>
        <v>0</v>
      </c>
      <c r="I212" s="161">
        <f>fhr_stats!L8</f>
        <v>0.93472267272137499</v>
      </c>
      <c r="J212" s="173">
        <f>IF(I212&gt;$R$6,0,1)</f>
        <v>0</v>
      </c>
      <c r="K212" s="163">
        <f>fhr_stats!M8</f>
        <v>0.89206941290950303</v>
      </c>
      <c r="L212" s="165">
        <f>IF(K212&gt;$R$7,0,1)</f>
        <v>0</v>
      </c>
      <c r="M212" s="164">
        <f>ABS(B212-AVERAGE(D212,H212, J212))</f>
        <v>0</v>
      </c>
      <c r="O212" s="2" t="str">
        <f>O211&amp;A212&amp;","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</v>
      </c>
    </row>
    <row r="213" spans="1:15" x14ac:dyDescent="0.25">
      <c r="A213" s="158">
        <f>fhr_stats!A41</f>
        <v>40</v>
      </c>
      <c r="B213" s="160">
        <f>fhr_stats!B41</f>
        <v>0</v>
      </c>
      <c r="C213" s="164">
        <f>fhr_stats!D41</f>
        <v>15.902863074577199</v>
      </c>
      <c r="D213" s="173">
        <f>IF(C213&lt;$R$3,0,1)</f>
        <v>0</v>
      </c>
      <c r="E213" s="164">
        <f>fhr_stats!J41</f>
        <v>19</v>
      </c>
      <c r="F213" s="165">
        <f>IF(E213&lt;$R$4,0,1)</f>
        <v>0</v>
      </c>
      <c r="G213" s="164">
        <f>fhr_stats!K41</f>
        <v>98</v>
      </c>
      <c r="H213" s="173">
        <f>IF(G213&lt;$R$5,0,1)</f>
        <v>0</v>
      </c>
      <c r="I213" s="161">
        <f>fhr_stats!L41</f>
        <v>0.94436960139472204</v>
      </c>
      <c r="J213" s="173">
        <f>IF(I213&gt;$R$6,0,1)</f>
        <v>0</v>
      </c>
      <c r="K213" s="163">
        <f>fhr_stats!M41</f>
        <v>0.93303748316031299</v>
      </c>
      <c r="L213" s="165">
        <f>IF(K213&gt;$R$7,0,1)</f>
        <v>0</v>
      </c>
      <c r="M213" s="164">
        <f>ABS(B213-AVERAGE(D213,H213, J213))</f>
        <v>0</v>
      </c>
      <c r="O213" s="2" t="str">
        <f>O212&amp;A213&amp;","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</v>
      </c>
    </row>
    <row r="214" spans="1:15" x14ac:dyDescent="0.25">
      <c r="A214" s="158">
        <f>fhr_stats!A119</f>
        <v>118</v>
      </c>
      <c r="B214" s="160">
        <f>fhr_stats!B119</f>
        <v>0</v>
      </c>
      <c r="C214" s="164">
        <f>fhr_stats!D119</f>
        <v>15.879172893936101</v>
      </c>
      <c r="D214" s="173">
        <f>IF(C214&lt;$R$3,0,1)</f>
        <v>0</v>
      </c>
      <c r="E214" s="164">
        <f>fhr_stats!J119</f>
        <v>15.209635640853399</v>
      </c>
      <c r="F214" s="165">
        <f>IF(E214&lt;$R$4,0,1)</f>
        <v>0</v>
      </c>
      <c r="G214" s="164">
        <f>fhr_stats!K119</f>
        <v>92.257200625903195</v>
      </c>
      <c r="H214" s="173">
        <f>IF(G214&lt;$R$5,0,1)</f>
        <v>0</v>
      </c>
      <c r="I214" s="161">
        <f>fhr_stats!L119</f>
        <v>0.94145066742001504</v>
      </c>
      <c r="J214" s="173">
        <f>IF(I214&gt;$R$6,0,1)</f>
        <v>0</v>
      </c>
      <c r="K214" s="163">
        <f>fhr_stats!M119</f>
        <v>0.91581326364856197</v>
      </c>
      <c r="L214" s="165">
        <f>IF(K214&gt;$R$7,0,1)</f>
        <v>0</v>
      </c>
      <c r="M214" s="164">
        <f>ABS(B214-AVERAGE(D214,H214, J214))</f>
        <v>0</v>
      </c>
      <c r="O214" s="2" t="str">
        <f>O213&amp;A214&amp;","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</v>
      </c>
    </row>
    <row r="215" spans="1:15" x14ac:dyDescent="0.25">
      <c r="A215" s="158">
        <f>fhr_stats!A59</f>
        <v>58</v>
      </c>
      <c r="B215" s="160">
        <f>fhr_stats!B59</f>
        <v>0</v>
      </c>
      <c r="C215" s="164">
        <f>fhr_stats!D59</f>
        <v>15.7274704824222</v>
      </c>
      <c r="D215" s="173">
        <f>IF(C215&lt;$R$3,0,1)</f>
        <v>0</v>
      </c>
      <c r="E215" s="164">
        <f>fhr_stats!J59</f>
        <v>9</v>
      </c>
      <c r="F215" s="165">
        <f>IF(E215&lt;$R$4,0,1)</f>
        <v>0</v>
      </c>
      <c r="G215" s="164">
        <f>fhr_stats!K59</f>
        <v>104</v>
      </c>
      <c r="H215" s="173">
        <f>IF(G215&lt;$R$5,0,1)</f>
        <v>0</v>
      </c>
      <c r="I215" s="161">
        <f>fhr_stats!L59</f>
        <v>0.903506630868114</v>
      </c>
      <c r="J215" s="173">
        <f>IF(I215&gt;$R$6,0,1)</f>
        <v>0</v>
      </c>
      <c r="K215" s="163">
        <f>fhr_stats!M59</f>
        <v>0.89716052396062096</v>
      </c>
      <c r="L215" s="165">
        <f>IF(K215&gt;$R$7,0,1)</f>
        <v>0</v>
      </c>
      <c r="M215" s="164">
        <f>ABS(B215-AVERAGE(D215,H215, J215))</f>
        <v>0</v>
      </c>
      <c r="O215" s="2" t="str">
        <f>O214&amp;A215&amp;","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</v>
      </c>
    </row>
    <row r="216" spans="1:15" x14ac:dyDescent="0.25">
      <c r="A216" s="158">
        <f>fhr_stats!A265</f>
        <v>264</v>
      </c>
      <c r="B216" s="160">
        <f>fhr_stats!B265</f>
        <v>0</v>
      </c>
      <c r="C216" s="164">
        <f>fhr_stats!D265</f>
        <v>15.6046425606808</v>
      </c>
      <c r="D216" s="173">
        <f>IF(C216&lt;$R$3,0,1)</f>
        <v>0</v>
      </c>
      <c r="E216" s="164">
        <f>fhr_stats!J265</f>
        <v>14.5213500672747</v>
      </c>
      <c r="F216" s="165">
        <f>IF(E216&lt;$R$4,0,1)</f>
        <v>0</v>
      </c>
      <c r="G216" s="164">
        <f>fhr_stats!K265</f>
        <v>111.729307310485</v>
      </c>
      <c r="H216" s="173">
        <f>IF(G216&lt;$R$5,0,1)</f>
        <v>0</v>
      </c>
      <c r="I216" s="161">
        <f>fhr_stats!L265</f>
        <v>0.948975872877031</v>
      </c>
      <c r="J216" s="173">
        <f>IF(I216&gt;$R$6,0,1)</f>
        <v>0</v>
      </c>
      <c r="K216" s="163">
        <f>fhr_stats!M265</f>
        <v>0.93206501931627606</v>
      </c>
      <c r="L216" s="165">
        <f>IF(K216&gt;$R$7,0,1)</f>
        <v>0</v>
      </c>
      <c r="M216" s="164">
        <f>ABS(B216-AVERAGE(D216,H216, J216))</f>
        <v>0</v>
      </c>
      <c r="O216" s="2" t="str">
        <f>O215&amp;A216&amp;","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</v>
      </c>
    </row>
    <row r="217" spans="1:15" x14ac:dyDescent="0.25">
      <c r="A217" s="158">
        <f>fhr_stats!A300</f>
        <v>299</v>
      </c>
      <c r="B217" s="160">
        <f>fhr_stats!B300</f>
        <v>0</v>
      </c>
      <c r="C217" s="164">
        <f>fhr_stats!D300</f>
        <v>15.5891900110653</v>
      </c>
      <c r="D217" s="173">
        <f>IF(C217&lt;$R$3,0,1)</f>
        <v>0</v>
      </c>
      <c r="E217" s="164">
        <f>fhr_stats!J300</f>
        <v>19.306574472169601</v>
      </c>
      <c r="F217" s="165">
        <f>IF(E217&lt;$R$4,0,1)</f>
        <v>0</v>
      </c>
      <c r="G217" s="164">
        <f>fhr_stats!K300</f>
        <v>110.878763790344</v>
      </c>
      <c r="H217" s="173">
        <f>IF(G217&lt;$R$5,0,1)</f>
        <v>0</v>
      </c>
      <c r="I217" s="161">
        <f>fhr_stats!L300</f>
        <v>0.95812115223835204</v>
      </c>
      <c r="J217" s="173">
        <f>IF(I217&gt;$R$6,0,1)</f>
        <v>0</v>
      </c>
      <c r="K217" s="163">
        <f>fhr_stats!M300</f>
        <v>0.95006460439309803</v>
      </c>
      <c r="L217" s="165">
        <f>IF(K217&gt;$R$7,0,1)</f>
        <v>0</v>
      </c>
      <c r="M217" s="164">
        <f>ABS(B217-AVERAGE(D217,H217, J217))</f>
        <v>0</v>
      </c>
      <c r="O217" s="2" t="str">
        <f>O216&amp;A217&amp;","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</v>
      </c>
    </row>
    <row r="218" spans="1:15" x14ac:dyDescent="0.25">
      <c r="A218" s="158">
        <f>fhr_stats!A55</f>
        <v>54</v>
      </c>
      <c r="B218" s="160">
        <f>fhr_stats!B55</f>
        <v>0</v>
      </c>
      <c r="C218" s="164">
        <f>fhr_stats!D55</f>
        <v>15.564101675315801</v>
      </c>
      <c r="D218" s="173">
        <f>IF(C218&lt;$R$3,0,1)</f>
        <v>0</v>
      </c>
      <c r="E218" s="164">
        <f>fhr_stats!J55</f>
        <v>11</v>
      </c>
      <c r="F218" s="165">
        <f>IF(E218&lt;$R$4,0,1)</f>
        <v>0</v>
      </c>
      <c r="G218" s="164">
        <f>fhr_stats!K55</f>
        <v>119</v>
      </c>
      <c r="H218" s="173">
        <f>IF(G218&lt;$R$5,0,1)</f>
        <v>0</v>
      </c>
      <c r="I218" s="161">
        <f>fhr_stats!L55</f>
        <v>0.93349223435337503</v>
      </c>
      <c r="J218" s="173">
        <f>IF(I218&gt;$R$6,0,1)</f>
        <v>0</v>
      </c>
      <c r="K218" s="163">
        <f>fhr_stats!M55</f>
        <v>0.92672612640319796</v>
      </c>
      <c r="L218" s="165">
        <f>IF(K218&gt;$R$7,0,1)</f>
        <v>0</v>
      </c>
      <c r="M218" s="164">
        <f>ABS(B218-AVERAGE(D218,H218, J218))</f>
        <v>0</v>
      </c>
      <c r="O218" s="2" t="str">
        <f>O217&amp;A218&amp;","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</v>
      </c>
    </row>
    <row r="219" spans="1:15" x14ac:dyDescent="0.25">
      <c r="A219" s="158">
        <f>fhr_stats!A238</f>
        <v>237</v>
      </c>
      <c r="B219" s="160">
        <f>fhr_stats!B238</f>
        <v>0</v>
      </c>
      <c r="C219" s="164">
        <f>fhr_stats!D238</f>
        <v>15.490662167046301</v>
      </c>
      <c r="D219" s="173">
        <f>IF(C219&lt;$R$3,0,1)</f>
        <v>0</v>
      </c>
      <c r="E219" s="164">
        <f>fhr_stats!J238</f>
        <v>11</v>
      </c>
      <c r="F219" s="165">
        <f>IF(E219&lt;$R$4,0,1)</f>
        <v>0</v>
      </c>
      <c r="G219" s="164">
        <f>fhr_stats!K238</f>
        <v>92</v>
      </c>
      <c r="H219" s="173">
        <f>IF(G219&lt;$R$5,0,1)</f>
        <v>0</v>
      </c>
      <c r="I219" s="161">
        <f>fhr_stats!L238</f>
        <v>0.93181327770984601</v>
      </c>
      <c r="J219" s="173">
        <f>IF(I219&gt;$R$6,0,1)</f>
        <v>0</v>
      </c>
      <c r="K219" s="163">
        <f>fhr_stats!M238</f>
        <v>0.90735812414586703</v>
      </c>
      <c r="L219" s="165">
        <f>IF(K219&gt;$R$7,0,1)</f>
        <v>0</v>
      </c>
      <c r="M219" s="164">
        <f>ABS(B219-AVERAGE(D219,H219, J219))</f>
        <v>0</v>
      </c>
      <c r="O219" s="2" t="str">
        <f>O218&amp;A219&amp;","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</v>
      </c>
    </row>
    <row r="220" spans="1:15" x14ac:dyDescent="0.25">
      <c r="A220" s="158">
        <f>fhr_stats!A205</f>
        <v>204</v>
      </c>
      <c r="B220" s="160">
        <f>fhr_stats!B205</f>
        <v>0</v>
      </c>
      <c r="C220" s="164">
        <f>fhr_stats!D205</f>
        <v>15.221869760526801</v>
      </c>
      <c r="D220" s="173">
        <f>IF(C220&lt;$R$3,0,1)</f>
        <v>0</v>
      </c>
      <c r="E220" s="164">
        <f>fhr_stats!J205</f>
        <v>9.0156078630961307</v>
      </c>
      <c r="F220" s="165">
        <f>IF(E220&lt;$R$4,0,1)</f>
        <v>0</v>
      </c>
      <c r="G220" s="164">
        <f>fhr_stats!K205</f>
        <v>117.968326515391</v>
      </c>
      <c r="H220" s="173">
        <f>IF(G220&lt;$R$5,0,1)</f>
        <v>0</v>
      </c>
      <c r="I220" s="161">
        <f>fhr_stats!L205</f>
        <v>0.94058024237972804</v>
      </c>
      <c r="J220" s="173">
        <f>IF(I220&gt;$R$6,0,1)</f>
        <v>0</v>
      </c>
      <c r="K220" s="163">
        <f>fhr_stats!M205</f>
        <v>0.93573264781490995</v>
      </c>
      <c r="L220" s="165">
        <f>IF(K220&gt;$R$7,0,1)</f>
        <v>0</v>
      </c>
      <c r="M220" s="164">
        <f>ABS(B220-AVERAGE(D220,H220, J220))</f>
        <v>0</v>
      </c>
      <c r="O220" s="2" t="str">
        <f>O219&amp;A220&amp;","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</v>
      </c>
    </row>
    <row r="221" spans="1:15" x14ac:dyDescent="0.25">
      <c r="A221" s="158">
        <f>fhr_stats!A37</f>
        <v>36</v>
      </c>
      <c r="B221" s="160">
        <f>fhr_stats!B37</f>
        <v>0</v>
      </c>
      <c r="C221" s="164">
        <f>fhr_stats!D37</f>
        <v>15.2096070577884</v>
      </c>
      <c r="D221" s="173">
        <f>IF(C221&lt;$R$3,0,1)</f>
        <v>0</v>
      </c>
      <c r="E221" s="164">
        <f>fhr_stats!J37</f>
        <v>14.75</v>
      </c>
      <c r="F221" s="165">
        <f>IF(E221&lt;$R$4,0,1)</f>
        <v>0</v>
      </c>
      <c r="G221" s="164">
        <f>fhr_stats!K37</f>
        <v>122.5</v>
      </c>
      <c r="H221" s="173">
        <f>IF(G221&lt;$R$5,0,1)</f>
        <v>0</v>
      </c>
      <c r="I221" s="161">
        <f>fhr_stats!L37</f>
        <v>0.94929753790513205</v>
      </c>
      <c r="J221" s="173">
        <f>IF(I221&gt;$R$6,0,1)</f>
        <v>0</v>
      </c>
      <c r="K221" s="163">
        <f>fhr_stats!M37</f>
        <v>0.944776742245096</v>
      </c>
      <c r="L221" s="165">
        <f>IF(K221&gt;$R$7,0,1)</f>
        <v>0</v>
      </c>
      <c r="M221" s="164">
        <f>ABS(B221-AVERAGE(D221,H221, J221))</f>
        <v>0</v>
      </c>
      <c r="O221" s="2" t="str">
        <f>O220&amp;A221&amp;","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</v>
      </c>
    </row>
    <row r="222" spans="1:15" x14ac:dyDescent="0.25">
      <c r="A222" s="158">
        <f>fhr_stats!A196</f>
        <v>195</v>
      </c>
      <c r="B222" s="160">
        <f>fhr_stats!B196</f>
        <v>0</v>
      </c>
      <c r="C222" s="164">
        <f>fhr_stats!D196</f>
        <v>15.166455674681201</v>
      </c>
      <c r="D222" s="173">
        <f>IF(C222&lt;$R$3,0,1)</f>
        <v>0</v>
      </c>
      <c r="E222" s="164">
        <f>fhr_stats!J196</f>
        <v>15</v>
      </c>
      <c r="F222" s="165">
        <f>IF(E222&lt;$R$4,0,1)</f>
        <v>0</v>
      </c>
      <c r="G222" s="164">
        <f>fhr_stats!K196</f>
        <v>108</v>
      </c>
      <c r="H222" s="173">
        <f>IF(G222&lt;$R$5,0,1)</f>
        <v>0</v>
      </c>
      <c r="I222" s="161">
        <f>fhr_stats!L196</f>
        <v>0.94219741570456395</v>
      </c>
      <c r="J222" s="173">
        <f>IF(I222&gt;$R$6,0,1)</f>
        <v>0</v>
      </c>
      <c r="K222" s="163">
        <f>fhr_stats!M196</f>
        <v>0.93172260876213697</v>
      </c>
      <c r="L222" s="165">
        <f>IF(K222&gt;$R$7,0,1)</f>
        <v>0</v>
      </c>
      <c r="M222" s="164">
        <f>ABS(B222-AVERAGE(D222,H222, J222))</f>
        <v>0</v>
      </c>
      <c r="O222" s="2" t="str">
        <f>O221&amp;A222&amp;","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</v>
      </c>
    </row>
    <row r="223" spans="1:15" x14ac:dyDescent="0.25">
      <c r="A223" s="158">
        <f>fhr_stats!A62</f>
        <v>61</v>
      </c>
      <c r="B223" s="160">
        <f>fhr_stats!B62</f>
        <v>0</v>
      </c>
      <c r="C223" s="164">
        <f>fhr_stats!D62</f>
        <v>15.0972139305682</v>
      </c>
      <c r="D223" s="173">
        <f>IF(C223&lt;$R$3,0,1)</f>
        <v>0</v>
      </c>
      <c r="E223" s="164">
        <f>fhr_stats!J62</f>
        <v>18.25</v>
      </c>
      <c r="F223" s="165">
        <f>IF(E223&lt;$R$4,0,1)</f>
        <v>0</v>
      </c>
      <c r="G223" s="164">
        <f>fhr_stats!K62</f>
        <v>119.5</v>
      </c>
      <c r="H223" s="173">
        <f>IF(G223&lt;$R$5,0,1)</f>
        <v>0</v>
      </c>
      <c r="I223" s="161">
        <f>fhr_stats!L62</f>
        <v>0.965880802460096</v>
      </c>
      <c r="J223" s="173">
        <f>IF(I223&gt;$R$6,0,1)</f>
        <v>0</v>
      </c>
      <c r="K223" s="163">
        <f>fhr_stats!M62</f>
        <v>0.96324498462439601</v>
      </c>
      <c r="L223" s="165">
        <f>IF(K223&gt;$R$7,0,1)</f>
        <v>0</v>
      </c>
      <c r="M223" s="164">
        <f>ABS(B223-AVERAGE(D223,H223, J223))</f>
        <v>0</v>
      </c>
      <c r="O223" s="2" t="str">
        <f>O222&amp;A223&amp;","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</v>
      </c>
    </row>
    <row r="224" spans="1:15" x14ac:dyDescent="0.25">
      <c r="A224" s="158">
        <f>fhr_stats!A95</f>
        <v>94</v>
      </c>
      <c r="B224" s="160">
        <f>fhr_stats!B95</f>
        <v>0</v>
      </c>
      <c r="C224" s="164">
        <f>fhr_stats!D95</f>
        <v>15.0190672563935</v>
      </c>
      <c r="D224" s="173">
        <f>IF(C224&lt;$R$3,0,1)</f>
        <v>0</v>
      </c>
      <c r="E224" s="164">
        <f>fhr_stats!J95</f>
        <v>9.7996125583110807</v>
      </c>
      <c r="F224" s="165">
        <f>IF(E224&lt;$R$4,0,1)</f>
        <v>0</v>
      </c>
      <c r="G224" s="164">
        <f>fhr_stats!K95</f>
        <v>95.763745671910399</v>
      </c>
      <c r="H224" s="173">
        <f>IF(G224&lt;$R$5,0,1)</f>
        <v>0</v>
      </c>
      <c r="I224" s="161">
        <f>fhr_stats!L95</f>
        <v>0.94441277080957797</v>
      </c>
      <c r="J224" s="173">
        <f>IF(I224&gt;$R$6,0,1)</f>
        <v>0</v>
      </c>
      <c r="K224" s="163">
        <f>fhr_stats!M95</f>
        <v>0.92638255416191495</v>
      </c>
      <c r="L224" s="165">
        <f>IF(K224&gt;$R$7,0,1)</f>
        <v>0</v>
      </c>
      <c r="M224" s="164">
        <f>ABS(B224-AVERAGE(D224,H224, J224))</f>
        <v>0</v>
      </c>
      <c r="O224" s="2" t="str">
        <f>O223&amp;A224&amp;","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</v>
      </c>
    </row>
    <row r="225" spans="1:15" x14ac:dyDescent="0.25">
      <c r="A225" s="158">
        <f>fhr_stats!A85</f>
        <v>84</v>
      </c>
      <c r="B225" s="160">
        <f>fhr_stats!B85</f>
        <v>0</v>
      </c>
      <c r="C225" s="164">
        <f>fhr_stats!D85</f>
        <v>14.8984851900832</v>
      </c>
      <c r="D225" s="173">
        <f>IF(C225&lt;$R$3,0,1)</f>
        <v>0</v>
      </c>
      <c r="E225" s="164">
        <f>fhr_stats!J85</f>
        <v>21.5389185977421</v>
      </c>
      <c r="F225" s="165">
        <f>IF(E225&lt;$R$4,0,1)</f>
        <v>0</v>
      </c>
      <c r="G225" s="164">
        <f>fhr_stats!K85</f>
        <v>107.99401505194599</v>
      </c>
      <c r="H225" s="173">
        <f>IF(G225&lt;$R$5,0,1)</f>
        <v>0</v>
      </c>
      <c r="I225" s="161">
        <f>fhr_stats!L85</f>
        <v>0.97025541545425098</v>
      </c>
      <c r="J225" s="173">
        <f>IF(I225&gt;$R$6,0,1)</f>
        <v>0</v>
      </c>
      <c r="K225" s="163">
        <f>fhr_stats!M85</f>
        <v>0.93081150986097605</v>
      </c>
      <c r="L225" s="165">
        <f>IF(K225&gt;$R$7,0,1)</f>
        <v>0</v>
      </c>
      <c r="M225" s="164">
        <f>ABS(B225-AVERAGE(D225,H225, J225))</f>
        <v>0</v>
      </c>
      <c r="O225" s="2" t="str">
        <f>O224&amp;A225&amp;","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</v>
      </c>
    </row>
    <row r="226" spans="1:15" x14ac:dyDescent="0.25">
      <c r="A226" s="158">
        <f>fhr_stats!A120</f>
        <v>119</v>
      </c>
      <c r="B226" s="160">
        <f>fhr_stats!B120</f>
        <v>0</v>
      </c>
      <c r="C226" s="164">
        <f>fhr_stats!D120</f>
        <v>14.8182295986705</v>
      </c>
      <c r="D226" s="173">
        <f>IF(C226&lt;$R$3,0,1)</f>
        <v>0</v>
      </c>
      <c r="E226" s="164">
        <f>fhr_stats!J120</f>
        <v>20</v>
      </c>
      <c r="F226" s="165">
        <f>IF(E226&lt;$R$4,0,1)</f>
        <v>0</v>
      </c>
      <c r="G226" s="164">
        <f>fhr_stats!K120</f>
        <v>123</v>
      </c>
      <c r="H226" s="173">
        <f>IF(G226&lt;$R$5,0,1)</f>
        <v>0</v>
      </c>
      <c r="I226" s="161">
        <f>fhr_stats!L120</f>
        <v>0.96561944279786605</v>
      </c>
      <c r="J226" s="173">
        <f>IF(I226&gt;$R$6,0,1)</f>
        <v>0</v>
      </c>
      <c r="K226" s="163">
        <f>fhr_stats!M120</f>
        <v>0.94087136929460502</v>
      </c>
      <c r="L226" s="165">
        <f>IF(K226&gt;$R$7,0,1)</f>
        <v>0</v>
      </c>
      <c r="M226" s="164">
        <f>ABS(B226-AVERAGE(D226,H226, J226))</f>
        <v>0</v>
      </c>
      <c r="O226" s="2" t="str">
        <f>O225&amp;A226&amp;","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</v>
      </c>
    </row>
    <row r="227" spans="1:15" x14ac:dyDescent="0.25">
      <c r="A227" s="158">
        <f>fhr_stats!A267</f>
        <v>266</v>
      </c>
      <c r="B227" s="160">
        <f>fhr_stats!B267</f>
        <v>0</v>
      </c>
      <c r="C227" s="164">
        <f>fhr_stats!D267</f>
        <v>14.7527838050204</v>
      </c>
      <c r="D227" s="173">
        <f>IF(C227&lt;$R$3,0,1)</f>
        <v>0</v>
      </c>
      <c r="E227" s="164">
        <f>fhr_stats!J267</f>
        <v>14.4134825489399</v>
      </c>
      <c r="F227" s="165">
        <f>IF(E227&lt;$R$4,0,1)</f>
        <v>0</v>
      </c>
      <c r="G227" s="164">
        <f>fhr_stats!K267</f>
        <v>106.312024610846</v>
      </c>
      <c r="H227" s="173">
        <f>IF(G227&lt;$R$5,0,1)</f>
        <v>0</v>
      </c>
      <c r="I227" s="161">
        <f>fhr_stats!L267</f>
        <v>0.96195015235565196</v>
      </c>
      <c r="J227" s="173">
        <f>IF(I227&gt;$R$6,0,1)</f>
        <v>0</v>
      </c>
      <c r="K227" s="163">
        <f>fhr_stats!M267</f>
        <v>0.95312133760450002</v>
      </c>
      <c r="L227" s="165">
        <f>IF(K227&gt;$R$7,0,1)</f>
        <v>0</v>
      </c>
      <c r="M227" s="164">
        <f>ABS(B227-AVERAGE(D227,H227, J227))</f>
        <v>0</v>
      </c>
      <c r="O227" s="2" t="str">
        <f>O226&amp;A227&amp;","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</v>
      </c>
    </row>
    <row r="228" spans="1:15" x14ac:dyDescent="0.25">
      <c r="A228" s="158">
        <f>fhr_stats!A261</f>
        <v>260</v>
      </c>
      <c r="B228" s="160">
        <f>fhr_stats!B261</f>
        <v>0</v>
      </c>
      <c r="C228" s="164">
        <f>fhr_stats!D261</f>
        <v>14.713578194996201</v>
      </c>
      <c r="D228" s="173">
        <f>IF(C228&lt;$R$3,0,1)</f>
        <v>0</v>
      </c>
      <c r="E228" s="164">
        <f>fhr_stats!J261</f>
        <v>11.75</v>
      </c>
      <c r="F228" s="165">
        <f>IF(E228&lt;$R$4,0,1)</f>
        <v>0</v>
      </c>
      <c r="G228" s="164">
        <f>fhr_stats!K261</f>
        <v>109</v>
      </c>
      <c r="H228" s="173">
        <f>IF(G228&lt;$R$5,0,1)</f>
        <v>0</v>
      </c>
      <c r="I228" s="161">
        <f>fhr_stats!L261</f>
        <v>0.96054193728612303</v>
      </c>
      <c r="J228" s="173">
        <f>IF(I228&gt;$R$6,0,1)</f>
        <v>0</v>
      </c>
      <c r="K228" s="163">
        <f>fhr_stats!M261</f>
        <v>0.95893567986591199</v>
      </c>
      <c r="L228" s="165">
        <f>IF(K228&gt;$R$7,0,1)</f>
        <v>0</v>
      </c>
      <c r="M228" s="164">
        <f>ABS(B228-AVERAGE(D228,H228, J228))</f>
        <v>0</v>
      </c>
      <c r="O228" s="2" t="str">
        <f>O227&amp;A228&amp;","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</v>
      </c>
    </row>
    <row r="229" spans="1:15" x14ac:dyDescent="0.25">
      <c r="A229" s="158">
        <f>fhr_stats!A2</f>
        <v>1</v>
      </c>
      <c r="B229" s="160">
        <f>fhr_stats!B2</f>
        <v>0</v>
      </c>
      <c r="C229" s="164">
        <f>fhr_stats!D2</f>
        <v>14.6486232473136</v>
      </c>
      <c r="D229" s="173">
        <f>IF(C229&lt;$R$3,0,1)</f>
        <v>0</v>
      </c>
      <c r="E229" s="164">
        <f>fhr_stats!J2</f>
        <v>15.5149750175995</v>
      </c>
      <c r="F229" s="165">
        <f>IF(E229&lt;$R$4,0,1)</f>
        <v>0</v>
      </c>
      <c r="G229" s="164">
        <f>fhr_stats!K2</f>
        <v>101.815024128998</v>
      </c>
      <c r="H229" s="173">
        <f>IF(G229&lt;$R$5,0,1)</f>
        <v>0</v>
      </c>
      <c r="I229" s="161">
        <f>fhr_stats!L2</f>
        <v>0.96023984581340505</v>
      </c>
      <c r="J229" s="173">
        <f>IF(I229&gt;$R$6,0,1)</f>
        <v>0</v>
      </c>
      <c r="K229" s="163">
        <f>fhr_stats!M2</f>
        <v>0.94189449639517397</v>
      </c>
      <c r="L229" s="165">
        <f>IF(K229&gt;$R$7,0,1)</f>
        <v>0</v>
      </c>
      <c r="M229" s="164">
        <f>ABS(B229-AVERAGE(D229,H229, J229))</f>
        <v>0</v>
      </c>
      <c r="O229" s="2" t="str">
        <f>O228&amp;A229&amp;","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</v>
      </c>
    </row>
    <row r="230" spans="1:15" x14ac:dyDescent="0.25">
      <c r="A230" s="158">
        <f>fhr_stats!A86</f>
        <v>85</v>
      </c>
      <c r="B230" s="160">
        <f>fhr_stats!B86</f>
        <v>0</v>
      </c>
      <c r="C230" s="164">
        <f>fhr_stats!D86</f>
        <v>14.633828072186899</v>
      </c>
      <c r="D230" s="173">
        <f>IF(C230&lt;$R$3,0,1)</f>
        <v>0</v>
      </c>
      <c r="E230" s="164">
        <f>fhr_stats!J86</f>
        <v>7.4857189412840297</v>
      </c>
      <c r="F230" s="165">
        <f>IF(E230&lt;$R$4,0,1)</f>
        <v>0</v>
      </c>
      <c r="G230" s="164">
        <f>fhr_stats!K86</f>
        <v>117.557373813046</v>
      </c>
      <c r="H230" s="173">
        <f>IF(G230&lt;$R$5,0,1)</f>
        <v>0</v>
      </c>
      <c r="I230" s="161">
        <f>fhr_stats!L86</f>
        <v>0.96935518195360704</v>
      </c>
      <c r="J230" s="173">
        <f>IF(I230&gt;$R$6,0,1)</f>
        <v>0</v>
      </c>
      <c r="K230" s="163">
        <f>fhr_stats!M86</f>
        <v>0.96339646733347495</v>
      </c>
      <c r="L230" s="165">
        <f>IF(K230&gt;$R$7,0,1)</f>
        <v>0</v>
      </c>
      <c r="M230" s="164">
        <f>ABS(B230-AVERAGE(D230,H230, J230))</f>
        <v>0</v>
      </c>
      <c r="O230" s="2" t="str">
        <f>O229&amp;A230&amp;","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</v>
      </c>
    </row>
    <row r="231" spans="1:15" x14ac:dyDescent="0.25">
      <c r="A231" s="158">
        <f>fhr_stats!A190</f>
        <v>189</v>
      </c>
      <c r="B231" s="160">
        <f>fhr_stats!B190</f>
        <v>0</v>
      </c>
      <c r="C231" s="164">
        <f>fhr_stats!D190</f>
        <v>14.5907856004398</v>
      </c>
      <c r="D231" s="173">
        <f>IF(C231&lt;$R$3,0,1)</f>
        <v>0</v>
      </c>
      <c r="E231" s="164">
        <f>fhr_stats!J190</f>
        <v>17.935754998708401</v>
      </c>
      <c r="F231" s="165">
        <f>IF(E231&lt;$R$4,0,1)</f>
        <v>0</v>
      </c>
      <c r="G231" s="164">
        <f>fhr_stats!K190</f>
        <v>100.222694485547</v>
      </c>
      <c r="H231" s="173">
        <f>IF(G231&lt;$R$5,0,1)</f>
        <v>0</v>
      </c>
      <c r="I231" s="161">
        <f>fhr_stats!L190</f>
        <v>0.96850452052764102</v>
      </c>
      <c r="J231" s="173">
        <f>IF(I231&gt;$R$6,0,1)</f>
        <v>0</v>
      </c>
      <c r="K231" s="163">
        <f>fhr_stats!M190</f>
        <v>0.96302060174892501</v>
      </c>
      <c r="L231" s="165">
        <f>IF(K231&gt;$R$7,0,1)</f>
        <v>0</v>
      </c>
      <c r="M231" s="164">
        <f>ABS(B231-AVERAGE(D231,H231, J231))</f>
        <v>0</v>
      </c>
      <c r="O231" s="2" t="str">
        <f>O230&amp;A231&amp;","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</v>
      </c>
    </row>
    <row r="232" spans="1:15" x14ac:dyDescent="0.25">
      <c r="A232" s="158">
        <f>fhr_stats!A227</f>
        <v>226</v>
      </c>
      <c r="B232" s="160">
        <f>fhr_stats!B227</f>
        <v>0</v>
      </c>
      <c r="C232" s="164">
        <f>fhr_stats!D227</f>
        <v>14.514420626505199</v>
      </c>
      <c r="D232" s="173">
        <f>IF(C232&lt;$R$3,0,1)</f>
        <v>0</v>
      </c>
      <c r="E232" s="164">
        <f>fhr_stats!J227</f>
        <v>19.2676863388714</v>
      </c>
      <c r="F232" s="165">
        <f>IF(E232&lt;$R$4,0,1)</f>
        <v>0</v>
      </c>
      <c r="G232" s="164">
        <f>fhr_stats!K227</f>
        <v>100.63709093500501</v>
      </c>
      <c r="H232" s="173">
        <f>IF(G232&lt;$R$5,0,1)</f>
        <v>0</v>
      </c>
      <c r="I232" s="161">
        <f>fhr_stats!L227</f>
        <v>0.97302450391921402</v>
      </c>
      <c r="J232" s="173">
        <f>IF(I232&gt;$R$6,0,1)</f>
        <v>0</v>
      </c>
      <c r="K232" s="163">
        <f>fhr_stats!M227</f>
        <v>0.97330696984676202</v>
      </c>
      <c r="L232" s="165">
        <f>IF(K232&gt;$R$7,0,1)</f>
        <v>0</v>
      </c>
      <c r="M232" s="164">
        <f>ABS(B232-AVERAGE(D232,H232, J232))</f>
        <v>0</v>
      </c>
      <c r="O232" s="2" t="str">
        <f>O231&amp;A232&amp;","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</v>
      </c>
    </row>
    <row r="233" spans="1:15" x14ac:dyDescent="0.25">
      <c r="A233" s="158">
        <f>fhr_stats!A46</f>
        <v>45</v>
      </c>
      <c r="B233" s="160">
        <f>fhr_stats!B46</f>
        <v>0</v>
      </c>
      <c r="C233" s="164">
        <f>fhr_stats!D46</f>
        <v>14.459496733726199</v>
      </c>
      <c r="D233" s="173">
        <f>IF(C233&lt;$R$3,0,1)</f>
        <v>0</v>
      </c>
      <c r="E233" s="164">
        <f>fhr_stats!J46</f>
        <v>17.75</v>
      </c>
      <c r="F233" s="165">
        <f>IF(E233&lt;$R$4,0,1)</f>
        <v>0</v>
      </c>
      <c r="G233" s="164">
        <f>fhr_stats!K46</f>
        <v>90.75</v>
      </c>
      <c r="H233" s="173">
        <f>IF(G233&lt;$R$5,0,1)</f>
        <v>0</v>
      </c>
      <c r="I233" s="161">
        <f>fhr_stats!L46</f>
        <v>0.96817102137767197</v>
      </c>
      <c r="J233" s="173">
        <f>IF(I233&gt;$R$6,0,1)</f>
        <v>0</v>
      </c>
      <c r="K233" s="163">
        <f>fhr_stats!M46</f>
        <v>0.941726049089469</v>
      </c>
      <c r="L233" s="165">
        <f>IF(K233&gt;$R$7,0,1)</f>
        <v>0</v>
      </c>
      <c r="M233" s="164">
        <f>ABS(B233-AVERAGE(D233,H233, J233))</f>
        <v>0</v>
      </c>
      <c r="O233" s="2" t="str">
        <f>O232&amp;A233&amp;","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</v>
      </c>
    </row>
    <row r="234" spans="1:15" x14ac:dyDescent="0.25">
      <c r="A234" s="158">
        <f>fhr_stats!A129</f>
        <v>128</v>
      </c>
      <c r="B234" s="160">
        <f>fhr_stats!B129</f>
        <v>0</v>
      </c>
      <c r="C234" s="164">
        <f>fhr_stats!D129</f>
        <v>14.370766484072799</v>
      </c>
      <c r="D234" s="173">
        <f>IF(C234&lt;$R$3,0,1)</f>
        <v>0</v>
      </c>
      <c r="E234" s="164">
        <f>fhr_stats!J129</f>
        <v>13</v>
      </c>
      <c r="F234" s="165">
        <f>IF(E234&lt;$R$4,0,1)</f>
        <v>0</v>
      </c>
      <c r="G234" s="164">
        <f>fhr_stats!K129</f>
        <v>84</v>
      </c>
      <c r="H234" s="173">
        <f>IF(G234&lt;$R$5,0,1)</f>
        <v>0</v>
      </c>
      <c r="I234" s="161">
        <f>fhr_stats!L129</f>
        <v>0.94609994609994597</v>
      </c>
      <c r="J234" s="173">
        <f>IF(I234&gt;$R$6,0,1)</f>
        <v>0</v>
      </c>
      <c r="K234" s="163">
        <f>fhr_stats!M129</f>
        <v>0.91491491491491495</v>
      </c>
      <c r="L234" s="165">
        <f>IF(K234&gt;$R$7,0,1)</f>
        <v>0</v>
      </c>
      <c r="M234" s="164">
        <f>ABS(B234-AVERAGE(D234,H234, J234))</f>
        <v>0</v>
      </c>
      <c r="O234" s="2" t="str">
        <f>O233&amp;A234&amp;","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</v>
      </c>
    </row>
    <row r="235" spans="1:15" x14ac:dyDescent="0.25">
      <c r="A235" s="158">
        <f>fhr_stats!A135</f>
        <v>134</v>
      </c>
      <c r="B235" s="160">
        <f>fhr_stats!B135</f>
        <v>0</v>
      </c>
      <c r="C235" s="164">
        <f>fhr_stats!D135</f>
        <v>14.3691401331957</v>
      </c>
      <c r="D235" s="173">
        <f>IF(C235&lt;$R$3,0,1)</f>
        <v>0</v>
      </c>
      <c r="E235" s="164">
        <f>fhr_stats!J135</f>
        <v>11.189050129803</v>
      </c>
      <c r="F235" s="165">
        <f>IF(E235&lt;$R$4,0,1)</f>
        <v>0</v>
      </c>
      <c r="G235" s="164">
        <f>fhr_stats!K135</f>
        <v>77.016007248565302</v>
      </c>
      <c r="H235" s="173">
        <f>IF(G235&lt;$R$5,0,1)</f>
        <v>0</v>
      </c>
      <c r="I235" s="161">
        <f>fhr_stats!L135</f>
        <v>0.93720966243419002</v>
      </c>
      <c r="J235" s="173">
        <f>IF(I235&gt;$R$6,0,1)</f>
        <v>0</v>
      </c>
      <c r="K235" s="163">
        <f>fhr_stats!M135</f>
        <v>0.91375038711675405</v>
      </c>
      <c r="L235" s="165">
        <f>IF(K235&gt;$R$7,0,1)</f>
        <v>0</v>
      </c>
      <c r="M235" s="164">
        <f>ABS(B235-AVERAGE(D235,H235, J235))</f>
        <v>0</v>
      </c>
      <c r="O235" s="2" t="str">
        <f>O234&amp;A235&amp;","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</v>
      </c>
    </row>
    <row r="236" spans="1:15" x14ac:dyDescent="0.25">
      <c r="A236" s="158">
        <f>fhr_stats!A143</f>
        <v>142</v>
      </c>
      <c r="B236" s="160">
        <f>fhr_stats!B143</f>
        <v>0</v>
      </c>
      <c r="C236" s="164">
        <f>fhr_stats!D143</f>
        <v>14.302357514139899</v>
      </c>
      <c r="D236" s="173">
        <f>IF(C236&lt;$R$3,0,1)</f>
        <v>0</v>
      </c>
      <c r="E236" s="164">
        <f>fhr_stats!J143</f>
        <v>10.75</v>
      </c>
      <c r="F236" s="165">
        <f>IF(E236&lt;$R$4,0,1)</f>
        <v>0</v>
      </c>
      <c r="G236" s="164">
        <f>fhr_stats!K143</f>
        <v>99.25</v>
      </c>
      <c r="H236" s="173">
        <f>IF(G236&lt;$R$5,0,1)</f>
        <v>0</v>
      </c>
      <c r="I236" s="161">
        <f>fhr_stats!L143</f>
        <v>0.94461172186821596</v>
      </c>
      <c r="J236" s="173">
        <f>IF(I236&gt;$R$6,0,1)</f>
        <v>0</v>
      </c>
      <c r="K236" s="163">
        <f>fhr_stats!M143</f>
        <v>0.937329318675162</v>
      </c>
      <c r="L236" s="165">
        <f>IF(K236&gt;$R$7,0,1)</f>
        <v>0</v>
      </c>
      <c r="M236" s="164">
        <f>ABS(B236-AVERAGE(D236,H236, J236))</f>
        <v>0</v>
      </c>
      <c r="O236" s="2" t="str">
        <f>O235&amp;A236&amp;","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</v>
      </c>
    </row>
    <row r="237" spans="1:15" x14ac:dyDescent="0.25">
      <c r="A237" s="158">
        <f>fhr_stats!A114</f>
        <v>113</v>
      </c>
      <c r="B237" s="160">
        <f>fhr_stats!B114</f>
        <v>0</v>
      </c>
      <c r="C237" s="164">
        <f>fhr_stats!D114</f>
        <v>14.239000537596301</v>
      </c>
      <c r="D237" s="173">
        <f>IF(C237&lt;$R$3,0,1)</f>
        <v>0</v>
      </c>
      <c r="E237" s="164">
        <f>fhr_stats!J114</f>
        <v>20</v>
      </c>
      <c r="F237" s="165">
        <f>IF(E237&lt;$R$4,0,1)</f>
        <v>0</v>
      </c>
      <c r="G237" s="164">
        <f>fhr_stats!K114</f>
        <v>89</v>
      </c>
      <c r="H237" s="173">
        <f>IF(G237&lt;$R$5,0,1)</f>
        <v>0</v>
      </c>
      <c r="I237" s="161">
        <f>fhr_stats!L114</f>
        <v>0.97233438014057105</v>
      </c>
      <c r="J237" s="173">
        <f>IF(I237&gt;$R$6,0,1)</f>
        <v>0</v>
      </c>
      <c r="K237" s="163">
        <f>fhr_stats!M114</f>
        <v>0.96126813219679896</v>
      </c>
      <c r="L237" s="165">
        <f>IF(K237&gt;$R$7,0,1)</f>
        <v>0</v>
      </c>
      <c r="M237" s="164">
        <f>ABS(B237-AVERAGE(D237,H237, J237))</f>
        <v>0</v>
      </c>
      <c r="O237" s="2" t="str">
        <f>O236&amp;A237&amp;","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</v>
      </c>
    </row>
    <row r="238" spans="1:15" x14ac:dyDescent="0.25">
      <c r="A238" s="158">
        <f>fhr_stats!A10</f>
        <v>9</v>
      </c>
      <c r="B238" s="160">
        <f>fhr_stats!B10</f>
        <v>0</v>
      </c>
      <c r="C238" s="164">
        <f>fhr_stats!D10</f>
        <v>14.2183275604777</v>
      </c>
      <c r="D238" s="173">
        <f>IF(C238&lt;$R$3,0,1)</f>
        <v>0</v>
      </c>
      <c r="E238" s="164">
        <f>fhr_stats!J10</f>
        <v>9.1509082191245401</v>
      </c>
      <c r="F238" s="165">
        <f>IF(E238&lt;$R$4,0,1)</f>
        <v>0</v>
      </c>
      <c r="G238" s="164">
        <f>fhr_stats!K10</f>
        <v>105.787747486222</v>
      </c>
      <c r="H238" s="173">
        <f>IF(G238&lt;$R$5,0,1)</f>
        <v>0</v>
      </c>
      <c r="I238" s="161">
        <f>fhr_stats!L10</f>
        <v>0.94336118848653605</v>
      </c>
      <c r="J238" s="173">
        <f>IF(I238&gt;$R$6,0,1)</f>
        <v>0</v>
      </c>
      <c r="K238" s="163">
        <f>fhr_stats!M10</f>
        <v>0.93993286193843295</v>
      </c>
      <c r="L238" s="165">
        <f>IF(K238&gt;$R$7,0,1)</f>
        <v>0</v>
      </c>
      <c r="M238" s="164">
        <f>ABS(B238-AVERAGE(D238,H238, J238))</f>
        <v>0</v>
      </c>
      <c r="O238" s="2" t="str">
        <f>O237&amp;A238&amp;","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</v>
      </c>
    </row>
    <row r="239" spans="1:15" x14ac:dyDescent="0.25">
      <c r="A239" s="158">
        <f>fhr_stats!A84</f>
        <v>83</v>
      </c>
      <c r="B239" s="160">
        <f>fhr_stats!B84</f>
        <v>0</v>
      </c>
      <c r="C239" s="164">
        <f>fhr_stats!D84</f>
        <v>14.127097950674001</v>
      </c>
      <c r="D239" s="173">
        <f>IF(C239&lt;$R$3,0,1)</f>
        <v>0</v>
      </c>
      <c r="E239" s="164">
        <f>fhr_stats!J84</f>
        <v>10.0409567462697</v>
      </c>
      <c r="F239" s="165">
        <f>IF(E239&lt;$R$4,0,1)</f>
        <v>0</v>
      </c>
      <c r="G239" s="164">
        <f>fhr_stats!K84</f>
        <v>101.154885740027</v>
      </c>
      <c r="H239" s="173">
        <f>IF(G239&lt;$R$5,0,1)</f>
        <v>0</v>
      </c>
      <c r="I239" s="161">
        <f>fhr_stats!L84</f>
        <v>0.95989003242633497</v>
      </c>
      <c r="J239" s="173">
        <f>IF(I239&gt;$R$6,0,1)</f>
        <v>0</v>
      </c>
      <c r="K239" s="163">
        <f>fhr_stats!M84</f>
        <v>0.95298181305512397</v>
      </c>
      <c r="L239" s="165">
        <f>IF(K239&gt;$R$7,0,1)</f>
        <v>0</v>
      </c>
      <c r="M239" s="164">
        <f>ABS(B239-AVERAGE(D239,H239, J239))</f>
        <v>0</v>
      </c>
      <c r="O239" s="2" t="str">
        <f>O238&amp;A239&amp;","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</v>
      </c>
    </row>
    <row r="240" spans="1:15" x14ac:dyDescent="0.25">
      <c r="A240" s="158">
        <f>fhr_stats!A117</f>
        <v>116</v>
      </c>
      <c r="B240" s="160">
        <f>fhr_stats!B117</f>
        <v>0</v>
      </c>
      <c r="C240" s="164">
        <f>fhr_stats!D117</f>
        <v>14.1045137747192</v>
      </c>
      <c r="D240" s="173">
        <f>IF(C240&lt;$R$3,0,1)</f>
        <v>0</v>
      </c>
      <c r="E240" s="164">
        <f>fhr_stats!J117</f>
        <v>11.277036764550701</v>
      </c>
      <c r="F240" s="165">
        <f>IF(E240&lt;$R$4,0,1)</f>
        <v>0</v>
      </c>
      <c r="G240" s="164">
        <f>fhr_stats!K117</f>
        <v>88.100113691024802</v>
      </c>
      <c r="H240" s="173">
        <f>IF(G240&lt;$R$5,0,1)</f>
        <v>0</v>
      </c>
      <c r="I240" s="161">
        <f>fhr_stats!L117</f>
        <v>0.94939571701180203</v>
      </c>
      <c r="J240" s="173">
        <f>IF(I240&gt;$R$6,0,1)</f>
        <v>0</v>
      </c>
      <c r="K240" s="163">
        <f>fhr_stats!M117</f>
        <v>0.93278676938299498</v>
      </c>
      <c r="L240" s="165">
        <f>IF(K240&gt;$R$7,0,1)</f>
        <v>0</v>
      </c>
      <c r="M240" s="164">
        <f>ABS(B240-AVERAGE(D240,H240, J240))</f>
        <v>0</v>
      </c>
      <c r="O240" s="2" t="str">
        <f>O239&amp;A240&amp;","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</v>
      </c>
    </row>
    <row r="241" spans="1:15" x14ac:dyDescent="0.25">
      <c r="A241" s="158">
        <f>fhr_stats!A280</f>
        <v>279</v>
      </c>
      <c r="B241" s="160">
        <f>fhr_stats!B280</f>
        <v>0</v>
      </c>
      <c r="C241" s="164">
        <f>fhr_stats!D280</f>
        <v>14.055563105424399</v>
      </c>
      <c r="D241" s="173">
        <f>IF(C241&lt;$R$3,0,1)</f>
        <v>0</v>
      </c>
      <c r="E241" s="164">
        <f>fhr_stats!J280</f>
        <v>14.6579811846124</v>
      </c>
      <c r="F241" s="165">
        <f>IF(E241&lt;$R$4,0,1)</f>
        <v>0</v>
      </c>
      <c r="G241" s="164">
        <f>fhr_stats!K280</f>
        <v>97.107989129749299</v>
      </c>
      <c r="H241" s="173">
        <f>IF(G241&lt;$R$5,0,1)</f>
        <v>0</v>
      </c>
      <c r="I241" s="161">
        <f>fhr_stats!L280</f>
        <v>0.95605503926230095</v>
      </c>
      <c r="J241" s="173">
        <f>IF(I241&gt;$R$6,0,1)</f>
        <v>0</v>
      </c>
      <c r="K241" s="163">
        <f>fhr_stats!M280</f>
        <v>0.93084071752755504</v>
      </c>
      <c r="L241" s="165">
        <f>IF(K241&gt;$R$7,0,1)</f>
        <v>0</v>
      </c>
      <c r="M241" s="164">
        <f>ABS(B241-AVERAGE(D241,H241, J241))</f>
        <v>0</v>
      </c>
      <c r="O241" s="2" t="str">
        <f>O240&amp;A241&amp;","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</v>
      </c>
    </row>
    <row r="242" spans="1:15" x14ac:dyDescent="0.25">
      <c r="A242" s="158">
        <f>fhr_stats!A36</f>
        <v>35</v>
      </c>
      <c r="B242" s="160">
        <f>fhr_stats!B36</f>
        <v>0</v>
      </c>
      <c r="C242" s="164">
        <f>fhr_stats!D36</f>
        <v>14.0337846506829</v>
      </c>
      <c r="D242" s="173">
        <f>IF(C242&lt;$R$3,0,1)</f>
        <v>0</v>
      </c>
      <c r="E242" s="164">
        <f>fhr_stats!J36</f>
        <v>15.194480805674599</v>
      </c>
      <c r="F242" s="165">
        <f>IF(E242&lt;$R$4,0,1)</f>
        <v>0</v>
      </c>
      <c r="G242" s="164">
        <f>fhr_stats!K36</f>
        <v>99.498343510292401</v>
      </c>
      <c r="H242" s="173">
        <f>IF(G242&lt;$R$5,0,1)</f>
        <v>0</v>
      </c>
      <c r="I242" s="161">
        <f>fhr_stats!L36</f>
        <v>0.97378722214455404</v>
      </c>
      <c r="J242" s="173">
        <f>IF(I242&gt;$R$6,0,1)</f>
        <v>0</v>
      </c>
      <c r="K242" s="163">
        <f>fhr_stats!M36</f>
        <v>0.96826506360967401</v>
      </c>
      <c r="L242" s="165">
        <f>IF(K242&gt;$R$7,0,1)</f>
        <v>0</v>
      </c>
      <c r="M242" s="164">
        <f>ABS(B242-AVERAGE(D242,H242, J242))</f>
        <v>0</v>
      </c>
      <c r="O242" s="2" t="str">
        <f>O241&amp;A242&amp;","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</v>
      </c>
    </row>
    <row r="243" spans="1:15" x14ac:dyDescent="0.25">
      <c r="A243" s="158">
        <f>fhr_stats!A163</f>
        <v>162</v>
      </c>
      <c r="B243" s="160">
        <f>fhr_stats!B163</f>
        <v>0</v>
      </c>
      <c r="C243" s="164">
        <f>fhr_stats!D163</f>
        <v>13.975457632811301</v>
      </c>
      <c r="D243" s="173">
        <f>IF(C243&lt;$R$3,0,1)</f>
        <v>0</v>
      </c>
      <c r="E243" s="164">
        <f>fhr_stats!J163</f>
        <v>13</v>
      </c>
      <c r="F243" s="165">
        <f>IF(E243&lt;$R$4,0,1)</f>
        <v>0</v>
      </c>
      <c r="G243" s="164">
        <f>fhr_stats!K163</f>
        <v>109</v>
      </c>
      <c r="H243" s="173">
        <f>IF(G243&lt;$R$5,0,1)</f>
        <v>0</v>
      </c>
      <c r="I243" s="161">
        <f>fhr_stats!L163</f>
        <v>0.96356670673076905</v>
      </c>
      <c r="J243" s="173">
        <f>IF(I243&gt;$R$6,0,1)</f>
        <v>0</v>
      </c>
      <c r="K243" s="163">
        <f>fhr_stats!M163</f>
        <v>0.95417668269230704</v>
      </c>
      <c r="L243" s="165">
        <f>IF(K243&gt;$R$7,0,1)</f>
        <v>0</v>
      </c>
      <c r="M243" s="164">
        <f>ABS(B243-AVERAGE(D243,H243, J243))</f>
        <v>0</v>
      </c>
      <c r="O243" s="2" t="str">
        <f>O242&amp;A243&amp;","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</v>
      </c>
    </row>
    <row r="244" spans="1:15" x14ac:dyDescent="0.25">
      <c r="A244" s="158">
        <f>fhr_stats!A160</f>
        <v>159</v>
      </c>
      <c r="B244" s="160">
        <f>fhr_stats!B160</f>
        <v>0</v>
      </c>
      <c r="C244" s="164">
        <f>fhr_stats!D160</f>
        <v>13.9158330147258</v>
      </c>
      <c r="D244" s="173">
        <f>IF(C244&lt;$R$3,0,1)</f>
        <v>0</v>
      </c>
      <c r="E244" s="164">
        <f>fhr_stats!J160</f>
        <v>20.908576861677801</v>
      </c>
      <c r="F244" s="165">
        <f>IF(E244&lt;$R$4,0,1)</f>
        <v>0</v>
      </c>
      <c r="G244" s="164">
        <f>fhr_stats!K160</f>
        <v>85.638352804544596</v>
      </c>
      <c r="H244" s="173">
        <f>IF(G244&lt;$R$5,0,1)</f>
        <v>0</v>
      </c>
      <c r="I244" s="161">
        <f>fhr_stats!L160</f>
        <v>0.98536265656859801</v>
      </c>
      <c r="J244" s="173">
        <f>IF(I244&gt;$R$6,0,1)</f>
        <v>0</v>
      </c>
      <c r="K244" s="163">
        <f>fhr_stats!M160</f>
        <v>0.98390620448587196</v>
      </c>
      <c r="L244" s="165">
        <f>IF(K244&gt;$R$7,0,1)</f>
        <v>0</v>
      </c>
      <c r="M244" s="164">
        <f>ABS(B244-AVERAGE(D244,H244, J244))</f>
        <v>0</v>
      </c>
      <c r="O244" s="2" t="str">
        <f>O243&amp;A244&amp;","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</v>
      </c>
    </row>
    <row r="245" spans="1:15" x14ac:dyDescent="0.25">
      <c r="A245" s="158">
        <f>fhr_stats!A113</f>
        <v>112</v>
      </c>
      <c r="B245" s="160">
        <f>fhr_stats!B113</f>
        <v>0</v>
      </c>
      <c r="C245" s="164">
        <f>fhr_stats!D113</f>
        <v>13.792896615575801</v>
      </c>
      <c r="D245" s="173">
        <f>IF(C245&lt;$R$3,0,1)</f>
        <v>0</v>
      </c>
      <c r="E245" s="164">
        <f>fhr_stats!J113</f>
        <v>11.5</v>
      </c>
      <c r="F245" s="165">
        <f>IF(E245&lt;$R$4,0,1)</f>
        <v>0</v>
      </c>
      <c r="G245" s="164">
        <f>fhr_stats!K113</f>
        <v>123.75</v>
      </c>
      <c r="H245" s="173">
        <f>IF(G245&lt;$R$5,0,1)</f>
        <v>0</v>
      </c>
      <c r="I245" s="161">
        <f>fhr_stats!L113</f>
        <v>0.95454545454545403</v>
      </c>
      <c r="J245" s="173">
        <f>IF(I245&gt;$R$6,0,1)</f>
        <v>0</v>
      </c>
      <c r="K245" s="163">
        <f>fhr_stats!M113</f>
        <v>0.94696969696969702</v>
      </c>
      <c r="L245" s="165">
        <f>IF(K245&gt;$R$7,0,1)</f>
        <v>0</v>
      </c>
      <c r="M245" s="164">
        <f>ABS(B245-AVERAGE(D245,H245, J245))</f>
        <v>0</v>
      </c>
      <c r="O245" s="2" t="str">
        <f>O244&amp;A245&amp;","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</v>
      </c>
    </row>
    <row r="246" spans="1:15" x14ac:dyDescent="0.25">
      <c r="A246" s="158">
        <f>fhr_stats!A276</f>
        <v>275</v>
      </c>
      <c r="B246" s="160">
        <f>fhr_stats!B276</f>
        <v>0</v>
      </c>
      <c r="C246" s="164">
        <f>fhr_stats!D276</f>
        <v>13.7331753090949</v>
      </c>
      <c r="D246" s="173">
        <f>IF(C246&lt;$R$3,0,1)</f>
        <v>0</v>
      </c>
      <c r="E246" s="164">
        <f>fhr_stats!J276</f>
        <v>13.7659847248713</v>
      </c>
      <c r="F246" s="165">
        <f>IF(E246&lt;$R$4,0,1)</f>
        <v>0</v>
      </c>
      <c r="G246" s="164">
        <f>fhr_stats!K276</f>
        <v>102.657199270719</v>
      </c>
      <c r="H246" s="173">
        <f>IF(G246&lt;$R$5,0,1)</f>
        <v>0</v>
      </c>
      <c r="I246" s="161">
        <f>fhr_stats!L276</f>
        <v>0.96207276736493896</v>
      </c>
      <c r="J246" s="173">
        <f>IF(I246&gt;$R$6,0,1)</f>
        <v>0</v>
      </c>
      <c r="K246" s="163">
        <f>fhr_stats!M276</f>
        <v>0.95670709298052103</v>
      </c>
      <c r="L246" s="165">
        <f>IF(K246&gt;$R$7,0,1)</f>
        <v>0</v>
      </c>
      <c r="M246" s="164">
        <f>ABS(B246-AVERAGE(D246,H246, J246))</f>
        <v>0</v>
      </c>
      <c r="O246" s="2" t="str">
        <f>O245&amp;A246&amp;","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</v>
      </c>
    </row>
    <row r="247" spans="1:15" x14ac:dyDescent="0.25">
      <c r="A247" s="158">
        <f>fhr_stats!A89</f>
        <v>88</v>
      </c>
      <c r="B247" s="160">
        <f>fhr_stats!B89</f>
        <v>0</v>
      </c>
      <c r="C247" s="164">
        <f>fhr_stats!D89</f>
        <v>13.628396923097</v>
      </c>
      <c r="D247" s="173">
        <f>IF(C247&lt;$R$3,0,1)</f>
        <v>0</v>
      </c>
      <c r="E247" s="164">
        <f>fhr_stats!J89</f>
        <v>21</v>
      </c>
      <c r="F247" s="165">
        <f>IF(E247&lt;$R$4,0,1)</f>
        <v>0</v>
      </c>
      <c r="G247" s="164">
        <f>fhr_stats!K89</f>
        <v>95</v>
      </c>
      <c r="H247" s="173">
        <f>IF(G247&lt;$R$5,0,1)</f>
        <v>0</v>
      </c>
      <c r="I247" s="161">
        <f>fhr_stats!L89</f>
        <v>0.98762486953928696</v>
      </c>
      <c r="J247" s="173">
        <f>IF(I247&gt;$R$6,0,1)</f>
        <v>0</v>
      </c>
      <c r="K247" s="163">
        <f>fhr_stats!M89</f>
        <v>0.98024452065006695</v>
      </c>
      <c r="L247" s="165">
        <f>IF(K247&gt;$R$7,0,1)</f>
        <v>0</v>
      </c>
      <c r="M247" s="164">
        <f>ABS(B247-AVERAGE(D247,H247, J247))</f>
        <v>0</v>
      </c>
      <c r="O247" s="2" t="str">
        <f>O246&amp;A247&amp;","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</v>
      </c>
    </row>
    <row r="248" spans="1:15" x14ac:dyDescent="0.25">
      <c r="A248" s="158">
        <f>fhr_stats!A56</f>
        <v>55</v>
      </c>
      <c r="B248" s="160">
        <f>fhr_stats!B56</f>
        <v>0</v>
      </c>
      <c r="C248" s="164">
        <f>fhr_stats!D56</f>
        <v>13.2514424338992</v>
      </c>
      <c r="D248" s="173">
        <f>IF(C248&lt;$R$3,0,1)</f>
        <v>0</v>
      </c>
      <c r="E248" s="164">
        <f>fhr_stats!J56</f>
        <v>13</v>
      </c>
      <c r="F248" s="165">
        <f>IF(E248&lt;$R$4,0,1)</f>
        <v>0</v>
      </c>
      <c r="G248" s="164">
        <f>fhr_stats!K56</f>
        <v>107</v>
      </c>
      <c r="H248" s="173">
        <f>IF(G248&lt;$R$5,0,1)</f>
        <v>0</v>
      </c>
      <c r="I248" s="161">
        <f>fhr_stats!L56</f>
        <v>0.96261156792465996</v>
      </c>
      <c r="J248" s="173">
        <f>IF(I248&gt;$R$6,0,1)</f>
        <v>0</v>
      </c>
      <c r="K248" s="163">
        <f>fhr_stats!M56</f>
        <v>0.94194953967249895</v>
      </c>
      <c r="L248" s="165">
        <f>IF(K248&gt;$R$7,0,1)</f>
        <v>0</v>
      </c>
      <c r="M248" s="164">
        <f>ABS(B248-AVERAGE(D248,H248, J248))</f>
        <v>0</v>
      </c>
      <c r="O248" s="2" t="str">
        <f>O247&amp;A248&amp;","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</v>
      </c>
    </row>
    <row r="249" spans="1:15" x14ac:dyDescent="0.25">
      <c r="A249" s="158">
        <f>fhr_stats!A157</f>
        <v>156</v>
      </c>
      <c r="B249" s="160">
        <f>fhr_stats!B157</f>
        <v>0</v>
      </c>
      <c r="C249" s="164">
        <f>fhr_stats!D157</f>
        <v>13.1393269421408</v>
      </c>
      <c r="D249" s="173">
        <f>IF(C249&lt;$R$3,0,1)</f>
        <v>0</v>
      </c>
      <c r="E249" s="164">
        <f>fhr_stats!J157</f>
        <v>16</v>
      </c>
      <c r="F249" s="165">
        <f>IF(E249&lt;$R$4,0,1)</f>
        <v>0</v>
      </c>
      <c r="G249" s="164">
        <f>fhr_stats!K157</f>
        <v>83</v>
      </c>
      <c r="H249" s="173">
        <f>IF(G249&lt;$R$5,0,1)</f>
        <v>0</v>
      </c>
      <c r="I249" s="161">
        <f>fhr_stats!L157</f>
        <v>0.98787473034292905</v>
      </c>
      <c r="J249" s="173">
        <f>IF(I249&gt;$R$6,0,1)</f>
        <v>0</v>
      </c>
      <c r="K249" s="163">
        <f>fhr_stats!M157</f>
        <v>0.97984080934315199</v>
      </c>
      <c r="L249" s="165">
        <f>IF(K249&gt;$R$7,0,1)</f>
        <v>0</v>
      </c>
      <c r="M249" s="164">
        <f>ABS(B249-AVERAGE(D249,H249, J249))</f>
        <v>0</v>
      </c>
      <c r="O249" s="2" t="str">
        <f>O248&amp;A249&amp;","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</v>
      </c>
    </row>
    <row r="250" spans="1:15" x14ac:dyDescent="0.25">
      <c r="A250" s="158">
        <f>fhr_stats!A224</f>
        <v>223</v>
      </c>
      <c r="B250" s="160">
        <f>fhr_stats!B224</f>
        <v>0</v>
      </c>
      <c r="C250" s="164">
        <f>fhr_stats!D224</f>
        <v>12.9911389698505</v>
      </c>
      <c r="D250" s="173">
        <f>IF(C250&lt;$R$3,0,1)</f>
        <v>0</v>
      </c>
      <c r="E250" s="164">
        <f>fhr_stats!J224</f>
        <v>12.9721266967946</v>
      </c>
      <c r="F250" s="165">
        <f>IF(E250&lt;$R$4,0,1)</f>
        <v>0</v>
      </c>
      <c r="G250" s="164">
        <f>fhr_stats!K224</f>
        <v>95.321353044309006</v>
      </c>
      <c r="H250" s="173">
        <f>IF(G250&lt;$R$5,0,1)</f>
        <v>0</v>
      </c>
      <c r="I250" s="161">
        <f>fhr_stats!L224</f>
        <v>0.97025855626961499</v>
      </c>
      <c r="J250" s="173">
        <f>IF(I250&gt;$R$6,0,1)</f>
        <v>0</v>
      </c>
      <c r="K250" s="163">
        <f>fhr_stats!M224</f>
        <v>0.95045583619787699</v>
      </c>
      <c r="L250" s="165">
        <f>IF(K250&gt;$R$7,0,1)</f>
        <v>0</v>
      </c>
      <c r="M250" s="164">
        <f>ABS(B250-AVERAGE(D250,H250, J250))</f>
        <v>0</v>
      </c>
      <c r="O250" s="2" t="str">
        <f>O249&amp;A250&amp;","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</v>
      </c>
    </row>
    <row r="251" spans="1:15" x14ac:dyDescent="0.25">
      <c r="A251" s="158">
        <f>fhr_stats!A101</f>
        <v>100</v>
      </c>
      <c r="B251" s="160">
        <f>fhr_stats!B101</f>
        <v>0</v>
      </c>
      <c r="C251" s="164">
        <f>fhr_stats!D101</f>
        <v>12.930269029504</v>
      </c>
      <c r="D251" s="173">
        <f>IF(C251&lt;$R$3,0,1)</f>
        <v>0</v>
      </c>
      <c r="E251" s="164">
        <f>fhr_stats!J101</f>
        <v>10.5</v>
      </c>
      <c r="F251" s="165">
        <f>IF(E251&lt;$R$4,0,1)</f>
        <v>0</v>
      </c>
      <c r="G251" s="164">
        <f>fhr_stats!K101</f>
        <v>96.5</v>
      </c>
      <c r="H251" s="173">
        <f>IF(G251&lt;$R$5,0,1)</f>
        <v>0</v>
      </c>
      <c r="I251" s="161">
        <f>fhr_stats!L101</f>
        <v>0.96756329113924</v>
      </c>
      <c r="J251" s="173">
        <f>IF(I251&gt;$R$6,0,1)</f>
        <v>0</v>
      </c>
      <c r="K251" s="163">
        <f>fhr_stats!M101</f>
        <v>0.95533659378596003</v>
      </c>
      <c r="L251" s="165">
        <f>IF(K251&gt;$R$7,0,1)</f>
        <v>0</v>
      </c>
      <c r="M251" s="164">
        <f>ABS(B251-AVERAGE(D251,H251, J251))</f>
        <v>0</v>
      </c>
      <c r="O251" s="2" t="str">
        <f>O250&amp;A251&amp;","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</v>
      </c>
    </row>
    <row r="252" spans="1:15" x14ac:dyDescent="0.25">
      <c r="A252" s="158">
        <f>fhr_stats!A297</f>
        <v>296</v>
      </c>
      <c r="B252" s="160">
        <f>fhr_stats!B297</f>
        <v>0</v>
      </c>
      <c r="C252" s="164">
        <f>fhr_stats!D297</f>
        <v>12.7819042797833</v>
      </c>
      <c r="D252" s="173">
        <f>IF(C252&lt;$R$3,0,1)</f>
        <v>0</v>
      </c>
      <c r="E252" s="164">
        <f>fhr_stats!J297</f>
        <v>7.8419131901331696</v>
      </c>
      <c r="F252" s="165">
        <f>IF(E252&lt;$R$4,0,1)</f>
        <v>0</v>
      </c>
      <c r="G252" s="164">
        <f>fhr_stats!K297</f>
        <v>98.5099216580941</v>
      </c>
      <c r="H252" s="173">
        <f>IF(G252&lt;$R$5,0,1)</f>
        <v>0</v>
      </c>
      <c r="I252" s="161">
        <f>fhr_stats!L297</f>
        <v>0.97175018155410298</v>
      </c>
      <c r="J252" s="173">
        <f>IF(I252&gt;$R$6,0,1)</f>
        <v>0</v>
      </c>
      <c r="K252" s="163">
        <f>fhr_stats!M297</f>
        <v>0.96143790849673205</v>
      </c>
      <c r="L252" s="165">
        <f>IF(K252&gt;$R$7,0,1)</f>
        <v>0</v>
      </c>
      <c r="M252" s="164">
        <f>ABS(B252-AVERAGE(D252,H252, J252))</f>
        <v>0</v>
      </c>
      <c r="O252" s="2" t="str">
        <f>O251&amp;A252&amp;","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</v>
      </c>
    </row>
    <row r="253" spans="1:15" x14ac:dyDescent="0.25">
      <c r="A253" s="158">
        <f>fhr_stats!A281</f>
        <v>280</v>
      </c>
      <c r="B253" s="160">
        <f>fhr_stats!B281</f>
        <v>0</v>
      </c>
      <c r="C253" s="164">
        <f>fhr_stats!D281</f>
        <v>12.743171703148001</v>
      </c>
      <c r="D253" s="173">
        <f>IF(C253&lt;$R$3,0,1)</f>
        <v>0</v>
      </c>
      <c r="E253" s="164">
        <f>fhr_stats!J281</f>
        <v>11</v>
      </c>
      <c r="F253" s="165">
        <f>IF(E253&lt;$R$4,0,1)</f>
        <v>0</v>
      </c>
      <c r="G253" s="164">
        <f>fhr_stats!K281</f>
        <v>98</v>
      </c>
      <c r="H253" s="173">
        <f>IF(G253&lt;$R$5,0,1)</f>
        <v>0</v>
      </c>
      <c r="I253" s="161">
        <f>fhr_stats!L281</f>
        <v>0.96762112818912305</v>
      </c>
      <c r="J253" s="173">
        <f>IF(I253&gt;$R$6,0,1)</f>
        <v>0</v>
      </c>
      <c r="K253" s="163">
        <f>fhr_stats!M281</f>
        <v>0.958648669735507</v>
      </c>
      <c r="L253" s="165">
        <f>IF(K253&gt;$R$7,0,1)</f>
        <v>0</v>
      </c>
      <c r="M253" s="164">
        <f>ABS(B253-AVERAGE(D253,H253, J253))</f>
        <v>0</v>
      </c>
      <c r="O253" s="2" t="str">
        <f>O252&amp;A253&amp;","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</v>
      </c>
    </row>
    <row r="254" spans="1:15" x14ac:dyDescent="0.25">
      <c r="A254" s="158">
        <f>fhr_stats!A81</f>
        <v>80</v>
      </c>
      <c r="B254" s="160">
        <f>fhr_stats!B81</f>
        <v>0</v>
      </c>
      <c r="C254" s="164">
        <f>fhr_stats!D81</f>
        <v>12.6719932217203</v>
      </c>
      <c r="D254" s="173">
        <f>IF(C254&lt;$R$3,0,1)</f>
        <v>0</v>
      </c>
      <c r="E254" s="164">
        <f>fhr_stats!J81</f>
        <v>11.2112114285017</v>
      </c>
      <c r="F254" s="165">
        <f>IF(E254&lt;$R$4,0,1)</f>
        <v>0</v>
      </c>
      <c r="G254" s="164">
        <f>fhr_stats!K81</f>
        <v>108.935178942435</v>
      </c>
      <c r="H254" s="173">
        <f>IF(G254&lt;$R$5,0,1)</f>
        <v>0</v>
      </c>
      <c r="I254" s="161">
        <f>fhr_stats!L81</f>
        <v>0.96531708024960095</v>
      </c>
      <c r="J254" s="173">
        <f>IF(I254&gt;$R$6,0,1)</f>
        <v>0</v>
      </c>
      <c r="K254" s="163">
        <f>fhr_stats!M81</f>
        <v>0.96350312001160898</v>
      </c>
      <c r="L254" s="165">
        <f>IF(K254&gt;$R$7,0,1)</f>
        <v>0</v>
      </c>
      <c r="M254" s="164">
        <f>ABS(B254-AVERAGE(D254,H254, J254))</f>
        <v>0</v>
      </c>
      <c r="O254" s="2" t="str">
        <f>O253&amp;A254&amp;","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</v>
      </c>
    </row>
    <row r="255" spans="1:15" x14ac:dyDescent="0.25">
      <c r="A255" s="158">
        <f>fhr_stats!A247</f>
        <v>246</v>
      </c>
      <c r="B255" s="160">
        <f>fhr_stats!B247</f>
        <v>0</v>
      </c>
      <c r="C255" s="164">
        <f>fhr_stats!D247</f>
        <v>12.5204875331082</v>
      </c>
      <c r="D255" s="173">
        <f>IF(C255&lt;$R$3,0,1)</f>
        <v>0</v>
      </c>
      <c r="E255" s="164">
        <f>fhr_stats!J247</f>
        <v>13.9857035030857</v>
      </c>
      <c r="F255" s="165">
        <f>IF(E255&lt;$R$4,0,1)</f>
        <v>0</v>
      </c>
      <c r="G255" s="164">
        <f>fhr_stats!K247</f>
        <v>95.741647995550593</v>
      </c>
      <c r="H255" s="173">
        <f>IF(G255&lt;$R$5,0,1)</f>
        <v>0</v>
      </c>
      <c r="I255" s="161">
        <f>fhr_stats!L247</f>
        <v>0.96672828096118302</v>
      </c>
      <c r="J255" s="173">
        <f>IF(I255&gt;$R$6,0,1)</f>
        <v>0</v>
      </c>
      <c r="K255" s="163">
        <f>fhr_stats!M247</f>
        <v>0.964808758708943</v>
      </c>
      <c r="L255" s="165">
        <f>IF(K255&gt;$R$7,0,1)</f>
        <v>0</v>
      </c>
      <c r="M255" s="164">
        <f>ABS(B255-AVERAGE(D255,H255, J255))</f>
        <v>0</v>
      </c>
      <c r="O255" s="2" t="str">
        <f>O254&amp;A255&amp;","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</v>
      </c>
    </row>
    <row r="256" spans="1:15" x14ac:dyDescent="0.25">
      <c r="A256" s="158">
        <f>fhr_stats!A216</f>
        <v>215</v>
      </c>
      <c r="B256" s="160">
        <f>fhr_stats!B216</f>
        <v>0</v>
      </c>
      <c r="C256" s="164">
        <f>fhr_stats!D216</f>
        <v>12.497437500999</v>
      </c>
      <c r="D256" s="173">
        <f>IF(C256&lt;$R$3,0,1)</f>
        <v>0</v>
      </c>
      <c r="E256" s="164">
        <f>fhr_stats!J216</f>
        <v>17</v>
      </c>
      <c r="F256" s="165">
        <f>IF(E256&lt;$R$4,0,1)</f>
        <v>0</v>
      </c>
      <c r="G256" s="164">
        <f>fhr_stats!K216</f>
        <v>117</v>
      </c>
      <c r="H256" s="173">
        <f>IF(G256&lt;$R$5,0,1)</f>
        <v>0</v>
      </c>
      <c r="I256" s="161">
        <f>fhr_stats!L216</f>
        <v>0.99388625211165604</v>
      </c>
      <c r="J256" s="173">
        <f>IF(I256&gt;$R$6,0,1)</f>
        <v>0</v>
      </c>
      <c r="K256" s="163">
        <f>fhr_stats!M216</f>
        <v>0.99002493765585997</v>
      </c>
      <c r="L256" s="165">
        <f>IF(K256&gt;$R$7,0,1)</f>
        <v>0</v>
      </c>
      <c r="M256" s="164">
        <f>ABS(B256-AVERAGE(D256,H256, J256))</f>
        <v>0</v>
      </c>
      <c r="O256" s="2" t="str">
        <f>O255&amp;A256&amp;","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</v>
      </c>
    </row>
    <row r="257" spans="1:15" x14ac:dyDescent="0.25">
      <c r="A257" s="158">
        <f>fhr_stats!A272</f>
        <v>271</v>
      </c>
      <c r="B257" s="160">
        <f>fhr_stats!B272</f>
        <v>0</v>
      </c>
      <c r="C257" s="164">
        <f>fhr_stats!D272</f>
        <v>12.4520268124583</v>
      </c>
      <c r="D257" s="173">
        <f>IF(C257&lt;$R$3,0,1)</f>
        <v>0</v>
      </c>
      <c r="E257" s="164">
        <f>fhr_stats!J272</f>
        <v>8</v>
      </c>
      <c r="F257" s="165">
        <f>IF(E257&lt;$R$4,0,1)</f>
        <v>0</v>
      </c>
      <c r="G257" s="164">
        <f>fhr_stats!K272</f>
        <v>89</v>
      </c>
      <c r="H257" s="173">
        <f>IF(G257&lt;$R$5,0,1)</f>
        <v>0</v>
      </c>
      <c r="I257" s="161">
        <f>fhr_stats!L272</f>
        <v>0.95097037793667005</v>
      </c>
      <c r="J257" s="173">
        <f>IF(I257&gt;$R$6,0,1)</f>
        <v>0</v>
      </c>
      <c r="K257" s="163">
        <f>fhr_stats!M272</f>
        <v>0.93185466219173996</v>
      </c>
      <c r="L257" s="165">
        <f>IF(K257&gt;$R$7,0,1)</f>
        <v>0</v>
      </c>
      <c r="M257" s="164">
        <f>ABS(B257-AVERAGE(D257,H257, J257))</f>
        <v>0</v>
      </c>
      <c r="O257" s="2" t="str">
        <f>O256&amp;A257&amp;","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</v>
      </c>
    </row>
    <row r="258" spans="1:15" x14ac:dyDescent="0.25">
      <c r="A258" s="158">
        <f>fhr_stats!A230</f>
        <v>229</v>
      </c>
      <c r="B258" s="160">
        <f>fhr_stats!B230</f>
        <v>0</v>
      </c>
      <c r="C258" s="164">
        <f>fhr_stats!D230</f>
        <v>12.345542716502599</v>
      </c>
      <c r="D258" s="173">
        <f>IF(C258&lt;$R$3,0,1)</f>
        <v>0</v>
      </c>
      <c r="E258" s="164">
        <f>fhr_stats!J230</f>
        <v>11.75</v>
      </c>
      <c r="F258" s="165">
        <f>IF(E258&lt;$R$4,0,1)</f>
        <v>0</v>
      </c>
      <c r="G258" s="164">
        <f>fhr_stats!K230</f>
        <v>104.75</v>
      </c>
      <c r="H258" s="173">
        <f>IF(G258&lt;$R$5,0,1)</f>
        <v>0</v>
      </c>
      <c r="I258" s="161">
        <f>fhr_stats!L230</f>
        <v>0.97923244229285</v>
      </c>
      <c r="J258" s="173">
        <f>IF(I258&gt;$R$6,0,1)</f>
        <v>0</v>
      </c>
      <c r="K258" s="163">
        <f>fhr_stats!M230</f>
        <v>0.96232372132182697</v>
      </c>
      <c r="L258" s="165">
        <f>IF(K258&gt;$R$7,0,1)</f>
        <v>0</v>
      </c>
      <c r="M258" s="164">
        <f>ABS(B258-AVERAGE(D258,H258, J258))</f>
        <v>0</v>
      </c>
      <c r="O258" s="2" t="str">
        <f>O257&amp;A258&amp;","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</v>
      </c>
    </row>
    <row r="259" spans="1:15" x14ac:dyDescent="0.25">
      <c r="A259" s="158">
        <f>fhr_stats!A108</f>
        <v>107</v>
      </c>
      <c r="B259" s="160">
        <f>fhr_stats!B108</f>
        <v>0</v>
      </c>
      <c r="C259" s="164">
        <f>fhr_stats!D108</f>
        <v>12.1905376382594</v>
      </c>
      <c r="D259" s="173">
        <f>IF(C259&lt;$R$3,0,1)</f>
        <v>0</v>
      </c>
      <c r="E259" s="164">
        <f>fhr_stats!J108</f>
        <v>11.5</v>
      </c>
      <c r="F259" s="165">
        <f>IF(E259&lt;$R$4,0,1)</f>
        <v>0</v>
      </c>
      <c r="G259" s="164">
        <f>fhr_stats!K108</f>
        <v>118.75</v>
      </c>
      <c r="H259" s="173">
        <f>IF(G259&lt;$R$5,0,1)</f>
        <v>0</v>
      </c>
      <c r="I259" s="161">
        <f>fhr_stats!L108</f>
        <v>0.96682570448784799</v>
      </c>
      <c r="J259" s="173">
        <f>IF(I259&gt;$R$6,0,1)</f>
        <v>0</v>
      </c>
      <c r="K259" s="163">
        <f>fhr_stats!M108</f>
        <v>0.96488743104219399</v>
      </c>
      <c r="L259" s="165">
        <f>IF(K259&gt;$R$7,0,1)</f>
        <v>0</v>
      </c>
      <c r="M259" s="164">
        <f>ABS(B259-AVERAGE(D259,H259, J259))</f>
        <v>0</v>
      </c>
      <c r="O259" s="2" t="str">
        <f>O258&amp;A259&amp;","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</v>
      </c>
    </row>
    <row r="260" spans="1:15" x14ac:dyDescent="0.25">
      <c r="A260" s="158">
        <f>fhr_stats!A161</f>
        <v>160</v>
      </c>
      <c r="B260" s="160">
        <f>fhr_stats!B161</f>
        <v>0</v>
      </c>
      <c r="C260" s="164">
        <f>fhr_stats!D161</f>
        <v>12.130049035240299</v>
      </c>
      <c r="D260" s="173">
        <f>IF(C260&lt;$R$3,0,1)</f>
        <v>0</v>
      </c>
      <c r="E260" s="164">
        <f>fhr_stats!J161</f>
        <v>6.5</v>
      </c>
      <c r="F260" s="165">
        <f>IF(E260&lt;$R$4,0,1)</f>
        <v>0</v>
      </c>
      <c r="G260" s="164">
        <f>fhr_stats!K161</f>
        <v>117</v>
      </c>
      <c r="H260" s="173">
        <f>IF(G260&lt;$R$5,0,1)</f>
        <v>0</v>
      </c>
      <c r="I260" s="161">
        <f>fhr_stats!L161</f>
        <v>0.96091179067340804</v>
      </c>
      <c r="J260" s="173">
        <f>IF(I260&gt;$R$6,0,1)</f>
        <v>0</v>
      </c>
      <c r="K260" s="163">
        <f>fhr_stats!M161</f>
        <v>0.95866441929528801</v>
      </c>
      <c r="L260" s="165">
        <f>IF(K260&gt;$R$7,0,1)</f>
        <v>0</v>
      </c>
      <c r="M260" s="164">
        <f>ABS(B260-AVERAGE(D260,H260, J260))</f>
        <v>0</v>
      </c>
      <c r="O260" s="2" t="str">
        <f>O259&amp;A260&amp;","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</v>
      </c>
    </row>
    <row r="261" spans="1:15" x14ac:dyDescent="0.25">
      <c r="A261" s="158">
        <f>fhr_stats!A153</f>
        <v>152</v>
      </c>
      <c r="B261" s="160">
        <f>fhr_stats!B153</f>
        <v>0</v>
      </c>
      <c r="C261" s="164">
        <f>fhr_stats!D153</f>
        <v>12.075770536777499</v>
      </c>
      <c r="D261" s="173">
        <f>IF(C261&lt;$R$3,0,1)</f>
        <v>0</v>
      </c>
      <c r="E261" s="164">
        <f>fhr_stats!J153</f>
        <v>13</v>
      </c>
      <c r="F261" s="165">
        <f>IF(E261&lt;$R$4,0,1)</f>
        <v>0</v>
      </c>
      <c r="G261" s="164">
        <f>fhr_stats!K153</f>
        <v>121</v>
      </c>
      <c r="H261" s="173">
        <f>IF(G261&lt;$R$5,0,1)</f>
        <v>0</v>
      </c>
      <c r="I261" s="161">
        <f>fhr_stats!L153</f>
        <v>0.97423146473779298</v>
      </c>
      <c r="J261" s="173">
        <f>IF(I261&gt;$R$6,0,1)</f>
        <v>0</v>
      </c>
      <c r="K261" s="163">
        <f>fhr_stats!M153</f>
        <v>0.971518987341772</v>
      </c>
      <c r="L261" s="165">
        <f>IF(K261&gt;$R$7,0,1)</f>
        <v>0</v>
      </c>
      <c r="M261" s="164">
        <f>ABS(B261-AVERAGE(D261,H261, J261))</f>
        <v>0</v>
      </c>
      <c r="O261" s="2" t="str">
        <f>O260&amp;A261&amp;","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</v>
      </c>
    </row>
    <row r="262" spans="1:15" x14ac:dyDescent="0.25">
      <c r="A262" s="158">
        <f>fhr_stats!A203</f>
        <v>202</v>
      </c>
      <c r="B262" s="160">
        <f>fhr_stats!B203</f>
        <v>0</v>
      </c>
      <c r="C262" s="164">
        <f>fhr_stats!D203</f>
        <v>12.0383707098692</v>
      </c>
      <c r="D262" s="173">
        <f>IF(C262&lt;$R$3,0,1)</f>
        <v>0</v>
      </c>
      <c r="E262" s="164">
        <f>fhr_stats!J203</f>
        <v>17</v>
      </c>
      <c r="F262" s="165">
        <f>IF(E262&lt;$R$4,0,1)</f>
        <v>0</v>
      </c>
      <c r="G262" s="164">
        <f>fhr_stats!K203</f>
        <v>97</v>
      </c>
      <c r="H262" s="173">
        <f>IF(G262&lt;$R$5,0,1)</f>
        <v>0</v>
      </c>
      <c r="I262" s="161">
        <f>fhr_stats!L203</f>
        <v>0.99563581640331</v>
      </c>
      <c r="J262" s="173">
        <f>IF(I262&gt;$R$6,0,1)</f>
        <v>0</v>
      </c>
      <c r="K262" s="163">
        <f>fhr_stats!M203</f>
        <v>0.99224981188863803</v>
      </c>
      <c r="L262" s="165">
        <f>IF(K262&gt;$R$7,0,1)</f>
        <v>0</v>
      </c>
      <c r="M262" s="164">
        <f>ABS(B262-AVERAGE(D262,H262, J262))</f>
        <v>0</v>
      </c>
      <c r="O262" s="2" t="str">
        <f>O261&amp;A262&amp;","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</v>
      </c>
    </row>
    <row r="263" spans="1:15" x14ac:dyDescent="0.25">
      <c r="A263" s="158">
        <f>fhr_stats!A112</f>
        <v>111</v>
      </c>
      <c r="B263" s="160">
        <f>fhr_stats!B112</f>
        <v>0</v>
      </c>
      <c r="C263" s="164">
        <f>fhr_stats!D112</f>
        <v>11.644616564313999</v>
      </c>
      <c r="D263" s="173">
        <f>IF(C263&lt;$R$3,0,1)</f>
        <v>0</v>
      </c>
      <c r="E263" s="164">
        <f>fhr_stats!J112</f>
        <v>8.25</v>
      </c>
      <c r="F263" s="165">
        <f>IF(E263&lt;$R$4,0,1)</f>
        <v>0</v>
      </c>
      <c r="G263" s="164">
        <f>fhr_stats!K112</f>
        <v>103.25</v>
      </c>
      <c r="H263" s="173">
        <f>IF(G263&lt;$R$5,0,1)</f>
        <v>0</v>
      </c>
      <c r="I263" s="161">
        <f>fhr_stats!L112</f>
        <v>0.95991039703383196</v>
      </c>
      <c r="J263" s="173">
        <f>IF(I263&gt;$R$6,0,1)</f>
        <v>0</v>
      </c>
      <c r="K263" s="163">
        <f>fhr_stats!M112</f>
        <v>0.95488954117101799</v>
      </c>
      <c r="L263" s="165">
        <f>IF(K263&gt;$R$7,0,1)</f>
        <v>0</v>
      </c>
      <c r="M263" s="164">
        <f>ABS(B263-AVERAGE(D263,H263, J263))</f>
        <v>0</v>
      </c>
      <c r="O263" s="2" t="str">
        <f>O262&amp;A263&amp;","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</v>
      </c>
    </row>
    <row r="264" spans="1:15" x14ac:dyDescent="0.25">
      <c r="A264" s="158">
        <f>fhr_stats!A64</f>
        <v>63</v>
      </c>
      <c r="B264" s="160">
        <f>fhr_stats!B64</f>
        <v>0</v>
      </c>
      <c r="C264" s="164">
        <f>fhr_stats!D64</f>
        <v>11.481605436835199</v>
      </c>
      <c r="D264" s="173">
        <f>IF(C264&lt;$R$3,0,1)</f>
        <v>0</v>
      </c>
      <c r="E264" s="164">
        <f>fhr_stats!J64</f>
        <v>14.907596994690399</v>
      </c>
      <c r="F264" s="165">
        <f>IF(E264&lt;$R$4,0,1)</f>
        <v>0</v>
      </c>
      <c r="G264" s="164">
        <f>fhr_stats!K64</f>
        <v>87.0790276020996</v>
      </c>
      <c r="H264" s="173">
        <f>IF(G264&lt;$R$5,0,1)</f>
        <v>0</v>
      </c>
      <c r="I264" s="161">
        <f>fhr_stats!L64</f>
        <v>0.99409448818897606</v>
      </c>
      <c r="J264" s="173">
        <f>IF(I264&gt;$R$6,0,1)</f>
        <v>0</v>
      </c>
      <c r="K264" s="163">
        <f>fhr_stats!M64</f>
        <v>0.99289932508436396</v>
      </c>
      <c r="L264" s="165">
        <f>IF(K264&gt;$R$7,0,1)</f>
        <v>0</v>
      </c>
      <c r="M264" s="164">
        <f>ABS(B264-AVERAGE(D264,H264, J264))</f>
        <v>0</v>
      </c>
      <c r="O264" s="2" t="str">
        <f>O263&amp;A264&amp;","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</v>
      </c>
    </row>
    <row r="265" spans="1:15" x14ac:dyDescent="0.25">
      <c r="A265" s="158">
        <f>fhr_stats!A83</f>
        <v>82</v>
      </c>
      <c r="B265" s="160">
        <f>fhr_stats!B83</f>
        <v>0</v>
      </c>
      <c r="C265" s="164">
        <f>fhr_stats!D83</f>
        <v>11.2967183644113</v>
      </c>
      <c r="D265" s="173">
        <f>IF(C265&lt;$R$3,0,1)</f>
        <v>0</v>
      </c>
      <c r="E265" s="164">
        <f>fhr_stats!J83</f>
        <v>8.9897027745083093</v>
      </c>
      <c r="F265" s="165">
        <f>IF(E265&lt;$R$4,0,1)</f>
        <v>0</v>
      </c>
      <c r="G265" s="164">
        <f>fhr_stats!K83</f>
        <v>88.471291415340005</v>
      </c>
      <c r="H265" s="173">
        <f>IF(G265&lt;$R$5,0,1)</f>
        <v>0</v>
      </c>
      <c r="I265" s="161">
        <f>fhr_stats!L83</f>
        <v>0.97360621030345795</v>
      </c>
      <c r="J265" s="173">
        <f>IF(I265&gt;$R$6,0,1)</f>
        <v>0</v>
      </c>
      <c r="K265" s="163">
        <f>fhr_stats!M83</f>
        <v>0.97163020465772698</v>
      </c>
      <c r="L265" s="165">
        <f>IF(K265&gt;$R$7,0,1)</f>
        <v>0</v>
      </c>
      <c r="M265" s="164">
        <f>ABS(B265-AVERAGE(D265,H265, J265))</f>
        <v>0</v>
      </c>
      <c r="O265" s="2" t="str">
        <f>O264&amp;A265&amp;","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</v>
      </c>
    </row>
    <row r="266" spans="1:15" x14ac:dyDescent="0.25">
      <c r="A266" s="158">
        <f>fhr_stats!A31</f>
        <v>30</v>
      </c>
      <c r="B266" s="160">
        <f>fhr_stats!B31</f>
        <v>0</v>
      </c>
      <c r="C266" s="164">
        <f>fhr_stats!D31</f>
        <v>11.264806310473199</v>
      </c>
      <c r="D266" s="173">
        <f>IF(C266&lt;$R$3,0,1)</f>
        <v>0</v>
      </c>
      <c r="E266" s="164">
        <f>fhr_stats!J31</f>
        <v>8.7668177704525405</v>
      </c>
      <c r="F266" s="165">
        <f>IF(E266&lt;$R$4,0,1)</f>
        <v>0</v>
      </c>
      <c r="G266" s="164">
        <f>fhr_stats!K31</f>
        <v>110.137333730428</v>
      </c>
      <c r="H266" s="173">
        <f>IF(G266&lt;$R$5,0,1)</f>
        <v>0</v>
      </c>
      <c r="I266" s="161">
        <f>fhr_stats!L31</f>
        <v>0.98195299384443202</v>
      </c>
      <c r="J266" s="173">
        <f>IF(I266&gt;$R$6,0,1)</f>
        <v>0</v>
      </c>
      <c r="K266" s="163">
        <f>fhr_stats!M31</f>
        <v>0.98132344711807495</v>
      </c>
      <c r="L266" s="165">
        <f>IF(K266&gt;$R$7,0,1)</f>
        <v>0</v>
      </c>
      <c r="M266" s="164">
        <f>ABS(B266-AVERAGE(D266,H266, J266))</f>
        <v>0</v>
      </c>
      <c r="O266" s="2" t="str">
        <f>O265&amp;A266&amp;","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</v>
      </c>
    </row>
    <row r="267" spans="1:15" x14ac:dyDescent="0.25">
      <c r="A267" s="158">
        <f>fhr_stats!A61</f>
        <v>60</v>
      </c>
      <c r="B267" s="160">
        <f>fhr_stats!B61</f>
        <v>0</v>
      </c>
      <c r="C267" s="164">
        <f>fhr_stats!D61</f>
        <v>11.219683591104699</v>
      </c>
      <c r="D267" s="173">
        <f>IF(C267&lt;$R$3,0,1)</f>
        <v>0</v>
      </c>
      <c r="E267" s="164">
        <f>fhr_stats!J61</f>
        <v>10</v>
      </c>
      <c r="F267" s="165">
        <f>IF(E267&lt;$R$4,0,1)</f>
        <v>0</v>
      </c>
      <c r="G267" s="164">
        <f>fhr_stats!K61</f>
        <v>95</v>
      </c>
      <c r="H267" s="173">
        <f>IF(G267&lt;$R$5,0,1)</f>
        <v>0</v>
      </c>
      <c r="I267" s="161">
        <f>fhr_stats!L61</f>
        <v>0.980790960451977</v>
      </c>
      <c r="J267" s="173">
        <f>IF(I267&gt;$R$6,0,1)</f>
        <v>0</v>
      </c>
      <c r="K267" s="163">
        <f>fhr_stats!M61</f>
        <v>0.97425343018563304</v>
      </c>
      <c r="L267" s="165">
        <f>IF(K267&gt;$R$7,0,1)</f>
        <v>0</v>
      </c>
      <c r="M267" s="164">
        <f>ABS(B267-AVERAGE(D267,H267, J267))</f>
        <v>0</v>
      </c>
      <c r="O267" s="2" t="str">
        <f>O266&amp;A267&amp;","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</v>
      </c>
    </row>
    <row r="268" spans="1:15" x14ac:dyDescent="0.25">
      <c r="A268" s="158">
        <f>fhr_stats!A195</f>
        <v>194</v>
      </c>
      <c r="B268" s="160">
        <f>fhr_stats!B195</f>
        <v>0</v>
      </c>
      <c r="C268" s="164">
        <f>fhr_stats!D195</f>
        <v>11.0846134361752</v>
      </c>
      <c r="D268" s="173">
        <f>IF(C268&lt;$R$3,0,1)</f>
        <v>0</v>
      </c>
      <c r="E268" s="164">
        <f>fhr_stats!J195</f>
        <v>8.1056954934116696</v>
      </c>
      <c r="F268" s="165">
        <f>IF(E268&lt;$R$4,0,1)</f>
        <v>0</v>
      </c>
      <c r="G268" s="164">
        <f>fhr_stats!K195</f>
        <v>109.641952780395</v>
      </c>
      <c r="H268" s="173">
        <f>IF(G268&lt;$R$5,0,1)</f>
        <v>0</v>
      </c>
      <c r="I268" s="161">
        <f>fhr_stats!L195</f>
        <v>0.97849836476236796</v>
      </c>
      <c r="J268" s="173">
        <f>IF(I268&gt;$R$6,0,1)</f>
        <v>0</v>
      </c>
      <c r="K268" s="163">
        <f>fhr_stats!M195</f>
        <v>0.97585415072019999</v>
      </c>
      <c r="L268" s="165">
        <f>IF(K268&gt;$R$7,0,1)</f>
        <v>0</v>
      </c>
      <c r="M268" s="164">
        <f>ABS(B268-AVERAGE(D268,H268, J268))</f>
        <v>0</v>
      </c>
      <c r="O268" s="2" t="str">
        <f>O267&amp;A268&amp;","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</v>
      </c>
    </row>
    <row r="269" spans="1:15" x14ac:dyDescent="0.25">
      <c r="A269" s="158">
        <f>fhr_stats!A274</f>
        <v>273</v>
      </c>
      <c r="B269" s="160">
        <f>fhr_stats!B274</f>
        <v>0</v>
      </c>
      <c r="C269" s="164">
        <f>fhr_stats!D274</f>
        <v>11.0469282678339</v>
      </c>
      <c r="D269" s="173">
        <f>IF(C269&lt;$R$3,0,1)</f>
        <v>0</v>
      </c>
      <c r="E269" s="164">
        <f>fhr_stats!J274</f>
        <v>9.2639226087186408</v>
      </c>
      <c r="F269" s="165">
        <f>IF(E269&lt;$R$4,0,1)</f>
        <v>0</v>
      </c>
      <c r="G269" s="164">
        <f>fhr_stats!K274</f>
        <v>91.584540015776895</v>
      </c>
      <c r="H269" s="173">
        <f>IF(G269&lt;$R$5,0,1)</f>
        <v>0</v>
      </c>
      <c r="I269" s="161">
        <f>fhr_stats!L274</f>
        <v>0.98413140311804004</v>
      </c>
      <c r="J269" s="173">
        <f>IF(I269&gt;$R$6,0,1)</f>
        <v>0</v>
      </c>
      <c r="K269" s="163">
        <f>fhr_stats!M274</f>
        <v>0.98253062360801702</v>
      </c>
      <c r="L269" s="165">
        <f>IF(K269&gt;$R$7,0,1)</f>
        <v>0</v>
      </c>
      <c r="M269" s="164">
        <f>ABS(B269-AVERAGE(D269,H269, J269))</f>
        <v>0</v>
      </c>
      <c r="O269" s="2" t="str">
        <f>O268&amp;A269&amp;","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</v>
      </c>
    </row>
    <row r="270" spans="1:15" x14ac:dyDescent="0.25">
      <c r="A270" s="158">
        <f>fhr_stats!A301</f>
        <v>300</v>
      </c>
      <c r="B270" s="160">
        <f>fhr_stats!B301</f>
        <v>0</v>
      </c>
      <c r="C270" s="164">
        <f>fhr_stats!D301</f>
        <v>11.020150989210601</v>
      </c>
      <c r="D270" s="173">
        <f>IF(C270&lt;$R$3,0,1)</f>
        <v>0</v>
      </c>
      <c r="E270" s="164">
        <f>fhr_stats!J301</f>
        <v>10</v>
      </c>
      <c r="F270" s="165">
        <f>IF(E270&lt;$R$4,0,1)</f>
        <v>0</v>
      </c>
      <c r="G270" s="164">
        <f>fhr_stats!K301</f>
        <v>80</v>
      </c>
      <c r="H270" s="173">
        <f>IF(G270&lt;$R$5,0,1)</f>
        <v>0</v>
      </c>
      <c r="I270" s="161">
        <f>fhr_stats!L301</f>
        <v>0.97979718575583596</v>
      </c>
      <c r="J270" s="173">
        <f>IF(I270&gt;$R$6,0,1)</f>
        <v>0</v>
      </c>
      <c r="K270" s="163">
        <f>fhr_stats!M301</f>
        <v>0.97020674475277102</v>
      </c>
      <c r="L270" s="165">
        <f>IF(K270&gt;$R$7,0,1)</f>
        <v>0</v>
      </c>
      <c r="M270" s="164">
        <f>ABS(B270-AVERAGE(D270,H270, J270))</f>
        <v>0</v>
      </c>
      <c r="O270" s="2" t="str">
        <f>O269&amp;A270&amp;","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</v>
      </c>
    </row>
    <row r="271" spans="1:15" x14ac:dyDescent="0.25">
      <c r="A271" s="158">
        <f>fhr_stats!A76</f>
        <v>75</v>
      </c>
      <c r="B271" s="160">
        <f>fhr_stats!B76</f>
        <v>0</v>
      </c>
      <c r="C271" s="164">
        <f>fhr_stats!D76</f>
        <v>10.9991829950603</v>
      </c>
      <c r="D271" s="173">
        <f>IF(C271&lt;$R$3,0,1)</f>
        <v>0</v>
      </c>
      <c r="E271" s="164">
        <f>fhr_stats!J76</f>
        <v>10.5921245428632</v>
      </c>
      <c r="F271" s="165">
        <f>IF(E271&lt;$R$4,0,1)</f>
        <v>0</v>
      </c>
      <c r="G271" s="164">
        <f>fhr_stats!K76</f>
        <v>85.314798565283695</v>
      </c>
      <c r="H271" s="173">
        <f>IF(G271&lt;$R$5,0,1)</f>
        <v>0</v>
      </c>
      <c r="I271" s="161">
        <f>fhr_stats!L76</f>
        <v>0.98592560677868701</v>
      </c>
      <c r="J271" s="173">
        <f>IF(I271&gt;$R$6,0,1)</f>
        <v>0</v>
      </c>
      <c r="K271" s="163">
        <f>fhr_stats!M76</f>
        <v>0.98384317104696195</v>
      </c>
      <c r="L271" s="165">
        <f>IF(K271&gt;$R$7,0,1)</f>
        <v>0</v>
      </c>
      <c r="M271" s="164">
        <f>ABS(B271-AVERAGE(D271,H271, J271))</f>
        <v>0</v>
      </c>
      <c r="O271" s="2" t="str">
        <f>O270&amp;A271&amp;","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</v>
      </c>
    </row>
    <row r="272" spans="1:15" x14ac:dyDescent="0.25">
      <c r="A272" s="158">
        <f>fhr_stats!A177</f>
        <v>176</v>
      </c>
      <c r="B272" s="160">
        <f>fhr_stats!B177</f>
        <v>0</v>
      </c>
      <c r="C272" s="164">
        <f>fhr_stats!D177</f>
        <v>10.855848864568999</v>
      </c>
      <c r="D272" s="173">
        <f>IF(C272&lt;$R$3,0,1)</f>
        <v>0</v>
      </c>
      <c r="E272" s="164">
        <f>fhr_stats!J177</f>
        <v>13</v>
      </c>
      <c r="F272" s="165">
        <f>IF(E272&lt;$R$4,0,1)</f>
        <v>0</v>
      </c>
      <c r="G272" s="164">
        <f>fhr_stats!K177</f>
        <v>91</v>
      </c>
      <c r="H272" s="173">
        <f>IF(G272&lt;$R$5,0,1)</f>
        <v>0</v>
      </c>
      <c r="I272" s="161">
        <f>fhr_stats!L177</f>
        <v>0.98706622376139597</v>
      </c>
      <c r="J272" s="173">
        <f>IF(I272&gt;$R$6,0,1)</f>
        <v>0</v>
      </c>
      <c r="K272" s="163">
        <f>fhr_stats!M177</f>
        <v>0.98664216552406503</v>
      </c>
      <c r="L272" s="165">
        <f>IF(K272&gt;$R$7,0,1)</f>
        <v>0</v>
      </c>
      <c r="M272" s="164">
        <f>ABS(B272-AVERAGE(D272,H272, J272))</f>
        <v>0</v>
      </c>
      <c r="O272" s="2" t="str">
        <f>O271&amp;A272&amp;","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</v>
      </c>
    </row>
    <row r="273" spans="1:15" x14ac:dyDescent="0.25">
      <c r="A273" s="158">
        <f>fhr_stats!A16</f>
        <v>15</v>
      </c>
      <c r="B273" s="160">
        <f>fhr_stats!B16</f>
        <v>0</v>
      </c>
      <c r="C273" s="164">
        <f>fhr_stats!D16</f>
        <v>10.811599115217099</v>
      </c>
      <c r="D273" s="173">
        <f>IF(C273&lt;$R$3,0,1)</f>
        <v>0</v>
      </c>
      <c r="E273" s="164">
        <f>fhr_stats!J16</f>
        <v>11</v>
      </c>
      <c r="F273" s="165">
        <f>IF(E273&lt;$R$4,0,1)</f>
        <v>0</v>
      </c>
      <c r="G273" s="164">
        <f>fhr_stats!K16</f>
        <v>105.5</v>
      </c>
      <c r="H273" s="173">
        <f>IF(G273&lt;$R$5,0,1)</f>
        <v>0</v>
      </c>
      <c r="I273" s="161">
        <f>fhr_stats!L16</f>
        <v>0.98387679849613097</v>
      </c>
      <c r="J273" s="173">
        <f>IF(I273&gt;$R$6,0,1)</f>
        <v>0</v>
      </c>
      <c r="K273" s="163">
        <f>fhr_stats!M16</f>
        <v>0.98228616875135499</v>
      </c>
      <c r="L273" s="165">
        <f>IF(K273&gt;$R$7,0,1)</f>
        <v>0</v>
      </c>
      <c r="M273" s="164">
        <f>ABS(B273-AVERAGE(D273,H273, J273))</f>
        <v>0</v>
      </c>
      <c r="O273" s="2" t="str">
        <f>O272&amp;A273&amp;","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</v>
      </c>
    </row>
    <row r="274" spans="1:15" x14ac:dyDescent="0.25">
      <c r="A274" s="158">
        <f>fhr_stats!A293</f>
        <v>292</v>
      </c>
      <c r="B274" s="160">
        <f>fhr_stats!B293</f>
        <v>0</v>
      </c>
      <c r="C274" s="164">
        <f>fhr_stats!D293</f>
        <v>10.626063013772701</v>
      </c>
      <c r="D274" s="173">
        <f>IF(C274&lt;$R$3,0,1)</f>
        <v>0</v>
      </c>
      <c r="E274" s="164">
        <f>fhr_stats!J293</f>
        <v>10</v>
      </c>
      <c r="F274" s="165">
        <f>IF(E274&lt;$R$4,0,1)</f>
        <v>0</v>
      </c>
      <c r="G274" s="164">
        <f>fhr_stats!K293</f>
        <v>97</v>
      </c>
      <c r="H274" s="173">
        <f>IF(G274&lt;$R$5,0,1)</f>
        <v>0</v>
      </c>
      <c r="I274" s="161">
        <f>fhr_stats!L293</f>
        <v>0.97445614035087702</v>
      </c>
      <c r="J274" s="173">
        <f>IF(I274&gt;$R$6,0,1)</f>
        <v>0</v>
      </c>
      <c r="K274" s="163">
        <f>fhr_stats!M293</f>
        <v>0.96259649122807001</v>
      </c>
      <c r="L274" s="165">
        <f>IF(K274&gt;$R$7,0,1)</f>
        <v>0</v>
      </c>
      <c r="M274" s="164">
        <f>ABS(B274-AVERAGE(D274,H274, J274))</f>
        <v>0</v>
      </c>
      <c r="O274" s="2" t="str">
        <f>O273&amp;A274&amp;","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</v>
      </c>
    </row>
    <row r="275" spans="1:15" x14ac:dyDescent="0.25">
      <c r="A275" s="158">
        <f>fhr_stats!A266</f>
        <v>265</v>
      </c>
      <c r="B275" s="160">
        <f>fhr_stats!B266</f>
        <v>0</v>
      </c>
      <c r="C275" s="164">
        <f>fhr_stats!D266</f>
        <v>10.1031664141696</v>
      </c>
      <c r="D275" s="173">
        <f>IF(C275&lt;$R$3,0,1)</f>
        <v>0</v>
      </c>
      <c r="E275" s="164">
        <f>fhr_stats!J266</f>
        <v>12</v>
      </c>
      <c r="F275" s="165">
        <f>IF(E275&lt;$R$4,0,1)</f>
        <v>0</v>
      </c>
      <c r="G275" s="164">
        <f>fhr_stats!K266</f>
        <v>95</v>
      </c>
      <c r="H275" s="173">
        <f>IF(G275&lt;$R$5,0,1)</f>
        <v>0</v>
      </c>
      <c r="I275" s="161">
        <f>fhr_stats!L266</f>
        <v>0.99238034764663796</v>
      </c>
      <c r="J275" s="173">
        <f>IF(I275&gt;$R$6,0,1)</f>
        <v>0</v>
      </c>
      <c r="K275" s="163">
        <f>fhr_stats!M266</f>
        <v>0.99158663385983004</v>
      </c>
      <c r="L275" s="165">
        <f>IF(K275&gt;$R$7,0,1)</f>
        <v>0</v>
      </c>
      <c r="M275" s="164">
        <f>ABS(B275-AVERAGE(D275,H275, J275))</f>
        <v>0</v>
      </c>
      <c r="O275" s="2" t="str">
        <f>O274&amp;A275&amp;","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</v>
      </c>
    </row>
    <row r="276" spans="1:15" x14ac:dyDescent="0.25">
      <c r="A276" s="158">
        <f>fhr_stats!A228</f>
        <v>227</v>
      </c>
      <c r="B276" s="160">
        <f>fhr_stats!B228</f>
        <v>0</v>
      </c>
      <c r="C276" s="164">
        <f>fhr_stats!D228</f>
        <v>10.0266716644325</v>
      </c>
      <c r="D276" s="173">
        <f>IF(C276&lt;$R$3,0,1)</f>
        <v>0</v>
      </c>
      <c r="E276" s="164">
        <f>fhr_stats!J228</f>
        <v>14</v>
      </c>
      <c r="F276" s="165">
        <f>IF(E276&lt;$R$4,0,1)</f>
        <v>0</v>
      </c>
      <c r="G276" s="164">
        <f>fhr_stats!K228</f>
        <v>109</v>
      </c>
      <c r="H276" s="173">
        <f>IF(G276&lt;$R$5,0,1)</f>
        <v>0</v>
      </c>
      <c r="I276" s="161">
        <f>fhr_stats!L228</f>
        <v>0.99866253695621499</v>
      </c>
      <c r="J276" s="173">
        <f>IF(I276&gt;$R$6,0,1)</f>
        <v>0</v>
      </c>
      <c r="K276" s="163">
        <f>fhr_stats!M228</f>
        <v>0.99866253695621499</v>
      </c>
      <c r="L276" s="165">
        <f>IF(K276&gt;$R$7,0,1)</f>
        <v>0</v>
      </c>
      <c r="M276" s="164">
        <f>ABS(B276-AVERAGE(D276,H276, J276))</f>
        <v>0</v>
      </c>
      <c r="O276" s="2" t="str">
        <f>O275&amp;A276&amp;","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</v>
      </c>
    </row>
    <row r="277" spans="1:15" x14ac:dyDescent="0.25">
      <c r="A277" s="158">
        <f>fhr_stats!A294</f>
        <v>293</v>
      </c>
      <c r="B277" s="160">
        <f>fhr_stats!B294</f>
        <v>0</v>
      </c>
      <c r="C277" s="164">
        <f>fhr_stats!D294</f>
        <v>10.0050729681028</v>
      </c>
      <c r="D277" s="173">
        <f>IF(C277&lt;$R$3,0,1)</f>
        <v>0</v>
      </c>
      <c r="E277" s="164">
        <f>fhr_stats!J294</f>
        <v>10</v>
      </c>
      <c r="F277" s="165">
        <f>IF(E277&lt;$R$4,0,1)</f>
        <v>0</v>
      </c>
      <c r="G277" s="164">
        <f>fhr_stats!K294</f>
        <v>113</v>
      </c>
      <c r="H277" s="173">
        <f>IF(G277&lt;$R$5,0,1)</f>
        <v>0</v>
      </c>
      <c r="I277" s="161">
        <f>fhr_stats!L294</f>
        <v>0.98929336188436801</v>
      </c>
      <c r="J277" s="173">
        <f>IF(I277&gt;$R$6,0,1)</f>
        <v>0</v>
      </c>
      <c r="K277" s="163">
        <f>fhr_stats!M294</f>
        <v>0.98258386866523895</v>
      </c>
      <c r="L277" s="165">
        <f>IF(K277&gt;$R$7,0,1)</f>
        <v>0</v>
      </c>
      <c r="M277" s="164">
        <f>ABS(B277-AVERAGE(D277,H277, J277))</f>
        <v>0</v>
      </c>
      <c r="O277" s="2" t="str">
        <f>O276&amp;A277&amp;","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</v>
      </c>
    </row>
    <row r="278" spans="1:15" x14ac:dyDescent="0.25">
      <c r="A278" s="158">
        <f>fhr_stats!A263</f>
        <v>262</v>
      </c>
      <c r="B278" s="160">
        <f>fhr_stats!B263</f>
        <v>0</v>
      </c>
      <c r="C278" s="164">
        <f>fhr_stats!D263</f>
        <v>9.7808046620194897</v>
      </c>
      <c r="D278" s="173">
        <f>IF(C278&lt;$R$3,0,1)</f>
        <v>0</v>
      </c>
      <c r="E278" s="164">
        <f>fhr_stats!J263</f>
        <v>9</v>
      </c>
      <c r="F278" s="165">
        <f>IF(E278&lt;$R$4,0,1)</f>
        <v>0</v>
      </c>
      <c r="G278" s="164">
        <f>fhr_stats!K263</f>
        <v>100</v>
      </c>
      <c r="H278" s="173">
        <f>IF(G278&lt;$R$5,0,1)</f>
        <v>0</v>
      </c>
      <c r="I278" s="161">
        <f>fhr_stats!L263</f>
        <v>0.990478349580594</v>
      </c>
      <c r="J278" s="173">
        <f>IF(I278&gt;$R$6,0,1)</f>
        <v>0</v>
      </c>
      <c r="K278" s="163">
        <f>fhr_stats!M263</f>
        <v>0.990478349580594</v>
      </c>
      <c r="L278" s="165">
        <f>IF(K278&gt;$R$7,0,1)</f>
        <v>0</v>
      </c>
      <c r="M278" s="164">
        <f>ABS(B278-AVERAGE(D278,H278, J278))</f>
        <v>0</v>
      </c>
      <c r="O278" s="2" t="str">
        <f>O277&amp;A278&amp;","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</v>
      </c>
    </row>
    <row r="279" spans="1:15" x14ac:dyDescent="0.25">
      <c r="A279" s="158">
        <f>fhr_stats!A149</f>
        <v>148</v>
      </c>
      <c r="B279" s="160">
        <f>fhr_stats!B149</f>
        <v>0</v>
      </c>
      <c r="C279" s="164">
        <f>fhr_stats!D149</f>
        <v>9.2664345405527193</v>
      </c>
      <c r="D279" s="173">
        <f>IF(C279&lt;$R$3,0,1)</f>
        <v>0</v>
      </c>
      <c r="E279" s="164">
        <f>fhr_stats!J149</f>
        <v>7.47002753334624</v>
      </c>
      <c r="F279" s="165">
        <f>IF(E279&lt;$R$4,0,1)</f>
        <v>0</v>
      </c>
      <c r="G279" s="164">
        <f>fhr_stats!K149</f>
        <v>84.472463945362804</v>
      </c>
      <c r="H279" s="173">
        <f>IF(G279&lt;$R$5,0,1)</f>
        <v>0</v>
      </c>
      <c r="I279" s="161">
        <f>fhr_stats!L149</f>
        <v>0.99151736745886598</v>
      </c>
      <c r="J279" s="173">
        <f>IF(I279&gt;$R$6,0,1)</f>
        <v>0</v>
      </c>
      <c r="K279" s="163">
        <f>fhr_stats!M149</f>
        <v>0.98705667276051101</v>
      </c>
      <c r="L279" s="165">
        <f>IF(K279&gt;$R$7,0,1)</f>
        <v>0</v>
      </c>
      <c r="M279" s="164">
        <f>ABS(B279-AVERAGE(D279,H279, J279))</f>
        <v>0</v>
      </c>
      <c r="O279" s="2" t="str">
        <f>O278&amp;A279&amp;","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</v>
      </c>
    </row>
    <row r="280" spans="1:15" x14ac:dyDescent="0.25">
      <c r="A280" s="158">
        <f>fhr_stats!A152</f>
        <v>151</v>
      </c>
      <c r="B280" s="160">
        <f>fhr_stats!B152</f>
        <v>0</v>
      </c>
      <c r="C280" s="164">
        <f>fhr_stats!D152</f>
        <v>8.9224504800335005</v>
      </c>
      <c r="D280" s="173">
        <f>IF(C280&lt;$R$3,0,1)</f>
        <v>0</v>
      </c>
      <c r="E280" s="164">
        <f>fhr_stats!J152</f>
        <v>11.0646801944252</v>
      </c>
      <c r="F280" s="165">
        <f>IF(E280&lt;$R$4,0,1)</f>
        <v>0</v>
      </c>
      <c r="G280" s="164">
        <f>fhr_stats!K152</f>
        <v>86.051087476758696</v>
      </c>
      <c r="H280" s="173">
        <f>IF(G280&lt;$R$5,0,1)</f>
        <v>0</v>
      </c>
      <c r="I280" s="161">
        <f>fhr_stats!L152</f>
        <v>0.99684851880383696</v>
      </c>
      <c r="J280" s="173">
        <f>IF(I280&gt;$R$6,0,1)</f>
        <v>0</v>
      </c>
      <c r="K280" s="163">
        <f>fhr_stats!M152</f>
        <v>0.99684851880383696</v>
      </c>
      <c r="L280" s="165">
        <f>IF(K280&gt;$R$7,0,1)</f>
        <v>0</v>
      </c>
      <c r="M280" s="164">
        <f>ABS(B280-AVERAGE(D280,H280, J280))</f>
        <v>0</v>
      </c>
      <c r="O280" s="2" t="str">
        <f>O279&amp;A280&amp;","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</v>
      </c>
    </row>
    <row r="281" spans="1:15" x14ac:dyDescent="0.25">
      <c r="A281" s="158">
        <f>fhr_stats!A137</f>
        <v>136</v>
      </c>
      <c r="B281" s="160">
        <f>fhr_stats!B137</f>
        <v>0</v>
      </c>
      <c r="C281" s="164">
        <f>fhr_stats!D137</f>
        <v>8.8605267459806001</v>
      </c>
      <c r="D281" s="173">
        <f>IF(C281&lt;$R$3,0,1)</f>
        <v>0</v>
      </c>
      <c r="E281" s="164">
        <f>fhr_stats!J137</f>
        <v>8.3346597483544205</v>
      </c>
      <c r="F281" s="165">
        <f>IF(E281&lt;$R$4,0,1)</f>
        <v>0</v>
      </c>
      <c r="G281" s="164">
        <f>fhr_stats!K137</f>
        <v>98.174462859320997</v>
      </c>
      <c r="H281" s="173">
        <f>IF(G281&lt;$R$5,0,1)</f>
        <v>0</v>
      </c>
      <c r="I281" s="161">
        <f>fhr_stats!L137</f>
        <v>0.99252562642369002</v>
      </c>
      <c r="J281" s="173">
        <f>IF(I281&gt;$R$6,0,1)</f>
        <v>0</v>
      </c>
      <c r="K281" s="163">
        <f>fhr_stats!M137</f>
        <v>0.99224088838268798</v>
      </c>
      <c r="L281" s="165">
        <f>IF(K281&gt;$R$7,0,1)</f>
        <v>0</v>
      </c>
      <c r="M281" s="164">
        <f>ABS(B281-AVERAGE(D281,H281, J281))</f>
        <v>0</v>
      </c>
      <c r="O281" s="2" t="str">
        <f>O280&amp;A281&amp;","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</v>
      </c>
    </row>
    <row r="282" spans="1:15" x14ac:dyDescent="0.25">
      <c r="A282" s="158">
        <f>fhr_stats!A240</f>
        <v>239</v>
      </c>
      <c r="B282" s="160">
        <f>fhr_stats!B240</f>
        <v>0</v>
      </c>
      <c r="C282" s="164">
        <f>fhr_stats!D240</f>
        <v>8.5050390420944701</v>
      </c>
      <c r="D282" s="173">
        <f>IF(C282&lt;$R$3,0,1)</f>
        <v>0</v>
      </c>
      <c r="E282" s="164">
        <f>fhr_stats!J240</f>
        <v>8</v>
      </c>
      <c r="F282" s="165">
        <f>IF(E282&lt;$R$4,0,1)</f>
        <v>0</v>
      </c>
      <c r="G282" s="164">
        <f>fhr_stats!K240</f>
        <v>99</v>
      </c>
      <c r="H282" s="173">
        <f>IF(G282&lt;$R$5,0,1)</f>
        <v>0</v>
      </c>
      <c r="I282" s="161">
        <f>fhr_stats!L240</f>
        <v>0.98904952762668197</v>
      </c>
      <c r="J282" s="173">
        <f>IF(I282&gt;$R$6,0,1)</f>
        <v>0</v>
      </c>
      <c r="K282" s="163">
        <f>fhr_stats!M240</f>
        <v>0.98196392785571096</v>
      </c>
      <c r="L282" s="165">
        <f>IF(K282&gt;$R$7,0,1)</f>
        <v>0</v>
      </c>
      <c r="M282" s="164">
        <f>ABS(B282-AVERAGE(D282,H282, J282))</f>
        <v>0</v>
      </c>
      <c r="O282" s="2" t="str">
        <f>O281&amp;A282&amp;","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</v>
      </c>
    </row>
    <row r="283" spans="1:15" x14ac:dyDescent="0.25">
      <c r="A283" s="158">
        <f>fhr_stats!A74</f>
        <v>73</v>
      </c>
      <c r="B283" s="160">
        <f>fhr_stats!B74</f>
        <v>0</v>
      </c>
      <c r="C283" s="164">
        <f>fhr_stats!D74</f>
        <v>8.3533725257031897</v>
      </c>
      <c r="D283" s="173">
        <f>IF(C283&lt;$R$3,0,1)</f>
        <v>0</v>
      </c>
      <c r="E283" s="164">
        <f>fhr_stats!J74</f>
        <v>8.75</v>
      </c>
      <c r="F283" s="165">
        <f>IF(E283&lt;$R$4,0,1)</f>
        <v>0</v>
      </c>
      <c r="G283" s="164">
        <f>fhr_stats!K74</f>
        <v>103.5</v>
      </c>
      <c r="H283" s="173">
        <f>IF(G283&lt;$R$5,0,1)</f>
        <v>0</v>
      </c>
      <c r="I283" s="161">
        <f>fhr_stats!L74</f>
        <v>0.99392580808445996</v>
      </c>
      <c r="J283" s="173">
        <f>IF(I283&gt;$R$6,0,1)</f>
        <v>0</v>
      </c>
      <c r="K283" s="163">
        <f>fhr_stats!M74</f>
        <v>0.99392580808445996</v>
      </c>
      <c r="L283" s="165">
        <f>IF(K283&gt;$R$7,0,1)</f>
        <v>0</v>
      </c>
      <c r="M283" s="164">
        <f>ABS(B283-AVERAGE(D283,H283, J283))</f>
        <v>0</v>
      </c>
      <c r="O283" s="2" t="str">
        <f>O282&amp;A283&amp;","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</v>
      </c>
    </row>
    <row r="284" spans="1:15" x14ac:dyDescent="0.25">
      <c r="A284" s="158">
        <f>fhr_stats!A183</f>
        <v>182</v>
      </c>
      <c r="B284" s="160">
        <f>fhr_stats!B183</f>
        <v>0</v>
      </c>
      <c r="C284" s="164">
        <f>fhr_stats!D183</f>
        <v>8.2655936971760706</v>
      </c>
      <c r="D284" s="173">
        <f>IF(C284&lt;$R$3,0,1)</f>
        <v>0</v>
      </c>
      <c r="E284" s="164">
        <f>fhr_stats!J183</f>
        <v>6.8292154909370799</v>
      </c>
      <c r="F284" s="165">
        <f>IF(E284&lt;$R$4,0,1)</f>
        <v>0</v>
      </c>
      <c r="G284" s="164">
        <f>fhr_stats!K183</f>
        <v>78.122071146390198</v>
      </c>
      <c r="H284" s="173">
        <f>IF(G284&lt;$R$5,0,1)</f>
        <v>0</v>
      </c>
      <c r="I284" s="161">
        <f>fhr_stats!L183</f>
        <v>0.98873810856183497</v>
      </c>
      <c r="J284" s="173">
        <f>IF(I284&gt;$R$6,0,1)</f>
        <v>0</v>
      </c>
      <c r="K284" s="163">
        <f>fhr_stats!M183</f>
        <v>0.98642977056519299</v>
      </c>
      <c r="L284" s="165">
        <f>IF(K284&gt;$R$7,0,1)</f>
        <v>0</v>
      </c>
      <c r="M284" s="164">
        <f>ABS(B284-AVERAGE(D284,H284, J284))</f>
        <v>0</v>
      </c>
      <c r="O284" s="2" t="str">
        <f>O283&amp;A284&amp;","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</v>
      </c>
    </row>
    <row r="285" spans="1:15" x14ac:dyDescent="0.25">
      <c r="A285" s="158">
        <f>fhr_stats!A67</f>
        <v>66</v>
      </c>
      <c r="B285" s="160">
        <f>fhr_stats!B67</f>
        <v>0</v>
      </c>
      <c r="C285" s="164">
        <f>fhr_stats!D67</f>
        <v>8.2478279069268297</v>
      </c>
      <c r="D285" s="173">
        <f>IF(C285&lt;$R$3,0,1)</f>
        <v>0</v>
      </c>
      <c r="E285" s="164">
        <f>fhr_stats!J67</f>
        <v>7</v>
      </c>
      <c r="F285" s="165">
        <f>IF(E285&lt;$R$4,0,1)</f>
        <v>0</v>
      </c>
      <c r="G285" s="164">
        <f>fhr_stats!K67</f>
        <v>107</v>
      </c>
      <c r="H285" s="173">
        <f>IF(G285&lt;$R$5,0,1)</f>
        <v>0</v>
      </c>
      <c r="I285" s="161">
        <f>fhr_stats!L67</f>
        <v>0.99544567338972001</v>
      </c>
      <c r="J285" s="173">
        <f>IF(I285&gt;$R$6,0,1)</f>
        <v>0</v>
      </c>
      <c r="K285" s="163">
        <f>fhr_stats!M67</f>
        <v>0.99528301886792403</v>
      </c>
      <c r="L285" s="165">
        <f>IF(K285&gt;$R$7,0,1)</f>
        <v>0</v>
      </c>
      <c r="M285" s="164">
        <f>ABS(B285-AVERAGE(D285,H285, J285))</f>
        <v>0</v>
      </c>
      <c r="O285" s="2" t="str">
        <f>O284&amp;A285&amp;","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</v>
      </c>
    </row>
    <row r="286" spans="1:15" x14ac:dyDescent="0.25">
      <c r="A286" s="158">
        <f>fhr_stats!A130</f>
        <v>129</v>
      </c>
      <c r="B286" s="160">
        <f>fhr_stats!B130</f>
        <v>0</v>
      </c>
      <c r="C286" s="164">
        <f>fhr_stats!D130</f>
        <v>8.1930559752422294</v>
      </c>
      <c r="D286" s="173">
        <f>IF(C286&lt;$R$3,0,1)</f>
        <v>0</v>
      </c>
      <c r="E286" s="164">
        <f>fhr_stats!J130</f>
        <v>9.6937498286796107</v>
      </c>
      <c r="F286" s="165">
        <f>IF(E286&lt;$R$4,0,1)</f>
        <v>0</v>
      </c>
      <c r="G286" s="164">
        <f>fhr_stats!K130</f>
        <v>67.633301761264093</v>
      </c>
      <c r="H286" s="173">
        <f>IF(G286&lt;$R$5,0,1)</f>
        <v>0</v>
      </c>
      <c r="I286" s="161">
        <f>fhr_stats!L130</f>
        <v>0.99692930420824899</v>
      </c>
      <c r="J286" s="173">
        <f>IF(I286&gt;$R$6,0,1)</f>
        <v>0</v>
      </c>
      <c r="K286" s="163">
        <f>fhr_stats!M130</f>
        <v>0.99483564798659996</v>
      </c>
      <c r="L286" s="165">
        <f>IF(K286&gt;$R$7,0,1)</f>
        <v>0</v>
      </c>
      <c r="M286" s="164">
        <f>ABS(B286-AVERAGE(D286,H286, J286))</f>
        <v>0</v>
      </c>
      <c r="O286" s="2" t="str">
        <f>O285&amp;A286&amp;","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</v>
      </c>
    </row>
    <row r="287" spans="1:15" x14ac:dyDescent="0.25">
      <c r="A287" s="158">
        <f>fhr_stats!A239</f>
        <v>238</v>
      </c>
      <c r="B287" s="160">
        <f>fhr_stats!B239</f>
        <v>0</v>
      </c>
      <c r="C287" s="164">
        <f>fhr_stats!D239</f>
        <v>7.5584213835960696</v>
      </c>
      <c r="D287" s="173">
        <f>IF(C287&lt;$R$3,0,1)</f>
        <v>0</v>
      </c>
      <c r="E287" s="164">
        <f>fhr_stats!J239</f>
        <v>9.6330806017291994</v>
      </c>
      <c r="F287" s="165">
        <f>IF(E287&lt;$R$4,0,1)</f>
        <v>0</v>
      </c>
      <c r="G287" s="164">
        <f>fhr_stats!K239</f>
        <v>70.082308093297002</v>
      </c>
      <c r="H287" s="173">
        <f>IF(G287&lt;$R$5,0,1)</f>
        <v>0</v>
      </c>
      <c r="I287" s="161">
        <f>fhr_stats!L239</f>
        <v>0.99934806229626905</v>
      </c>
      <c r="J287" s="173">
        <f>IF(I287&gt;$R$6,0,1)</f>
        <v>0</v>
      </c>
      <c r="K287" s="163">
        <f>fhr_stats!M239</f>
        <v>0.99884099963781203</v>
      </c>
      <c r="L287" s="165">
        <f>IF(K287&gt;$R$7,0,1)</f>
        <v>0</v>
      </c>
      <c r="M287" s="164">
        <f>ABS(B287-AVERAGE(D287,H287, J287))</f>
        <v>0</v>
      </c>
      <c r="O287" s="2" t="str">
        <f>O286&amp;A287&amp;","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</v>
      </c>
    </row>
    <row r="288" spans="1:15" x14ac:dyDescent="0.25">
      <c r="A288" s="158">
        <f>fhr_stats!A4</f>
        <v>3</v>
      </c>
      <c r="B288" s="160">
        <f>fhr_stats!B4</f>
        <v>0</v>
      </c>
      <c r="C288" s="164">
        <f>fhr_stats!D4</f>
        <v>7.2980596980801202</v>
      </c>
      <c r="D288" s="173">
        <f>IF(C288&lt;$R$3,0,1)</f>
        <v>0</v>
      </c>
      <c r="E288" s="164">
        <f>fhr_stats!J4</f>
        <v>8.3878333598527703</v>
      </c>
      <c r="F288" s="165">
        <f>IF(E288&lt;$R$4,0,1)</f>
        <v>0</v>
      </c>
      <c r="G288" s="164">
        <f>fhr_stats!K4</f>
        <v>87.248967144633497</v>
      </c>
      <c r="H288" s="173">
        <f>IF(G288&lt;$R$5,0,1)</f>
        <v>0</v>
      </c>
      <c r="I288" s="161">
        <f>fhr_stats!L4</f>
        <v>0.99164659843467795</v>
      </c>
      <c r="J288" s="173">
        <f>IF(I288&gt;$R$6,0,1)</f>
        <v>0</v>
      </c>
      <c r="K288" s="163">
        <f>fhr_stats!M4</f>
        <v>0.990291992775436</v>
      </c>
      <c r="L288" s="165">
        <f>IF(K288&gt;$R$7,0,1)</f>
        <v>0</v>
      </c>
      <c r="M288" s="164">
        <f>ABS(B288-AVERAGE(D288,H288, J288))</f>
        <v>0</v>
      </c>
      <c r="O288" s="2" t="str">
        <f>O287&amp;A288&amp;","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</v>
      </c>
    </row>
    <row r="289" spans="1:15" x14ac:dyDescent="0.25">
      <c r="A289" s="158">
        <f>fhr_stats!A262</f>
        <v>261</v>
      </c>
      <c r="B289" s="160">
        <f>fhr_stats!B262</f>
        <v>0</v>
      </c>
      <c r="C289" s="164">
        <f>fhr_stats!D262</f>
        <v>7.2569577738719699</v>
      </c>
      <c r="D289" s="173">
        <f>IF(C289&lt;$R$3,0,1)</f>
        <v>0</v>
      </c>
      <c r="E289" s="164">
        <f>fhr_stats!J262</f>
        <v>8</v>
      </c>
      <c r="F289" s="165">
        <f>IF(E289&lt;$R$4,0,1)</f>
        <v>0</v>
      </c>
      <c r="G289" s="164">
        <f>fhr_stats!K262</f>
        <v>96</v>
      </c>
      <c r="H289" s="173">
        <f>IF(G289&lt;$R$5,0,1)</f>
        <v>0</v>
      </c>
      <c r="I289" s="161">
        <f>fhr_stats!L262</f>
        <v>0.99738866539628701</v>
      </c>
      <c r="J289" s="173">
        <f>IF(I289&gt;$R$6,0,1)</f>
        <v>0</v>
      </c>
      <c r="K289" s="163">
        <f>fhr_stats!M262</f>
        <v>0.99738866539628701</v>
      </c>
      <c r="L289" s="165">
        <f>IF(K289&gt;$R$7,0,1)</f>
        <v>0</v>
      </c>
      <c r="M289" s="164">
        <f>ABS(B289-AVERAGE(D289,H289, J289))</f>
        <v>0</v>
      </c>
      <c r="O289" s="2" t="str">
        <f>O288&amp;A289&amp;","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</v>
      </c>
    </row>
    <row r="290" spans="1:15" x14ac:dyDescent="0.25">
      <c r="A290" s="158">
        <f>fhr_stats!A24</f>
        <v>23</v>
      </c>
      <c r="B290" s="160">
        <f>fhr_stats!B24</f>
        <v>0</v>
      </c>
      <c r="C290" s="164">
        <f>fhr_stats!D24</f>
        <v>7.03958943644946</v>
      </c>
      <c r="D290" s="173">
        <f>IF(C290&lt;$R$3,0,1)</f>
        <v>0</v>
      </c>
      <c r="E290" s="164">
        <f>fhr_stats!J24</f>
        <v>6.25</v>
      </c>
      <c r="F290" s="165">
        <f>IF(E290&lt;$R$4,0,1)</f>
        <v>0</v>
      </c>
      <c r="G290" s="164">
        <f>fhr_stats!K24</f>
        <v>78</v>
      </c>
      <c r="H290" s="173">
        <f>IF(G290&lt;$R$5,0,1)</f>
        <v>0</v>
      </c>
      <c r="I290" s="161">
        <f>fhr_stats!L24</f>
        <v>0.98968596059113301</v>
      </c>
      <c r="J290" s="173">
        <f>IF(I290&gt;$R$6,0,1)</f>
        <v>0</v>
      </c>
      <c r="K290" s="163">
        <f>fhr_stats!M24</f>
        <v>0.98791564039408797</v>
      </c>
      <c r="L290" s="165">
        <f>IF(K290&gt;$R$7,0,1)</f>
        <v>0</v>
      </c>
      <c r="M290" s="164">
        <f>ABS(B290-AVERAGE(D290,H290, J290))</f>
        <v>0</v>
      </c>
      <c r="O290" s="2" t="str">
        <f>O289&amp;A290&amp;","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</v>
      </c>
    </row>
    <row r="291" spans="1:15" x14ac:dyDescent="0.25">
      <c r="A291" s="158">
        <f>fhr_stats!A7</f>
        <v>6</v>
      </c>
      <c r="B291" s="160">
        <f>fhr_stats!B7</f>
        <v>0</v>
      </c>
      <c r="C291" s="164">
        <f>fhr_stats!D7</f>
        <v>6.9525307672569197</v>
      </c>
      <c r="D291" s="173">
        <f>IF(C291&lt;$R$3,0,1)</f>
        <v>0</v>
      </c>
      <c r="E291" s="164">
        <f>fhr_stats!J7</f>
        <v>4</v>
      </c>
      <c r="F291" s="165">
        <f>IF(E291&lt;$R$4,0,1)</f>
        <v>0</v>
      </c>
      <c r="G291" s="164">
        <f>fhr_stats!K7</f>
        <v>65</v>
      </c>
      <c r="H291" s="173">
        <f>IF(G291&lt;$R$5,0,1)</f>
        <v>0</v>
      </c>
      <c r="I291" s="161">
        <f>fhr_stats!L7</f>
        <v>0.999703153988868</v>
      </c>
      <c r="J291" s="173">
        <f>IF(I291&gt;$R$6,0,1)</f>
        <v>0</v>
      </c>
      <c r="K291" s="163">
        <f>fhr_stats!M7</f>
        <v>0.99844155844155802</v>
      </c>
      <c r="L291" s="165">
        <f>IF(K291&gt;$R$7,0,1)</f>
        <v>0</v>
      </c>
      <c r="M291" s="164">
        <f>ABS(B291-AVERAGE(D291,H291, J291))</f>
        <v>0</v>
      </c>
      <c r="O291" s="2" t="str">
        <f>O290&amp;A291&amp;","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</v>
      </c>
    </row>
    <row r="292" spans="1:15" x14ac:dyDescent="0.25">
      <c r="A292" s="158">
        <f>fhr_stats!A217</f>
        <v>216</v>
      </c>
      <c r="B292" s="160">
        <f>fhr_stats!B217</f>
        <v>0</v>
      </c>
      <c r="C292" s="164">
        <f>fhr_stats!D217</f>
        <v>6.6642773158429698</v>
      </c>
      <c r="D292" s="173">
        <f>IF(C292&lt;$R$3,0,1)</f>
        <v>0</v>
      </c>
      <c r="E292" s="164">
        <f>fhr_stats!J217</f>
        <v>7.9302348440186199</v>
      </c>
      <c r="F292" s="165">
        <f>IF(E292&lt;$R$4,0,1)</f>
        <v>0</v>
      </c>
      <c r="G292" s="164">
        <f>fhr_stats!K217</f>
        <v>52.041477584183298</v>
      </c>
      <c r="H292" s="173">
        <f>IF(G292&lt;$R$5,0,1)</f>
        <v>0</v>
      </c>
      <c r="I292" s="161">
        <f>fhr_stats!L217</f>
        <v>1</v>
      </c>
      <c r="J292" s="173">
        <f>IF(I292&gt;$R$6,0,1)</f>
        <v>0</v>
      </c>
      <c r="K292" s="163">
        <f>fhr_stats!M217</f>
        <v>1</v>
      </c>
      <c r="L292" s="165">
        <f>IF(K292&gt;$R$7,0,1)</f>
        <v>0</v>
      </c>
      <c r="M292" s="164">
        <f>ABS(B292-AVERAGE(D292,H292, J292))</f>
        <v>0</v>
      </c>
      <c r="O292" s="2" t="str">
        <f>O291&amp;A292&amp;","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</v>
      </c>
    </row>
    <row r="293" spans="1:15" x14ac:dyDescent="0.25">
      <c r="A293" s="158">
        <f>fhr_stats!A14</f>
        <v>13</v>
      </c>
      <c r="B293" s="160">
        <f>fhr_stats!B14</f>
        <v>0</v>
      </c>
      <c r="C293" s="164">
        <f>fhr_stats!D14</f>
        <v>6.4206358458252097</v>
      </c>
      <c r="D293" s="173">
        <f>IF(C293&lt;$R$3,0,1)</f>
        <v>0</v>
      </c>
      <c r="E293" s="164">
        <f>fhr_stats!J14</f>
        <v>4</v>
      </c>
      <c r="F293" s="165">
        <f>IF(E293&lt;$R$4,0,1)</f>
        <v>0</v>
      </c>
      <c r="G293" s="164">
        <f>fhr_stats!K14</f>
        <v>72</v>
      </c>
      <c r="H293" s="173">
        <f>IF(G293&lt;$R$5,0,1)</f>
        <v>0</v>
      </c>
      <c r="I293" s="161">
        <f>fhr_stats!L14</f>
        <v>0.99500422719237502</v>
      </c>
      <c r="J293" s="173">
        <f>IF(I293&gt;$R$6,0,1)</f>
        <v>0</v>
      </c>
      <c r="K293" s="163">
        <f>fhr_stats!M14</f>
        <v>0.99362078241487894</v>
      </c>
      <c r="L293" s="165">
        <f>IF(K293&gt;$R$7,0,1)</f>
        <v>0</v>
      </c>
      <c r="M293" s="164">
        <f>ABS(B293-AVERAGE(D293,H293, J293))</f>
        <v>0</v>
      </c>
      <c r="O293" s="2" t="str">
        <f>O292&amp;A293&amp;","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13,</v>
      </c>
    </row>
    <row r="294" spans="1:15" x14ac:dyDescent="0.25">
      <c r="A294" s="158">
        <f>fhr_stats!A156</f>
        <v>155</v>
      </c>
      <c r="B294" s="160">
        <f>fhr_stats!B156</f>
        <v>0</v>
      </c>
      <c r="C294" s="164">
        <f>fhr_stats!D156</f>
        <v>6.3064958381273399</v>
      </c>
      <c r="D294" s="173">
        <f>IF(C294&lt;$R$3,0,1)</f>
        <v>0</v>
      </c>
      <c r="E294" s="164">
        <f>fhr_stats!J156</f>
        <v>5.9383358566339499</v>
      </c>
      <c r="F294" s="165">
        <f>IF(E294&lt;$R$4,0,1)</f>
        <v>0</v>
      </c>
      <c r="G294" s="164">
        <f>fhr_stats!K156</f>
        <v>76.847970444480197</v>
      </c>
      <c r="H294" s="173">
        <f>IF(G294&lt;$R$5,0,1)</f>
        <v>0</v>
      </c>
      <c r="I294" s="161">
        <f>fhr_stats!L156</f>
        <v>0.99763835314492599</v>
      </c>
      <c r="J294" s="173">
        <f>IF(I294&gt;$R$6,0,1)</f>
        <v>0</v>
      </c>
      <c r="K294" s="163">
        <f>fhr_stats!M156</f>
        <v>0.99708730221207498</v>
      </c>
      <c r="L294" s="165">
        <f>IF(K294&gt;$R$7,0,1)</f>
        <v>0</v>
      </c>
      <c r="M294" s="164">
        <f>ABS(B294-AVERAGE(D294,H294, J294))</f>
        <v>0</v>
      </c>
      <c r="O294" s="2" t="str">
        <f>O293&amp;A294&amp;","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13,155,</v>
      </c>
    </row>
    <row r="295" spans="1:15" x14ac:dyDescent="0.25">
      <c r="A295" s="158">
        <f>fhr_stats!A229</f>
        <v>228</v>
      </c>
      <c r="B295" s="160">
        <f>fhr_stats!B229</f>
        <v>0</v>
      </c>
      <c r="C295" s="164">
        <f>fhr_stats!D229</f>
        <v>6.1167048227109797</v>
      </c>
      <c r="D295" s="173">
        <f>IF(C295&lt;$R$3,0,1)</f>
        <v>0</v>
      </c>
      <c r="E295" s="164">
        <f>fhr_stats!J229</f>
        <v>6</v>
      </c>
      <c r="F295" s="165">
        <f>IF(E295&lt;$R$4,0,1)</f>
        <v>0</v>
      </c>
      <c r="G295" s="164">
        <f>fhr_stats!K229</f>
        <v>55</v>
      </c>
      <c r="H295" s="173">
        <f>IF(G295&lt;$R$5,0,1)</f>
        <v>0</v>
      </c>
      <c r="I295" s="161">
        <f>fhr_stats!L229</f>
        <v>0.99698500037687499</v>
      </c>
      <c r="J295" s="173">
        <f>IF(I295&gt;$R$6,0,1)</f>
        <v>0</v>
      </c>
      <c r="K295" s="163">
        <f>fhr_stats!M229</f>
        <v>0.99525137559357801</v>
      </c>
      <c r="L295" s="165">
        <f>IF(K295&gt;$R$7,0,1)</f>
        <v>0</v>
      </c>
      <c r="M295" s="164">
        <f>ABS(B295-AVERAGE(D295,H295, J295))</f>
        <v>0</v>
      </c>
      <c r="O295" s="2" t="str">
        <f>O294&amp;A295&amp;","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13,155,228,</v>
      </c>
    </row>
    <row r="296" spans="1:15" x14ac:dyDescent="0.25">
      <c r="A296" s="158">
        <f>fhr_stats!A256</f>
        <v>255</v>
      </c>
      <c r="B296" s="160">
        <f>fhr_stats!B256</f>
        <v>0</v>
      </c>
      <c r="C296" s="164">
        <f>fhr_stats!D256</f>
        <v>5.6790008079660197</v>
      </c>
      <c r="D296" s="173">
        <f>IF(C296&lt;$R$3,0,1)</f>
        <v>0</v>
      </c>
      <c r="E296" s="164">
        <f>fhr_stats!J256</f>
        <v>4</v>
      </c>
      <c r="F296" s="165">
        <f>IF(E296&lt;$R$4,0,1)</f>
        <v>0</v>
      </c>
      <c r="G296" s="164">
        <f>fhr_stats!K256</f>
        <v>86.25</v>
      </c>
      <c r="H296" s="173">
        <f>IF(G296&lt;$R$5,0,1)</f>
        <v>0</v>
      </c>
      <c r="I296" s="161">
        <f>fhr_stats!L256</f>
        <v>0.99564729008705399</v>
      </c>
      <c r="J296" s="173">
        <f>IF(I296&gt;$R$6,0,1)</f>
        <v>0</v>
      </c>
      <c r="K296" s="163">
        <f>fhr_stats!M256</f>
        <v>0.99473462510530697</v>
      </c>
      <c r="L296" s="165">
        <f>IF(K296&gt;$R$7,0,1)</f>
        <v>0</v>
      </c>
      <c r="M296" s="164">
        <f>ABS(B296-AVERAGE(D296,H296, J296))</f>
        <v>0</v>
      </c>
      <c r="O296" s="2" t="str">
        <f>O295&amp;A296&amp;","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13,155,228,255,</v>
      </c>
    </row>
    <row r="297" spans="1:15" x14ac:dyDescent="0.25">
      <c r="A297" s="158">
        <f>fhr_stats!A199</f>
        <v>198</v>
      </c>
      <c r="B297" s="160">
        <f>fhr_stats!B199</f>
        <v>0</v>
      </c>
      <c r="C297" s="164">
        <f>fhr_stats!D199</f>
        <v>5.3864331744577303</v>
      </c>
      <c r="D297" s="173">
        <f>IF(C297&lt;$R$3,0,1)</f>
        <v>0</v>
      </c>
      <c r="E297" s="164">
        <f>fhr_stats!J199</f>
        <v>5.25</v>
      </c>
      <c r="F297" s="165">
        <f>IF(E297&lt;$R$4,0,1)</f>
        <v>0</v>
      </c>
      <c r="G297" s="164">
        <f>fhr_stats!K199</f>
        <v>57.5</v>
      </c>
      <c r="H297" s="173">
        <f>IF(G297&lt;$R$5,0,1)</f>
        <v>0</v>
      </c>
      <c r="I297" s="161">
        <f>fhr_stats!L199</f>
        <v>0.99895789912463495</v>
      </c>
      <c r="J297" s="173">
        <f>IF(I297&gt;$R$6,0,1)</f>
        <v>0</v>
      </c>
      <c r="K297" s="163">
        <f>fhr_stats!M199</f>
        <v>0.99861053216618001</v>
      </c>
      <c r="L297" s="165">
        <f>IF(K297&gt;$R$7,0,1)</f>
        <v>0</v>
      </c>
      <c r="M297" s="164">
        <f>ABS(B297-AVERAGE(D297,H297, J297))</f>
        <v>0</v>
      </c>
      <c r="O297" s="2" t="str">
        <f>O296&amp;A297&amp;","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13,155,228,255,198,</v>
      </c>
    </row>
    <row r="298" spans="1:15" x14ac:dyDescent="0.25">
      <c r="A298" s="158">
        <f>fhr_stats!A286</f>
        <v>285</v>
      </c>
      <c r="B298" s="160">
        <f>fhr_stats!B286</f>
        <v>0</v>
      </c>
      <c r="C298" s="164">
        <f>fhr_stats!D286</f>
        <v>5.2408641942937599</v>
      </c>
      <c r="D298" s="173">
        <f>IF(C298&lt;$R$3,0,1)</f>
        <v>0</v>
      </c>
      <c r="E298" s="164">
        <f>fhr_stats!J286</f>
        <v>6.3795853269537499</v>
      </c>
      <c r="F298" s="165">
        <f>IF(E298&lt;$R$4,0,1)</f>
        <v>0</v>
      </c>
      <c r="G298" s="164">
        <f>fhr_stats!K286</f>
        <v>46.104718996401303</v>
      </c>
      <c r="H298" s="173">
        <f>IF(G298&lt;$R$5,0,1)</f>
        <v>0</v>
      </c>
      <c r="I298" s="161">
        <f>fhr_stats!L286</f>
        <v>1</v>
      </c>
      <c r="J298" s="173">
        <f>IF(I298&gt;$R$6,0,1)</f>
        <v>0</v>
      </c>
      <c r="K298" s="163">
        <f>fhr_stats!M286</f>
        <v>1</v>
      </c>
      <c r="L298" s="165">
        <f>IF(K298&gt;$R$7,0,1)</f>
        <v>0</v>
      </c>
      <c r="M298" s="164">
        <f>ABS(B298-AVERAGE(D298,H298, J298))</f>
        <v>0</v>
      </c>
      <c r="O298" s="2" t="str">
        <f>O297&amp;A298&amp;","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13,155,228,255,198,285,</v>
      </c>
    </row>
    <row r="299" spans="1:15" x14ac:dyDescent="0.25">
      <c r="A299" s="158">
        <f>fhr_stats!A11</f>
        <v>10</v>
      </c>
      <c r="B299" s="160">
        <f>fhr_stats!B11</f>
        <v>0</v>
      </c>
      <c r="C299" s="164">
        <f>fhr_stats!D11</f>
        <v>4.5572197406522799</v>
      </c>
      <c r="D299" s="173">
        <f>IF(C299&lt;$R$3,0,1)</f>
        <v>0</v>
      </c>
      <c r="E299" s="164">
        <f>fhr_stats!J11</f>
        <v>5.9678165239497503</v>
      </c>
      <c r="F299" s="165">
        <f>IF(E299&lt;$R$4,0,1)</f>
        <v>0</v>
      </c>
      <c r="G299" s="164">
        <f>fhr_stats!K11</f>
        <v>34.968896903586902</v>
      </c>
      <c r="H299" s="173">
        <f>IF(G299&lt;$R$5,0,1)</f>
        <v>0</v>
      </c>
      <c r="I299" s="161">
        <f>fhr_stats!L11</f>
        <v>1</v>
      </c>
      <c r="J299" s="173">
        <f>IF(I299&gt;$R$6,0,1)</f>
        <v>0</v>
      </c>
      <c r="K299" s="163">
        <f>fhr_stats!M11</f>
        <v>1</v>
      </c>
      <c r="L299" s="165">
        <f>IF(K299&gt;$R$7,0,1)</f>
        <v>0</v>
      </c>
      <c r="M299" s="164">
        <f>ABS(B299-AVERAGE(D299,H299, J299))</f>
        <v>0</v>
      </c>
      <c r="O299" s="2" t="str">
        <f>O298&amp;A299&amp;","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13,155,228,255,198,285,10,</v>
      </c>
    </row>
    <row r="300" spans="1:15" x14ac:dyDescent="0.25">
      <c r="A300" s="158">
        <f>fhr_stats!A12</f>
        <v>11</v>
      </c>
      <c r="B300" s="160">
        <f>fhr_stats!B12</f>
        <v>0</v>
      </c>
      <c r="C300" s="164">
        <f>fhr_stats!D12</f>
        <v>4.5488889239201598</v>
      </c>
      <c r="D300" s="173">
        <f>IF(C300&lt;$R$3,0,1)</f>
        <v>0</v>
      </c>
      <c r="E300" s="164">
        <f>fhr_stats!J12</f>
        <v>5</v>
      </c>
      <c r="F300" s="165">
        <f>IF(E300&lt;$R$4,0,1)</f>
        <v>0</v>
      </c>
      <c r="G300" s="164">
        <f>fhr_stats!K12</f>
        <v>37</v>
      </c>
      <c r="H300" s="173">
        <f>IF(G300&lt;$R$5,0,1)</f>
        <v>0</v>
      </c>
      <c r="I300" s="161">
        <f>fhr_stats!L12</f>
        <v>1</v>
      </c>
      <c r="J300" s="173">
        <f>IF(I300&gt;$R$6,0,1)</f>
        <v>0</v>
      </c>
      <c r="K300" s="163">
        <f>fhr_stats!M12</f>
        <v>1</v>
      </c>
      <c r="L300" s="165">
        <f>IF(K300&gt;$R$7,0,1)</f>
        <v>0</v>
      </c>
      <c r="M300" s="164">
        <f>ABS(B300-AVERAGE(D300,H300, J300))</f>
        <v>0</v>
      </c>
      <c r="O300" s="2" t="str">
        <f>O299&amp;A300&amp;","</f>
        <v>[27,81,267,274,192,26,153,126,8,161,298,270,67,167,188,210,185,214,172,135,109,196,79,105,297,104,69,21,64,233,90,211,175,248,78,98,180,139,205,217,22,272,12,250,46,283,103,57,150,91,289,164,290,5,291,110,59,295,68,224,232,284,70,87,124,244,17,71,123,241,213,39,49,268,173,234,2,166,56,294,247,170,41,33,243,181,171,235,102,145,108,97,92,34,133,147,251,230,117,249,252,197,203,43,269,25,245,121,281,207,138,242,220,201,20,144,143,101,44,106,263,278,28,200,114,184,76,218,16,276,149,53,14,47,141,125,48,221,193,165,115,52,31,191,199,253,37,186,187,51,288,163,179,38,282,183,219,287,177,174,18,254,42,99,95,258,122,132,209,24,130,169,32,96,131,4,212,231,190,29,93,137,157,120,72,206,62,286,127,277,74,256,225,146,222,86,178,236,19,158,65,259,89,208,168,77,140,257,154,50,7,40,118,58,264,299,54,237,204,36,195,61,94,84,119,266,260,1,85,189,226,45,128,134,142,113,9,83,116,279,35,162,159,112,275,88,55,156,223,100,296,280,80,246,215,271,229,107,160,152,202,111,63,82,30,60,194,273,300,75,176,15,292,265,227,293,262,148,151,136,239,73,182,66,129,238,3,261,23,6,216,13,155,228,255,198,285,10,11,</v>
      </c>
    </row>
    <row r="301" spans="1:15" x14ac:dyDescent="0.25">
      <c r="A301" s="158">
        <f>fhr_stats!A241</f>
        <v>240</v>
      </c>
      <c r="B301" s="160">
        <f>fhr_stats!B241</f>
        <v>0</v>
      </c>
      <c r="C301" s="164">
        <f>fhr_stats!D241</f>
        <v>3.69374194297558</v>
      </c>
      <c r="D301" s="173">
        <f>IF(C301&lt;$R$3,0,1)</f>
        <v>0</v>
      </c>
      <c r="E301" s="164">
        <f>fhr_stats!J241</f>
        <v>3.9402308805792901</v>
      </c>
      <c r="F301" s="165">
        <f>IF(E301&lt;$R$4,0,1)</f>
        <v>0</v>
      </c>
      <c r="G301" s="164">
        <f>fhr_stats!K241</f>
        <v>51.467381526665001</v>
      </c>
      <c r="H301" s="173">
        <f>IF(G301&lt;$R$5,0,1)</f>
        <v>0</v>
      </c>
      <c r="I301" s="161">
        <f>fhr_stats!L241</f>
        <v>1</v>
      </c>
      <c r="J301" s="173">
        <f>IF(I301&gt;$R$6,0,1)</f>
        <v>0</v>
      </c>
      <c r="K301" s="163">
        <f>fhr_stats!M241</f>
        <v>0.99979121720370201</v>
      </c>
      <c r="L301" s="165">
        <f>IF(K301&gt;$R$7,0,1)</f>
        <v>0</v>
      </c>
      <c r="M301" s="164">
        <f>ABS(B301-AVERAGE(D301,H301, J301))</f>
        <v>0</v>
      </c>
    </row>
  </sheetData>
  <autoFilter ref="A1:M301" xr:uid="{17D04189-4F51-4B6A-A65C-3E873F745A11}">
    <sortState xmlns:xlrd2="http://schemas.microsoft.com/office/spreadsheetml/2017/richdata2" ref="A2:M301">
      <sortCondition descending="1" ref="M1:M3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9"/>
  <sheetViews>
    <sheetView zoomScale="85" zoomScaleNormal="85" workbookViewId="0">
      <selection sqref="A1:B2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7" width="24.28515625" bestFit="1" customWidth="1"/>
    <col min="8" max="8" width="24.28515625" hidden="1" customWidth="1"/>
    <col min="9" max="1024" width="9.140625" style="37"/>
  </cols>
  <sheetData>
    <row r="1" spans="1:8" ht="32.25" customHeight="1" x14ac:dyDescent="0.25">
      <c r="A1" s="159" t="s">
        <v>93</v>
      </c>
      <c r="B1" s="159"/>
      <c r="C1" s="3"/>
    </row>
    <row r="2" spans="1:8" ht="38.25" customHeight="1" x14ac:dyDescent="0.25">
      <c r="A2" s="159"/>
      <c r="B2" s="159"/>
      <c r="C2" s="3"/>
    </row>
    <row r="3" spans="1:8" ht="15.75" thickBot="1" x14ac:dyDescent="0.3"/>
    <row r="4" spans="1:8" ht="30.75" thickBot="1" x14ac:dyDescent="0.3">
      <c r="A4" s="38" t="s">
        <v>11</v>
      </c>
      <c r="B4" s="39" t="s">
        <v>12</v>
      </c>
      <c r="C4" s="57" t="s">
        <v>13</v>
      </c>
      <c r="D4" s="57" t="s">
        <v>80</v>
      </c>
      <c r="E4" s="57" t="s">
        <v>81</v>
      </c>
      <c r="F4" s="58" t="s">
        <v>31</v>
      </c>
      <c r="G4" s="58" t="s">
        <v>92</v>
      </c>
      <c r="H4" s="58" t="s">
        <v>98</v>
      </c>
    </row>
    <row r="5" spans="1:8" ht="48" thickBot="1" x14ac:dyDescent="0.3">
      <c r="A5" s="58" t="s">
        <v>80</v>
      </c>
      <c r="B5" s="44" t="s">
        <v>47</v>
      </c>
      <c r="C5" s="59">
        <v>1</v>
      </c>
      <c r="D5" s="156" t="s">
        <v>94</v>
      </c>
      <c r="E5" s="153" t="s">
        <v>36</v>
      </c>
      <c r="F5" s="153" t="s">
        <v>36</v>
      </c>
      <c r="G5" s="153"/>
      <c r="H5" s="153"/>
    </row>
    <row r="6" spans="1:8" ht="48" thickBot="1" x14ac:dyDescent="0.3">
      <c r="A6" s="57" t="s">
        <v>81</v>
      </c>
      <c r="B6" s="44" t="s">
        <v>49</v>
      </c>
      <c r="C6" s="60">
        <v>1</v>
      </c>
      <c r="D6" s="154" t="str">
        <f>E5</f>
        <v xml:space="preserve"> </v>
      </c>
      <c r="E6" s="157" t="s">
        <v>95</v>
      </c>
      <c r="F6" s="154" t="s">
        <v>36</v>
      </c>
      <c r="G6" s="154"/>
      <c r="H6" s="154"/>
    </row>
    <row r="7" spans="1:8" ht="48" thickBot="1" x14ac:dyDescent="0.3">
      <c r="A7" s="58" t="s">
        <v>31</v>
      </c>
      <c r="B7" s="44" t="s">
        <v>48</v>
      </c>
      <c r="C7" s="60">
        <v>1</v>
      </c>
      <c r="D7" s="154" t="str">
        <f>F5</f>
        <v xml:space="preserve"> </v>
      </c>
      <c r="E7" s="154" t="str">
        <f>F6</f>
        <v xml:space="preserve"> </v>
      </c>
      <c r="F7" s="157" t="s">
        <v>96</v>
      </c>
      <c r="G7" s="155"/>
      <c r="H7" s="155"/>
    </row>
    <row r="8" spans="1:8" ht="48" thickBot="1" x14ac:dyDescent="0.3">
      <c r="A8" s="58" t="s">
        <v>92</v>
      </c>
      <c r="B8" s="44" t="s">
        <v>91</v>
      </c>
      <c r="C8" s="60">
        <v>2</v>
      </c>
      <c r="D8" s="154"/>
      <c r="E8" s="154"/>
      <c r="F8" s="155"/>
      <c r="G8" s="157" t="s">
        <v>97</v>
      </c>
      <c r="H8" s="157"/>
    </row>
    <row r="9" spans="1:8" ht="48" hidden="1" thickBot="1" x14ac:dyDescent="0.3">
      <c r="A9" s="58" t="s">
        <v>98</v>
      </c>
      <c r="B9" s="44" t="s">
        <v>110</v>
      </c>
      <c r="C9" s="60">
        <v>2</v>
      </c>
      <c r="D9" s="154"/>
      <c r="E9" s="154"/>
      <c r="F9" s="155"/>
      <c r="G9" s="157"/>
      <c r="H9" s="157" t="s">
        <v>99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423-58FA-4DE0-924E-1D4225FBB671}">
  <dimension ref="A1:AMJ9"/>
  <sheetViews>
    <sheetView zoomScale="85" zoomScaleNormal="85" workbookViewId="0">
      <selection sqref="A1:B2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7" width="24.28515625" bestFit="1" customWidth="1"/>
    <col min="8" max="8" width="24.28515625" hidden="1" customWidth="1"/>
    <col min="9" max="1024" width="9.140625" style="37"/>
  </cols>
  <sheetData>
    <row r="1" spans="1:8" ht="32.25" customHeight="1" x14ac:dyDescent="0.25">
      <c r="A1" s="159" t="s">
        <v>93</v>
      </c>
      <c r="B1" s="159"/>
      <c r="C1" s="3"/>
    </row>
    <row r="2" spans="1:8" ht="38.25" customHeight="1" x14ac:dyDescent="0.25">
      <c r="A2" s="159"/>
      <c r="B2" s="159"/>
      <c r="C2" s="3"/>
    </row>
    <row r="3" spans="1:8" ht="15.75" thickBot="1" x14ac:dyDescent="0.3"/>
    <row r="4" spans="1:8" ht="30.75" thickBot="1" x14ac:dyDescent="0.3">
      <c r="A4" s="38" t="s">
        <v>11</v>
      </c>
      <c r="B4" s="39" t="s">
        <v>12</v>
      </c>
      <c r="C4" s="57" t="s">
        <v>13</v>
      </c>
      <c r="D4" s="57" t="s">
        <v>80</v>
      </c>
      <c r="E4" s="57" t="s">
        <v>81</v>
      </c>
      <c r="F4" s="58" t="s">
        <v>31</v>
      </c>
      <c r="G4" s="58" t="s">
        <v>92</v>
      </c>
      <c r="H4" s="58" t="s">
        <v>98</v>
      </c>
    </row>
    <row r="5" spans="1:8" ht="48" thickBot="1" x14ac:dyDescent="0.3">
      <c r="A5" s="58" t="s">
        <v>80</v>
      </c>
      <c r="B5" s="44" t="s">
        <v>47</v>
      </c>
      <c r="C5" s="59">
        <v>1</v>
      </c>
      <c r="D5" s="156" t="s">
        <v>111</v>
      </c>
      <c r="E5" s="174" t="s">
        <v>36</v>
      </c>
      <c r="F5" s="174" t="s">
        <v>36</v>
      </c>
      <c r="G5" s="174"/>
      <c r="H5" s="174"/>
    </row>
    <row r="6" spans="1:8" ht="48" thickBot="1" x14ac:dyDescent="0.3">
      <c r="A6" s="57" t="s">
        <v>81</v>
      </c>
      <c r="B6" s="44" t="s">
        <v>49</v>
      </c>
      <c r="C6" s="60">
        <v>1</v>
      </c>
      <c r="D6" s="175" t="str">
        <f>E5</f>
        <v xml:space="preserve"> </v>
      </c>
      <c r="E6" s="157" t="s">
        <v>112</v>
      </c>
      <c r="F6" s="175" t="s">
        <v>36</v>
      </c>
      <c r="G6" s="175"/>
      <c r="H6" s="175"/>
    </row>
    <row r="7" spans="1:8" ht="48" thickBot="1" x14ac:dyDescent="0.3">
      <c r="A7" s="58" t="s">
        <v>31</v>
      </c>
      <c r="B7" s="44" t="s">
        <v>48</v>
      </c>
      <c r="C7" s="60">
        <v>1</v>
      </c>
      <c r="D7" s="175" t="str">
        <f>F5</f>
        <v xml:space="preserve"> </v>
      </c>
      <c r="E7" s="175" t="str">
        <f>F6</f>
        <v xml:space="preserve"> </v>
      </c>
      <c r="F7" s="157" t="s">
        <v>113</v>
      </c>
      <c r="G7" s="157"/>
      <c r="H7" s="157"/>
    </row>
    <row r="8" spans="1:8" ht="48" thickBot="1" x14ac:dyDescent="0.3">
      <c r="A8" s="58" t="s">
        <v>92</v>
      </c>
      <c r="B8" s="44" t="s">
        <v>91</v>
      </c>
      <c r="C8" s="60">
        <v>2</v>
      </c>
      <c r="D8" s="175"/>
      <c r="E8" s="175"/>
      <c r="F8" s="157"/>
      <c r="G8" s="157" t="s">
        <v>114</v>
      </c>
      <c r="H8" s="157"/>
    </row>
    <row r="9" spans="1:8" ht="48" hidden="1" thickBot="1" x14ac:dyDescent="0.3">
      <c r="A9" s="58" t="s">
        <v>98</v>
      </c>
      <c r="B9" s="44" t="s">
        <v>110</v>
      </c>
      <c r="C9" s="60">
        <v>2</v>
      </c>
      <c r="D9" s="175"/>
      <c r="E9" s="175"/>
      <c r="F9" s="157"/>
      <c r="G9" s="157"/>
      <c r="H9" s="157" t="s">
        <v>115</v>
      </c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3655-37A9-44FA-8A40-6688A924EECE}">
  <dimension ref="A1:AMJ9"/>
  <sheetViews>
    <sheetView tabSelected="1" zoomScale="85" zoomScaleNormal="85" workbookViewId="0">
      <selection sqref="A1:B2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7" width="24.28515625" bestFit="1" customWidth="1"/>
    <col min="8" max="8" width="24.28515625" hidden="1" customWidth="1"/>
    <col min="9" max="1024" width="9.140625" style="37"/>
  </cols>
  <sheetData>
    <row r="1" spans="1:8" ht="32.25" customHeight="1" x14ac:dyDescent="0.25">
      <c r="A1" s="159" t="s">
        <v>93</v>
      </c>
      <c r="B1" s="159"/>
      <c r="C1" s="3"/>
    </row>
    <row r="2" spans="1:8" ht="38.25" customHeight="1" x14ac:dyDescent="0.25">
      <c r="A2" s="159"/>
      <c r="B2" s="159"/>
      <c r="C2" s="3"/>
    </row>
    <row r="3" spans="1:8" ht="15.75" thickBot="1" x14ac:dyDescent="0.3"/>
    <row r="4" spans="1:8" ht="30.75" thickBot="1" x14ac:dyDescent="0.3">
      <c r="A4" s="38" t="s">
        <v>11</v>
      </c>
      <c r="B4" s="39" t="s">
        <v>12</v>
      </c>
      <c r="C4" s="57" t="s">
        <v>13</v>
      </c>
      <c r="D4" s="57" t="s">
        <v>80</v>
      </c>
      <c r="E4" s="57" t="s">
        <v>81</v>
      </c>
      <c r="F4" s="58" t="s">
        <v>31</v>
      </c>
      <c r="G4" s="58" t="s">
        <v>92</v>
      </c>
      <c r="H4" s="58" t="s">
        <v>98</v>
      </c>
    </row>
    <row r="5" spans="1:8" ht="48" thickBot="1" x14ac:dyDescent="0.3">
      <c r="A5" s="58" t="s">
        <v>80</v>
      </c>
      <c r="B5" s="44" t="s">
        <v>47</v>
      </c>
      <c r="C5" s="59">
        <v>1</v>
      </c>
      <c r="D5" s="156" t="s">
        <v>105</v>
      </c>
      <c r="E5" s="153" t="s">
        <v>36</v>
      </c>
      <c r="F5" s="153" t="s">
        <v>36</v>
      </c>
      <c r="G5" s="153"/>
      <c r="H5" s="153"/>
    </row>
    <row r="6" spans="1:8" ht="48" thickBot="1" x14ac:dyDescent="0.3">
      <c r="A6" s="57" t="s">
        <v>81</v>
      </c>
      <c r="B6" s="44" t="s">
        <v>49</v>
      </c>
      <c r="C6" s="60">
        <v>1</v>
      </c>
      <c r="D6" s="154" t="str">
        <f>E5</f>
        <v xml:space="preserve"> </v>
      </c>
      <c r="E6" s="157" t="s">
        <v>109</v>
      </c>
      <c r="F6" s="154" t="s">
        <v>36</v>
      </c>
      <c r="G6" s="154"/>
      <c r="H6" s="154"/>
    </row>
    <row r="7" spans="1:8" ht="48" thickBot="1" x14ac:dyDescent="0.3">
      <c r="A7" s="58" t="s">
        <v>31</v>
      </c>
      <c r="B7" s="44" t="s">
        <v>48</v>
      </c>
      <c r="C7" s="60">
        <v>1</v>
      </c>
      <c r="D7" s="154" t="str">
        <f>F5</f>
        <v xml:space="preserve"> </v>
      </c>
      <c r="E7" s="154" t="str">
        <f>F6</f>
        <v xml:space="preserve"> </v>
      </c>
      <c r="F7" s="157" t="s">
        <v>106</v>
      </c>
      <c r="G7" s="155"/>
      <c r="H7" s="155"/>
    </row>
    <row r="8" spans="1:8" ht="48" thickBot="1" x14ac:dyDescent="0.3">
      <c r="A8" s="58" t="s">
        <v>92</v>
      </c>
      <c r="B8" s="44" t="s">
        <v>91</v>
      </c>
      <c r="C8" s="60">
        <v>2</v>
      </c>
      <c r="D8" s="154"/>
      <c r="E8" s="154"/>
      <c r="F8" s="155"/>
      <c r="G8" s="157" t="s">
        <v>107</v>
      </c>
      <c r="H8" s="157"/>
    </row>
    <row r="9" spans="1:8" ht="48" hidden="1" thickBot="1" x14ac:dyDescent="0.3">
      <c r="A9" s="58" t="s">
        <v>98</v>
      </c>
      <c r="B9" s="44" t="s">
        <v>110</v>
      </c>
      <c r="C9" s="60">
        <v>2</v>
      </c>
      <c r="D9" s="154"/>
      <c r="E9" s="154"/>
      <c r="F9" s="155"/>
      <c r="G9" s="157"/>
      <c r="H9" s="157" t="s">
        <v>108</v>
      </c>
    </row>
  </sheetData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3"/>
  <sheetViews>
    <sheetView zoomScale="55" zoomScaleNormal="55" workbookViewId="0">
      <selection activeCell="B17" sqref="B17"/>
    </sheetView>
  </sheetViews>
  <sheetFormatPr defaultColWidth="8.7109375" defaultRowHeight="15" x14ac:dyDescent="0.25"/>
  <cols>
    <col min="1" max="1" width="16" customWidth="1"/>
    <col min="2" max="2" width="75.28515625" customWidth="1"/>
    <col min="3" max="3" width="18.28515625" customWidth="1"/>
    <col min="4" max="4" width="9.140625" style="61" customWidth="1"/>
    <col min="6" max="6" width="9.140625" style="61" customWidth="1"/>
    <col min="11" max="11" width="9.140625" style="61" customWidth="1"/>
    <col min="12" max="12" width="9.140625" style="1" customWidth="1"/>
    <col min="14" max="15" width="9.140625" style="61" customWidth="1"/>
    <col min="19" max="19" width="9.140625" style="1" customWidth="1"/>
    <col min="20" max="20" width="9.140625" style="2" customWidth="1"/>
  </cols>
  <sheetData>
    <row r="1" spans="1:22" ht="32.25" customHeight="1" x14ac:dyDescent="0.25">
      <c r="A1" s="159" t="s">
        <v>50</v>
      </c>
      <c r="B1" s="159"/>
      <c r="C1" s="3"/>
    </row>
    <row r="2" spans="1:22" ht="38.25" customHeight="1" x14ac:dyDescent="0.25">
      <c r="A2" s="159"/>
      <c r="B2" s="159"/>
      <c r="C2" s="3"/>
    </row>
    <row r="4" spans="1:22" ht="45" x14ac:dyDescent="0.25">
      <c r="A4" s="62" t="s">
        <v>11</v>
      </c>
      <c r="B4" s="63" t="s">
        <v>12</v>
      </c>
      <c r="C4" s="64" t="s">
        <v>13</v>
      </c>
      <c r="D4" s="65" t="s">
        <v>32</v>
      </c>
      <c r="E4" s="66" t="s">
        <v>33</v>
      </c>
      <c r="F4" s="66" t="s">
        <v>34</v>
      </c>
      <c r="G4" s="66" t="s">
        <v>35</v>
      </c>
      <c r="H4" s="66">
        <v>3</v>
      </c>
      <c r="I4" s="67" t="s">
        <v>18</v>
      </c>
      <c r="J4" s="68" t="s">
        <v>51</v>
      </c>
      <c r="K4" s="69">
        <v>6</v>
      </c>
      <c r="L4" s="63">
        <v>7</v>
      </c>
      <c r="M4" s="70">
        <v>8</v>
      </c>
      <c r="N4" s="66">
        <v>9</v>
      </c>
      <c r="O4" s="68" t="s">
        <v>52</v>
      </c>
      <c r="P4" s="68" t="s">
        <v>53</v>
      </c>
      <c r="Q4" s="68">
        <v>13</v>
      </c>
      <c r="R4" s="68" t="s">
        <v>20</v>
      </c>
      <c r="S4" s="71" t="s">
        <v>16</v>
      </c>
      <c r="T4" s="72" t="s">
        <v>17</v>
      </c>
      <c r="U4" s="63" t="s">
        <v>19</v>
      </c>
      <c r="V4" s="63" t="s">
        <v>15</v>
      </c>
    </row>
    <row r="5" spans="1:22" s="61" customFormat="1" ht="30" x14ac:dyDescent="0.25">
      <c r="A5" s="73" t="s">
        <v>32</v>
      </c>
      <c r="B5" s="74" t="s">
        <v>42</v>
      </c>
      <c r="C5" s="75">
        <v>3</v>
      </c>
      <c r="D5" s="76">
        <v>0.73329999999999995</v>
      </c>
      <c r="E5" s="77" t="s">
        <v>36</v>
      </c>
      <c r="F5" s="78">
        <v>0.77290999999999999</v>
      </c>
      <c r="G5" s="78">
        <v>0.74170000000000003</v>
      </c>
      <c r="H5" s="78">
        <v>0.71660000000000001</v>
      </c>
      <c r="I5" s="78">
        <v>0.75</v>
      </c>
      <c r="J5" s="78">
        <v>0.73540000000000005</v>
      </c>
      <c r="K5" s="78">
        <v>0.73540000000000005</v>
      </c>
      <c r="L5" s="79">
        <v>0.73750000000000004</v>
      </c>
      <c r="M5" s="78">
        <v>0.73329999999999995</v>
      </c>
      <c r="N5" s="78">
        <v>0.73540000000000005</v>
      </c>
      <c r="O5" s="78">
        <v>0.74170000000000003</v>
      </c>
      <c r="P5" s="78"/>
      <c r="Q5" s="78"/>
      <c r="R5" s="78"/>
      <c r="S5" s="79">
        <v>0.75829999999999997</v>
      </c>
      <c r="T5" s="80">
        <v>0.73540000000000005</v>
      </c>
      <c r="U5" s="78"/>
      <c r="V5" s="78"/>
    </row>
    <row r="6" spans="1:22" ht="30" x14ac:dyDescent="0.25">
      <c r="A6" s="81" t="s">
        <v>33</v>
      </c>
      <c r="B6" s="82" t="s">
        <v>43</v>
      </c>
      <c r="C6" s="83">
        <v>3</v>
      </c>
      <c r="D6" s="84" t="str">
        <f>E5</f>
        <v xml:space="preserve"> </v>
      </c>
      <c r="E6" s="85">
        <v>0.70625000000000004</v>
      </c>
      <c r="F6" s="78">
        <v>0.74170000000000003</v>
      </c>
      <c r="G6" s="78">
        <v>0.71040000000000003</v>
      </c>
      <c r="H6" s="78">
        <v>0.71450000000000002</v>
      </c>
      <c r="I6" s="78">
        <v>0.72909999999999997</v>
      </c>
      <c r="J6" s="78">
        <v>0.70409999999999995</v>
      </c>
      <c r="K6" s="78">
        <v>0.69579999999999997</v>
      </c>
      <c r="L6" s="79">
        <v>0.73329999999999995</v>
      </c>
      <c r="M6" s="78">
        <v>0.71240000000000003</v>
      </c>
      <c r="N6" s="78">
        <v>0.70625000000000004</v>
      </c>
      <c r="O6" s="78">
        <v>0.69579999999999997</v>
      </c>
      <c r="P6" s="78"/>
      <c r="Q6" s="78"/>
      <c r="R6" s="78"/>
      <c r="S6" s="79">
        <v>0.73750000000000004</v>
      </c>
      <c r="T6" s="86">
        <v>0.71250000000000002</v>
      </c>
      <c r="U6" s="87"/>
      <c r="V6" s="87"/>
    </row>
    <row r="7" spans="1:22" s="96" customFormat="1" ht="45" x14ac:dyDescent="0.25">
      <c r="A7" s="88" t="s">
        <v>34</v>
      </c>
      <c r="B7" s="89" t="s">
        <v>44</v>
      </c>
      <c r="C7" s="90">
        <v>3</v>
      </c>
      <c r="D7" s="91">
        <f>F5</f>
        <v>0.77290999999999999</v>
      </c>
      <c r="E7" s="91">
        <f>F6</f>
        <v>0.74170000000000003</v>
      </c>
      <c r="F7" s="92">
        <v>0.70416000000000001</v>
      </c>
      <c r="G7" s="93" t="s">
        <v>36</v>
      </c>
      <c r="H7" s="93">
        <v>0.70208000000000004</v>
      </c>
      <c r="I7" s="93">
        <v>0.76449999999999996</v>
      </c>
      <c r="J7" s="93">
        <v>0.71875</v>
      </c>
      <c r="K7" s="93">
        <v>0.71250000000000002</v>
      </c>
      <c r="L7" s="94">
        <v>0.75829999999999997</v>
      </c>
      <c r="M7" s="93">
        <v>0.74170000000000003</v>
      </c>
      <c r="N7" s="93">
        <v>0.72289999999999999</v>
      </c>
      <c r="O7" s="93">
        <v>0.72909999999999997</v>
      </c>
      <c r="P7" s="93"/>
      <c r="Q7" s="93"/>
      <c r="R7" s="93"/>
      <c r="S7" s="94">
        <v>0.74160000000000004</v>
      </c>
      <c r="T7" s="95">
        <v>0.7208</v>
      </c>
      <c r="U7" s="93"/>
      <c r="V7" s="93">
        <v>0.73540000000000005</v>
      </c>
    </row>
    <row r="8" spans="1:22" ht="45" x14ac:dyDescent="0.25">
      <c r="A8" s="81" t="s">
        <v>35</v>
      </c>
      <c r="B8" s="82" t="s">
        <v>45</v>
      </c>
      <c r="C8" s="83">
        <v>3</v>
      </c>
      <c r="D8" s="84">
        <f>G5</f>
        <v>0.74170000000000003</v>
      </c>
      <c r="E8" s="84">
        <f>G6</f>
        <v>0.71040000000000003</v>
      </c>
      <c r="F8" s="84" t="str">
        <f>G7</f>
        <v xml:space="preserve"> </v>
      </c>
      <c r="G8" s="85">
        <v>0.69579999999999997</v>
      </c>
      <c r="H8" s="78">
        <v>0.69159999999999999</v>
      </c>
      <c r="I8" s="78">
        <v>0.74370000000000003</v>
      </c>
      <c r="J8" s="78">
        <v>0.67910000000000004</v>
      </c>
      <c r="K8" s="78">
        <v>7.0400000000000003E-3</v>
      </c>
      <c r="L8" s="79">
        <v>0.72291000000000005</v>
      </c>
      <c r="M8" s="78">
        <v>0.71250000000000002</v>
      </c>
      <c r="N8" s="78">
        <v>0.70830000000000004</v>
      </c>
      <c r="O8" s="78">
        <v>0.69579999999999997</v>
      </c>
      <c r="P8" s="78"/>
      <c r="Q8" s="78"/>
      <c r="R8" s="78"/>
      <c r="S8" s="79">
        <v>0.72289999999999999</v>
      </c>
      <c r="T8" s="86">
        <v>0.7</v>
      </c>
      <c r="U8" s="87"/>
      <c r="V8" s="87"/>
    </row>
    <row r="9" spans="1:22" ht="30" customHeight="1" x14ac:dyDescent="0.25">
      <c r="A9" s="97" t="s">
        <v>31</v>
      </c>
      <c r="B9" s="98" t="s">
        <v>41</v>
      </c>
      <c r="C9" s="99">
        <v>1</v>
      </c>
      <c r="D9" s="84">
        <f>H5</f>
        <v>0.71660000000000001</v>
      </c>
      <c r="E9" s="84">
        <f>H6</f>
        <v>0.71450000000000002</v>
      </c>
      <c r="F9" s="84">
        <f>H7</f>
        <v>0.70208000000000004</v>
      </c>
      <c r="G9" s="84">
        <f>H8</f>
        <v>0.69159999999999999</v>
      </c>
      <c r="H9" s="85">
        <v>0.60199999999999998</v>
      </c>
      <c r="I9" s="78">
        <v>0.73540000000000005</v>
      </c>
      <c r="J9" s="78">
        <v>0.64159999999999995</v>
      </c>
      <c r="K9" s="78">
        <v>0.6583</v>
      </c>
      <c r="L9" s="79">
        <v>0.71875</v>
      </c>
      <c r="M9" s="78">
        <v>0.71199999999999997</v>
      </c>
      <c r="N9" s="78">
        <v>0.68330000000000002</v>
      </c>
      <c r="O9" s="78">
        <v>0.65</v>
      </c>
      <c r="P9" s="78"/>
      <c r="Q9" s="78"/>
      <c r="R9" s="78"/>
      <c r="S9" s="79">
        <v>0.69588000000000005</v>
      </c>
      <c r="T9" s="86">
        <v>0.65625</v>
      </c>
      <c r="U9" s="87"/>
      <c r="V9" s="87"/>
    </row>
    <row r="10" spans="1:22" s="1" customFormat="1" ht="30" customHeight="1" x14ac:dyDescent="0.25">
      <c r="A10" s="100" t="s">
        <v>18</v>
      </c>
      <c r="B10" s="101" t="s">
        <v>26</v>
      </c>
      <c r="C10" s="102">
        <v>2</v>
      </c>
      <c r="D10" s="103">
        <f>I5</f>
        <v>0.75</v>
      </c>
      <c r="E10" s="103">
        <f>I6</f>
        <v>0.72909999999999997</v>
      </c>
      <c r="F10" s="103">
        <f>I7</f>
        <v>0.76449999999999996</v>
      </c>
      <c r="G10" s="103">
        <f>I8</f>
        <v>0.74370000000000003</v>
      </c>
      <c r="H10" s="103">
        <f>I9</f>
        <v>0.73540000000000005</v>
      </c>
      <c r="I10" s="104">
        <v>0.72707999999999995</v>
      </c>
      <c r="J10" s="79" t="s">
        <v>36</v>
      </c>
      <c r="K10" s="79" t="s">
        <v>36</v>
      </c>
      <c r="L10" s="105">
        <v>0.74790000000000001</v>
      </c>
      <c r="M10" s="79" t="s">
        <v>36</v>
      </c>
      <c r="N10" s="79" t="s">
        <v>36</v>
      </c>
      <c r="O10" s="79" t="s">
        <v>36</v>
      </c>
      <c r="P10" s="79"/>
      <c r="Q10" s="79"/>
      <c r="R10" s="79"/>
      <c r="S10" s="105">
        <v>0.75409999999999999</v>
      </c>
      <c r="T10" s="106">
        <v>0.76039999999999996</v>
      </c>
      <c r="U10" s="105"/>
      <c r="V10" s="105"/>
    </row>
    <row r="11" spans="1:22" ht="30" customHeight="1" x14ac:dyDescent="0.25">
      <c r="A11" s="97" t="s">
        <v>54</v>
      </c>
      <c r="B11" s="82" t="s">
        <v>55</v>
      </c>
      <c r="C11" s="99">
        <v>2</v>
      </c>
      <c r="D11" s="84">
        <f>J5</f>
        <v>0.73540000000000005</v>
      </c>
      <c r="E11" s="84">
        <f>J6</f>
        <v>0.70409999999999995</v>
      </c>
      <c r="F11" s="84">
        <f>J7</f>
        <v>0.71875</v>
      </c>
      <c r="G11" s="84">
        <f>J8</f>
        <v>0.67910000000000004</v>
      </c>
      <c r="H11" s="84">
        <f>J9</f>
        <v>0.64159999999999995</v>
      </c>
      <c r="I11" s="84" t="str">
        <f>J10</f>
        <v xml:space="preserve"> </v>
      </c>
      <c r="J11" s="85">
        <v>0.57909999999999995</v>
      </c>
      <c r="K11" s="78" t="s">
        <v>36</v>
      </c>
      <c r="L11" s="79">
        <v>0.7208</v>
      </c>
      <c r="M11" s="78" t="s">
        <v>36</v>
      </c>
      <c r="N11" s="78" t="s">
        <v>36</v>
      </c>
      <c r="O11" s="78" t="s">
        <v>36</v>
      </c>
      <c r="P11" s="78"/>
      <c r="Q11" s="78"/>
      <c r="R11" s="78"/>
      <c r="S11" s="79">
        <v>0.71099999999999997</v>
      </c>
      <c r="T11" s="86">
        <v>0.66869999999999996</v>
      </c>
      <c r="U11" s="87"/>
      <c r="V11" s="87"/>
    </row>
    <row r="12" spans="1:22" s="61" customFormat="1" ht="30" customHeight="1" x14ac:dyDescent="0.25">
      <c r="A12" s="81">
        <v>6</v>
      </c>
      <c r="B12" s="82" t="s">
        <v>56</v>
      </c>
      <c r="C12" s="83">
        <v>1</v>
      </c>
      <c r="D12" s="84">
        <f>K5</f>
        <v>0.73540000000000005</v>
      </c>
      <c r="E12" s="84">
        <f>K6</f>
        <v>0.69579999999999997</v>
      </c>
      <c r="F12" s="84">
        <f>K7</f>
        <v>0.71250000000000002</v>
      </c>
      <c r="G12" s="84">
        <f>K8</f>
        <v>7.0400000000000003E-3</v>
      </c>
      <c r="H12" s="84">
        <f>K9</f>
        <v>0.6583</v>
      </c>
      <c r="I12" s="84" t="str">
        <f>K10</f>
        <v xml:space="preserve"> </v>
      </c>
      <c r="J12" s="84" t="str">
        <f>K11</f>
        <v xml:space="preserve"> </v>
      </c>
      <c r="K12" s="107">
        <v>0.629</v>
      </c>
      <c r="L12" s="79">
        <v>0.73299999999999998</v>
      </c>
      <c r="M12" s="78" t="s">
        <v>36</v>
      </c>
      <c r="N12" s="78" t="s">
        <v>36</v>
      </c>
      <c r="O12" s="78" t="s">
        <v>36</v>
      </c>
      <c r="P12" s="78"/>
      <c r="Q12" s="78"/>
      <c r="R12" s="78"/>
      <c r="S12" s="79"/>
      <c r="T12" s="80"/>
      <c r="U12" s="78"/>
      <c r="V12" s="78"/>
    </row>
    <row r="13" spans="1:22" s="113" customFormat="1" ht="30" customHeight="1" x14ac:dyDescent="0.25">
      <c r="A13" s="108" t="s">
        <v>46</v>
      </c>
      <c r="B13" s="109" t="s">
        <v>21</v>
      </c>
      <c r="C13" s="110">
        <v>1</v>
      </c>
      <c r="D13" s="103">
        <f>L5</f>
        <v>0.73750000000000004</v>
      </c>
      <c r="E13" s="111">
        <f>L6</f>
        <v>0.73329999999999995</v>
      </c>
      <c r="F13" s="111">
        <f>L7</f>
        <v>0.75829999999999997</v>
      </c>
      <c r="G13" s="111">
        <f>L8</f>
        <v>0.72291000000000005</v>
      </c>
      <c r="H13" s="111">
        <f>L9</f>
        <v>0.71875</v>
      </c>
      <c r="I13" s="111">
        <f>L10</f>
        <v>0.74790000000000001</v>
      </c>
      <c r="J13" s="111">
        <f>L11</f>
        <v>0.7208</v>
      </c>
      <c r="K13" s="103">
        <f>L12</f>
        <v>0.73299999999999998</v>
      </c>
      <c r="L13" s="112">
        <v>0.71875</v>
      </c>
      <c r="M13" s="13">
        <v>0.72499999999999998</v>
      </c>
      <c r="N13" s="79">
        <v>0.7208</v>
      </c>
      <c r="O13" s="79">
        <v>0.73540000000000005</v>
      </c>
      <c r="P13" s="13"/>
      <c r="Q13" s="13"/>
      <c r="R13" s="13"/>
      <c r="S13" s="13">
        <v>0.75829999999999997</v>
      </c>
      <c r="T13" s="106">
        <v>0.74580000000000002</v>
      </c>
      <c r="U13" s="13">
        <v>0.73329999999999995</v>
      </c>
      <c r="V13" s="13"/>
    </row>
    <row r="14" spans="1:22" ht="30" customHeight="1" x14ac:dyDescent="0.25">
      <c r="A14" s="81">
        <v>8</v>
      </c>
      <c r="B14" s="82" t="s">
        <v>57</v>
      </c>
      <c r="C14" s="83">
        <v>3</v>
      </c>
      <c r="D14" s="84">
        <f>M5</f>
        <v>0.73329999999999995</v>
      </c>
      <c r="E14" s="84">
        <f>M6</f>
        <v>0.71240000000000003</v>
      </c>
      <c r="F14" s="84">
        <f>M7</f>
        <v>0.74170000000000003</v>
      </c>
      <c r="G14" s="84">
        <f>M8</f>
        <v>0.71250000000000002</v>
      </c>
      <c r="H14" s="84">
        <f>M9</f>
        <v>0.71199999999999997</v>
      </c>
      <c r="I14" s="84" t="str">
        <f>M10</f>
        <v xml:space="preserve"> </v>
      </c>
      <c r="J14" s="84" t="str">
        <f>M11</f>
        <v xml:space="preserve"> </v>
      </c>
      <c r="K14" s="84" t="str">
        <f>M12</f>
        <v xml:space="preserve"> </v>
      </c>
      <c r="L14" s="103">
        <f>M13</f>
        <v>0.72499999999999998</v>
      </c>
      <c r="M14" s="107">
        <v>0.71450000000000002</v>
      </c>
      <c r="N14" s="114" t="s">
        <v>36</v>
      </c>
      <c r="O14" s="115" t="s">
        <v>36</v>
      </c>
      <c r="P14" s="78"/>
      <c r="Q14" s="78"/>
      <c r="R14" s="78"/>
      <c r="S14" s="79">
        <v>0.74790000000000001</v>
      </c>
      <c r="T14" s="86">
        <v>0.73540000000000005</v>
      </c>
      <c r="U14" s="78"/>
      <c r="V14" s="78"/>
    </row>
    <row r="15" spans="1:22" s="61" customFormat="1" ht="30" x14ac:dyDescent="0.25">
      <c r="A15" s="81">
        <v>9</v>
      </c>
      <c r="B15" s="82" t="s">
        <v>58</v>
      </c>
      <c r="C15" s="83">
        <v>2</v>
      </c>
      <c r="D15" s="84">
        <f>N5</f>
        <v>0.73540000000000005</v>
      </c>
      <c r="E15" s="84">
        <f>N6</f>
        <v>0.70625000000000004</v>
      </c>
      <c r="F15" s="84">
        <f>N7</f>
        <v>0.72289999999999999</v>
      </c>
      <c r="G15" s="84">
        <f>N8</f>
        <v>0.70830000000000004</v>
      </c>
      <c r="H15" s="84">
        <f>N9</f>
        <v>0.68330000000000002</v>
      </c>
      <c r="I15" s="84" t="str">
        <f>N10</f>
        <v xml:space="preserve"> </v>
      </c>
      <c r="J15" s="84" t="str">
        <f>N11</f>
        <v xml:space="preserve"> </v>
      </c>
      <c r="K15" s="84" t="str">
        <f>N12</f>
        <v xml:space="preserve"> </v>
      </c>
      <c r="L15" s="103">
        <f>N13</f>
        <v>0.7208</v>
      </c>
      <c r="M15" s="84" t="str">
        <f>N14</f>
        <v xml:space="preserve"> </v>
      </c>
      <c r="N15" s="107">
        <v>0.67910000000000004</v>
      </c>
      <c r="O15" s="78" t="s">
        <v>36</v>
      </c>
      <c r="P15" s="78"/>
      <c r="Q15" s="78"/>
      <c r="R15" s="78"/>
      <c r="S15" s="79">
        <v>0.72709999999999997</v>
      </c>
      <c r="T15" s="80">
        <v>0.70625000000000004</v>
      </c>
      <c r="U15" s="78">
        <v>0.74370000000000003</v>
      </c>
      <c r="V15" s="78"/>
    </row>
    <row r="16" spans="1:22" s="61" customFormat="1" ht="30" x14ac:dyDescent="0.25">
      <c r="A16" s="81" t="s">
        <v>52</v>
      </c>
      <c r="B16" s="82" t="s">
        <v>59</v>
      </c>
      <c r="C16" s="83">
        <v>2</v>
      </c>
      <c r="D16" s="84">
        <f>O5</f>
        <v>0.74170000000000003</v>
      </c>
      <c r="E16" s="84">
        <f>O6</f>
        <v>0.69579999999999997</v>
      </c>
      <c r="F16" s="84">
        <f>O7</f>
        <v>0.72909999999999997</v>
      </c>
      <c r="G16" s="84">
        <f>O8</f>
        <v>0.69579999999999997</v>
      </c>
      <c r="H16" s="84">
        <f>O9</f>
        <v>0.65</v>
      </c>
      <c r="I16" s="84" t="str">
        <f>O10</f>
        <v xml:space="preserve"> </v>
      </c>
      <c r="J16" s="84" t="str">
        <f>O11</f>
        <v xml:space="preserve"> </v>
      </c>
      <c r="K16" s="84" t="str">
        <f>O12</f>
        <v xml:space="preserve"> </v>
      </c>
      <c r="L16" s="103">
        <f>O13</f>
        <v>0.73540000000000005</v>
      </c>
      <c r="M16" s="84" t="str">
        <f>O14</f>
        <v xml:space="preserve"> </v>
      </c>
      <c r="N16" s="84" t="str">
        <f>O15</f>
        <v xml:space="preserve"> </v>
      </c>
      <c r="O16" s="85">
        <v>0.62080000000000002</v>
      </c>
      <c r="P16" s="78"/>
      <c r="Q16" s="78"/>
      <c r="R16" s="78"/>
      <c r="S16" s="79">
        <v>0.71250000000000002</v>
      </c>
      <c r="T16" s="80"/>
      <c r="U16" s="78">
        <v>0.74170000000000003</v>
      </c>
      <c r="V16" s="78"/>
    </row>
    <row r="17" spans="1:22" ht="30" customHeight="1" x14ac:dyDescent="0.25">
      <c r="A17" s="97" t="s">
        <v>60</v>
      </c>
      <c r="B17" s="82" t="s">
        <v>61</v>
      </c>
      <c r="C17" s="99">
        <v>2</v>
      </c>
      <c r="D17" s="84"/>
      <c r="E17" s="84"/>
      <c r="F17" s="84"/>
      <c r="G17" s="84"/>
      <c r="H17" s="84"/>
      <c r="I17" s="84"/>
      <c r="J17" s="61"/>
      <c r="L17" s="116"/>
      <c r="M17" s="61"/>
      <c r="P17" s="85">
        <v>0.57289999999999996</v>
      </c>
      <c r="Q17" s="78"/>
      <c r="R17" s="78"/>
      <c r="S17" s="79">
        <v>0.7</v>
      </c>
      <c r="T17" s="86">
        <v>0.65210000000000001</v>
      </c>
      <c r="U17" s="87"/>
      <c r="V17" s="87"/>
    </row>
    <row r="18" spans="1:22" ht="30" customHeight="1" x14ac:dyDescent="0.25">
      <c r="A18" s="81">
        <v>13</v>
      </c>
      <c r="B18" s="82" t="s">
        <v>62</v>
      </c>
      <c r="C18" s="83">
        <v>2</v>
      </c>
      <c r="D18" s="84"/>
      <c r="E18" s="84"/>
      <c r="F18" s="84"/>
      <c r="G18" s="84"/>
      <c r="H18" s="84"/>
      <c r="I18" s="84"/>
      <c r="J18" s="61"/>
      <c r="L18" s="116"/>
      <c r="M18" s="61"/>
      <c r="P18" s="61"/>
      <c r="Q18" s="117">
        <v>0.58540000000000003</v>
      </c>
      <c r="R18" s="78"/>
      <c r="S18" s="79">
        <v>0.71040000000000003</v>
      </c>
      <c r="T18" s="86"/>
      <c r="U18" s="87"/>
      <c r="V18" s="87"/>
    </row>
    <row r="19" spans="1:22" ht="45" x14ac:dyDescent="0.25">
      <c r="A19" s="81" t="s">
        <v>20</v>
      </c>
      <c r="B19" s="82" t="s">
        <v>63</v>
      </c>
      <c r="C19" s="83">
        <v>2</v>
      </c>
      <c r="D19" s="84"/>
      <c r="E19" s="84"/>
      <c r="F19" s="84"/>
      <c r="G19" s="84"/>
      <c r="H19" s="84"/>
      <c r="I19" s="84"/>
      <c r="J19" s="61"/>
      <c r="L19" s="116"/>
      <c r="M19" s="61"/>
      <c r="P19" s="61"/>
      <c r="Q19" s="118"/>
      <c r="R19" s="117">
        <v>0.67500000000000004</v>
      </c>
      <c r="S19" s="79">
        <v>0.73329999999999995</v>
      </c>
      <c r="T19" s="86">
        <v>0.71040000000000003</v>
      </c>
      <c r="U19" s="87"/>
      <c r="V19" s="87"/>
    </row>
    <row r="20" spans="1:22" s="1" customFormat="1" ht="30" x14ac:dyDescent="0.25">
      <c r="A20" s="119" t="s">
        <v>16</v>
      </c>
      <c r="B20" s="101" t="s">
        <v>64</v>
      </c>
      <c r="C20" s="120">
        <v>1</v>
      </c>
      <c r="D20" s="116"/>
      <c r="E20" s="116"/>
      <c r="F20" s="116"/>
      <c r="G20" s="116"/>
      <c r="H20" s="116"/>
      <c r="J20" s="116"/>
      <c r="K20" s="116"/>
      <c r="M20" s="116"/>
      <c r="N20" s="116"/>
      <c r="O20" s="116"/>
      <c r="P20" s="116"/>
      <c r="Q20" s="116"/>
      <c r="R20" s="116"/>
      <c r="S20" s="112">
        <v>0.71875</v>
      </c>
      <c r="T20" s="106">
        <v>0.70209999999999995</v>
      </c>
      <c r="U20" s="105">
        <v>0.75629999999999997</v>
      </c>
      <c r="V20" s="105">
        <v>0.75829999999999997</v>
      </c>
    </row>
    <row r="21" spans="1:22" s="2" customFormat="1" ht="30" x14ac:dyDescent="0.25">
      <c r="A21" s="121" t="s">
        <v>17</v>
      </c>
      <c r="B21" s="122" t="s">
        <v>65</v>
      </c>
      <c r="C21" s="123">
        <v>1</v>
      </c>
      <c r="D21" s="61"/>
      <c r="F21" s="61"/>
      <c r="K21" s="61"/>
      <c r="L21" s="113"/>
      <c r="N21" s="61"/>
      <c r="O21" s="61"/>
      <c r="S21" s="113"/>
      <c r="T21" s="124">
        <v>0.65200000000000002</v>
      </c>
      <c r="U21" s="125"/>
      <c r="V21" s="125">
        <v>0.75</v>
      </c>
    </row>
    <row r="22" spans="1:22" ht="30" x14ac:dyDescent="0.25">
      <c r="A22" s="126" t="s">
        <v>19</v>
      </c>
      <c r="B22" s="127" t="s">
        <v>27</v>
      </c>
      <c r="C22" s="123">
        <v>2</v>
      </c>
      <c r="M22" s="61"/>
      <c r="U22" s="104">
        <v>0.72707999999999995</v>
      </c>
      <c r="V22" s="128">
        <v>0.73960000000000004</v>
      </c>
    </row>
    <row r="23" spans="1:22" ht="19.5" x14ac:dyDescent="0.25">
      <c r="A23" s="126" t="s">
        <v>15</v>
      </c>
      <c r="B23" s="127" t="s">
        <v>66</v>
      </c>
      <c r="C23" s="123">
        <v>1</v>
      </c>
      <c r="V23" s="128">
        <v>0.7208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8"/>
  <sheetViews>
    <sheetView zoomScale="70" zoomScaleNormal="70" workbookViewId="0">
      <selection activeCell="A11" sqref="A11"/>
    </sheetView>
  </sheetViews>
  <sheetFormatPr defaultColWidth="8.7109375" defaultRowHeight="15" x14ac:dyDescent="0.25"/>
  <cols>
    <col min="1" max="1" width="17.85546875" customWidth="1"/>
    <col min="2" max="2" width="15.28515625" style="129" customWidth="1"/>
    <col min="3" max="3" width="30.140625" style="129" customWidth="1"/>
    <col min="4" max="4" width="35" style="129" customWidth="1"/>
    <col min="5" max="5" width="24.85546875" style="129" customWidth="1"/>
    <col min="6" max="6" width="29.7109375" style="129" customWidth="1"/>
    <col min="7" max="7" width="28.85546875" customWidth="1"/>
    <col min="8" max="8" width="28.42578125" customWidth="1"/>
  </cols>
  <sheetData>
    <row r="3" spans="1:6" x14ac:dyDescent="0.25">
      <c r="A3" s="130"/>
      <c r="B3" s="131" t="s">
        <v>67</v>
      </c>
      <c r="C3" s="132"/>
      <c r="D3" s="132"/>
      <c r="E3" s="132"/>
      <c r="F3" s="133"/>
    </row>
    <row r="4" spans="1:6" x14ac:dyDescent="0.25">
      <c r="A4" s="134" t="s">
        <v>1</v>
      </c>
      <c r="B4" s="135" t="s">
        <v>68</v>
      </c>
      <c r="C4" s="136" t="s">
        <v>69</v>
      </c>
      <c r="D4" s="136" t="s">
        <v>70</v>
      </c>
      <c r="E4" s="136" t="s">
        <v>71</v>
      </c>
      <c r="F4" s="137" t="s">
        <v>72</v>
      </c>
    </row>
    <row r="5" spans="1:6" x14ac:dyDescent="0.25">
      <c r="A5" s="138">
        <v>0</v>
      </c>
      <c r="B5" s="139">
        <v>137.14308242921999</v>
      </c>
      <c r="C5" s="140">
        <v>130.43254636430899</v>
      </c>
      <c r="D5" s="140">
        <v>137.14308242921999</v>
      </c>
      <c r="E5" s="140">
        <v>130.43254636430899</v>
      </c>
      <c r="F5" s="141"/>
    </row>
    <row r="6" spans="1:6" x14ac:dyDescent="0.25">
      <c r="A6" s="142">
        <v>1</v>
      </c>
      <c r="B6" s="143">
        <v>134.85566748206099</v>
      </c>
      <c r="C6" s="144">
        <v>121.516738128414</v>
      </c>
      <c r="D6" s="144">
        <v>134.85566748206099</v>
      </c>
      <c r="E6" s="144">
        <v>121.516738128414</v>
      </c>
      <c r="F6" s="145"/>
    </row>
    <row r="7" spans="1:6" x14ac:dyDescent="0.25">
      <c r="A7" s="142" t="s">
        <v>73</v>
      </c>
      <c r="B7" s="146"/>
      <c r="C7" s="147"/>
      <c r="D7" s="147"/>
      <c r="E7" s="147"/>
      <c r="F7" s="148"/>
    </row>
    <row r="8" spans="1:6" x14ac:dyDescent="0.25">
      <c r="A8" s="149" t="s">
        <v>74</v>
      </c>
      <c r="B8" s="150">
        <v>136.68559943978801</v>
      </c>
      <c r="C8" s="151">
        <v>128.64938471713</v>
      </c>
      <c r="D8" s="151">
        <v>136.68559943978801</v>
      </c>
      <c r="E8" s="151">
        <v>128.64938471713</v>
      </c>
      <c r="F8" s="15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fhr_stats</vt:lpstr>
      <vt:lpstr>Erreur Moyenne (toute la durée)</vt:lpstr>
      <vt:lpstr>OLD Erreur moyenne (dernière h)</vt:lpstr>
      <vt:lpstr>Controversial Data</vt:lpstr>
      <vt:lpstr>Erreur moyenne (dernière heure)</vt:lpstr>
      <vt:lpstr>sans 10% des controversial</vt:lpstr>
      <vt:lpstr>sans 16.7% des controversial</vt:lpstr>
      <vt:lpstr>Précision Moyenne (old)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ZIBI</dc:creator>
  <dc:description/>
  <cp:lastModifiedBy>Franck ZIBI</cp:lastModifiedBy>
  <cp:revision>1</cp:revision>
  <dcterms:created xsi:type="dcterms:W3CDTF">2024-05-26T15:03:30Z</dcterms:created>
  <dcterms:modified xsi:type="dcterms:W3CDTF">2024-08-26T09:48:05Z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