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hallenges\MathAData\FetalHeartRate\Data\"/>
    </mc:Choice>
  </mc:AlternateContent>
  <xr:revisionPtr revIDLastSave="0" documentId="13_ncr:1_{2ABF43F1-06A3-40DF-8F35-4B979E73165E}" xr6:coauthVersionLast="47" xr6:coauthVersionMax="47" xr10:uidLastSave="{00000000-0000-0000-0000-000000000000}"/>
  <bookViews>
    <workbookView xWindow="-120" yWindow="-120" windowWidth="19440" windowHeight="11520" tabRatio="842" activeTab="6" xr2:uid="{00000000-000D-0000-FFFF-FFFF00000000}"/>
  </bookViews>
  <sheets>
    <sheet name="fhr_stats" sheetId="1" r:id="rId1"/>
    <sheet name="Erreur Moyenne (toute la durée)" sheetId="2" state="hidden" r:id="rId2"/>
    <sheet name="OLD Erreur moyenne (dernière h)" sheetId="3" state="hidden" r:id="rId3"/>
    <sheet name="Controversial Data" sheetId="8" r:id="rId4"/>
    <sheet name="Erreur moyenne (dernière heure)" sheetId="4" r:id="rId5"/>
    <sheet name="sans 10% des controversial" sheetId="10" r:id="rId6"/>
    <sheet name="sans 16.7% des controversial" sheetId="9" r:id="rId7"/>
    <sheet name="Précision Moyenne (old)" sheetId="5" state="hidden" r:id="rId8"/>
    <sheet name="Moyennes" sheetId="6" state="hidden" r:id="rId9"/>
    <sheet name="Volatilités" sheetId="7" state="hidden" r:id="rId10"/>
  </sheets>
  <definedNames>
    <definedName name="_xlnm._FilterDatabase" localSheetId="3" hidden="1">'Controversial Data'!$A$1:$K$301</definedName>
    <definedName name="_xlnm._FilterDatabase" localSheetId="0" hidden="1">fhr_stats!$A$1:$R$301</definedName>
  </definedNames>
  <calcPr calcId="181029" iterateDelta="1E-4"/>
  <pivotCaches>
    <pivotCache cacheId="0" r:id="rId11"/>
  </pivotCaches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7" i="9" l="1"/>
  <c r="D7" i="9"/>
  <c r="E10" i="3"/>
  <c r="G10" i="3"/>
  <c r="E7" i="10"/>
  <c r="D7" i="10"/>
  <c r="D6" i="10"/>
  <c r="D6" i="9"/>
  <c r="G187" i="8"/>
  <c r="H187" i="8" s="1"/>
  <c r="G2" i="8"/>
  <c r="H2" i="8" s="1"/>
  <c r="G255" i="8"/>
  <c r="H255" i="8" s="1"/>
  <c r="G62" i="8"/>
  <c r="H62" i="8" s="1"/>
  <c r="G273" i="8"/>
  <c r="H273" i="8" s="1"/>
  <c r="G258" i="8"/>
  <c r="H258" i="8" s="1"/>
  <c r="G107" i="8"/>
  <c r="H107" i="8" s="1"/>
  <c r="G123" i="8"/>
  <c r="H123" i="8" s="1"/>
  <c r="G198" i="8"/>
  <c r="H198" i="8" s="1"/>
  <c r="G269" i="8"/>
  <c r="H269" i="8" s="1"/>
  <c r="G270" i="8"/>
  <c r="H270" i="8" s="1"/>
  <c r="G3" i="8"/>
  <c r="H3" i="8" s="1"/>
  <c r="G262" i="8"/>
  <c r="H262" i="8" s="1"/>
  <c r="G274" i="8"/>
  <c r="H274" i="8" s="1"/>
  <c r="G235" i="8"/>
  <c r="H235" i="8" s="1"/>
  <c r="G130" i="8"/>
  <c r="H130" i="8" s="1"/>
  <c r="G275" i="8"/>
  <c r="H275" i="8" s="1"/>
  <c r="G43" i="8"/>
  <c r="H43" i="8" s="1"/>
  <c r="G161" i="8"/>
  <c r="H161" i="8" s="1"/>
  <c r="G114" i="8"/>
  <c r="H114" i="8" s="1"/>
  <c r="G276" i="8"/>
  <c r="H276" i="8" s="1"/>
  <c r="G4" i="8"/>
  <c r="H4" i="8" s="1"/>
  <c r="G257" i="8"/>
  <c r="H257" i="8" s="1"/>
  <c r="G63" i="8"/>
  <c r="H63" i="8" s="1"/>
  <c r="G125" i="8"/>
  <c r="H125" i="8" s="1"/>
  <c r="G47" i="8"/>
  <c r="H47" i="8" s="1"/>
  <c r="G32" i="8"/>
  <c r="H32" i="8" s="1"/>
  <c r="G88" i="8"/>
  <c r="H88" i="8" s="1"/>
  <c r="G145" i="8"/>
  <c r="H145" i="8" s="1"/>
  <c r="G227" i="8"/>
  <c r="H227" i="8" s="1"/>
  <c r="G34" i="8"/>
  <c r="H34" i="8" s="1"/>
  <c r="G124" i="8"/>
  <c r="H124" i="8" s="1"/>
  <c r="G93" i="8"/>
  <c r="H93" i="8" s="1"/>
  <c r="G131" i="8"/>
  <c r="H131" i="8" s="1"/>
  <c r="G202" i="8"/>
  <c r="H202" i="8" s="1"/>
  <c r="G115" i="8"/>
  <c r="H115" i="8" s="1"/>
  <c r="G54" i="8"/>
  <c r="H54" i="8" s="1"/>
  <c r="G40" i="8"/>
  <c r="H40" i="8" s="1"/>
  <c r="G5" i="8"/>
  <c r="H5" i="8" s="1"/>
  <c r="G172" i="8"/>
  <c r="H172" i="8" s="1"/>
  <c r="G29" i="8"/>
  <c r="H29" i="8" s="1"/>
  <c r="G91" i="8"/>
  <c r="H91" i="8" s="1"/>
  <c r="G41" i="8"/>
  <c r="H41" i="8" s="1"/>
  <c r="G122" i="8"/>
  <c r="H122" i="8" s="1"/>
  <c r="G191" i="8"/>
  <c r="H191" i="8" s="1"/>
  <c r="G246" i="8"/>
  <c r="H246" i="8" s="1"/>
  <c r="G277" i="8"/>
  <c r="H277" i="8" s="1"/>
  <c r="G278" i="8"/>
  <c r="H278" i="8" s="1"/>
  <c r="G27" i="8"/>
  <c r="H27" i="8" s="1"/>
  <c r="G171" i="8"/>
  <c r="H171" i="8" s="1"/>
  <c r="G56" i="8"/>
  <c r="H56" i="8" s="1"/>
  <c r="G58" i="8"/>
  <c r="H58" i="8" s="1"/>
  <c r="G141" i="8"/>
  <c r="H141" i="8" s="1"/>
  <c r="G177" i="8"/>
  <c r="H177" i="8" s="1"/>
  <c r="G208" i="8"/>
  <c r="H208" i="8" s="1"/>
  <c r="G6" i="8"/>
  <c r="H6" i="8" s="1"/>
  <c r="G253" i="8"/>
  <c r="H253" i="8" s="1"/>
  <c r="G174" i="8"/>
  <c r="H174" i="8" s="1"/>
  <c r="G279" i="8"/>
  <c r="H279" i="8" s="1"/>
  <c r="G228" i="8"/>
  <c r="H228" i="8" s="1"/>
  <c r="G181" i="8"/>
  <c r="H181" i="8" s="1"/>
  <c r="G150" i="8"/>
  <c r="H150" i="8" s="1"/>
  <c r="G225" i="8"/>
  <c r="H225" i="8" s="1"/>
  <c r="G7" i="8"/>
  <c r="H7" i="8" s="1"/>
  <c r="G163" i="8"/>
  <c r="H163" i="8" s="1"/>
  <c r="G251" i="8"/>
  <c r="H251" i="8" s="1"/>
  <c r="G194" i="8"/>
  <c r="H194" i="8" s="1"/>
  <c r="G280" i="8"/>
  <c r="H280" i="8" s="1"/>
  <c r="G259" i="8"/>
  <c r="H259" i="8" s="1"/>
  <c r="G281" i="8"/>
  <c r="H281" i="8" s="1"/>
  <c r="G282" i="8"/>
  <c r="H282" i="8" s="1"/>
  <c r="G149" i="8"/>
  <c r="H149" i="8" s="1"/>
  <c r="G249" i="8"/>
  <c r="H249" i="8" s="1"/>
  <c r="G154" i="8"/>
  <c r="H154" i="8" s="1"/>
  <c r="G232" i="8"/>
  <c r="H232" i="8" s="1"/>
  <c r="G132" i="8"/>
  <c r="H132" i="8" s="1"/>
  <c r="G102" i="8"/>
  <c r="H102" i="8" s="1"/>
  <c r="G23" i="8"/>
  <c r="H23" i="8" s="1"/>
  <c r="G129" i="8"/>
  <c r="H129" i="8" s="1"/>
  <c r="G214" i="8"/>
  <c r="H214" i="8" s="1"/>
  <c r="G39" i="8"/>
  <c r="H39" i="8" s="1"/>
  <c r="G226" i="8"/>
  <c r="H226" i="8" s="1"/>
  <c r="G199" i="8"/>
  <c r="H199" i="8" s="1"/>
  <c r="G183" i="8"/>
  <c r="H183" i="8" s="1"/>
  <c r="G188" i="8"/>
  <c r="H188" i="8" s="1"/>
  <c r="G158" i="8"/>
  <c r="H158" i="8" s="1"/>
  <c r="G283" i="8"/>
  <c r="H283" i="8" s="1"/>
  <c r="G206" i="8"/>
  <c r="H206" i="8" s="1"/>
  <c r="G165" i="8"/>
  <c r="H165" i="8" s="1"/>
  <c r="G8" i="8"/>
  <c r="H8" i="8" s="1"/>
  <c r="G248" i="8"/>
  <c r="H248" i="8" s="1"/>
  <c r="G140" i="8"/>
  <c r="H140" i="8" s="1"/>
  <c r="G146" i="8"/>
  <c r="H146" i="8" s="1"/>
  <c r="G182" i="8"/>
  <c r="H182" i="8" s="1"/>
  <c r="G98" i="8"/>
  <c r="H98" i="8" s="1"/>
  <c r="G118" i="8"/>
  <c r="H118" i="8" s="1"/>
  <c r="G112" i="8"/>
  <c r="H112" i="8" s="1"/>
  <c r="G9" i="8"/>
  <c r="H9" i="8" s="1"/>
  <c r="G111" i="8"/>
  <c r="H111" i="8" s="1"/>
  <c r="G211" i="8"/>
  <c r="H211" i="8" s="1"/>
  <c r="G113" i="8"/>
  <c r="H113" i="8" s="1"/>
  <c r="G116" i="8"/>
  <c r="H116" i="8" s="1"/>
  <c r="G241" i="8"/>
  <c r="H241" i="8" s="1"/>
  <c r="G236" i="8"/>
  <c r="H236" i="8" s="1"/>
  <c r="G284" i="8"/>
  <c r="H284" i="8" s="1"/>
  <c r="G70" i="8"/>
  <c r="H70" i="8" s="1"/>
  <c r="G220" i="8"/>
  <c r="H220" i="8" s="1"/>
  <c r="G87" i="8"/>
  <c r="H87" i="8" s="1"/>
  <c r="G233" i="8"/>
  <c r="H233" i="8" s="1"/>
  <c r="G285" i="8"/>
  <c r="H285" i="8" s="1"/>
  <c r="G224" i="8"/>
  <c r="H224" i="8" s="1"/>
  <c r="G128" i="8"/>
  <c r="H128" i="8" s="1"/>
  <c r="G196" i="8"/>
  <c r="H196" i="8" s="1"/>
  <c r="G108" i="8"/>
  <c r="H108" i="8" s="1"/>
  <c r="G57" i="8"/>
  <c r="H57" i="8" s="1"/>
  <c r="G200" i="8"/>
  <c r="H200" i="8" s="1"/>
  <c r="G76" i="8"/>
  <c r="H76" i="8" s="1"/>
  <c r="G173" i="8"/>
  <c r="H173" i="8" s="1"/>
  <c r="G119" i="8"/>
  <c r="H119" i="8" s="1"/>
  <c r="G148" i="8"/>
  <c r="H148" i="8" s="1"/>
  <c r="G81" i="8"/>
  <c r="H81" i="8" s="1"/>
  <c r="G109" i="8"/>
  <c r="H109" i="8" s="1"/>
  <c r="G286" i="8"/>
  <c r="H286" i="8" s="1"/>
  <c r="G287" i="8"/>
  <c r="H287" i="8" s="1"/>
  <c r="G288" i="8"/>
  <c r="H288" i="8" s="1"/>
  <c r="G10" i="8"/>
  <c r="H10" i="8" s="1"/>
  <c r="G152" i="8"/>
  <c r="H152" i="8" s="1"/>
  <c r="G192" i="8"/>
  <c r="H192" i="8" s="1"/>
  <c r="G252" i="8"/>
  <c r="H252" i="8" s="1"/>
  <c r="G92" i="8"/>
  <c r="H92" i="8" s="1"/>
  <c r="G100" i="8"/>
  <c r="H100" i="8" s="1"/>
  <c r="G117" i="8"/>
  <c r="H117" i="8" s="1"/>
  <c r="G86" i="8"/>
  <c r="H86" i="8" s="1"/>
  <c r="G193" i="8"/>
  <c r="H193" i="8" s="1"/>
  <c r="G82" i="8"/>
  <c r="H82" i="8" s="1"/>
  <c r="G245" i="8"/>
  <c r="H245" i="8" s="1"/>
  <c r="G66" i="8"/>
  <c r="H66" i="8" s="1"/>
  <c r="G120" i="8"/>
  <c r="H120" i="8" s="1"/>
  <c r="G22" i="8"/>
  <c r="H22" i="8" s="1"/>
  <c r="G168" i="8"/>
  <c r="H168" i="8" s="1"/>
  <c r="G289" i="8"/>
  <c r="H289" i="8" s="1"/>
  <c r="G195" i="8"/>
  <c r="H195" i="8" s="1"/>
  <c r="G99" i="8"/>
  <c r="H99" i="8" s="1"/>
  <c r="G79" i="8"/>
  <c r="H79" i="8" s="1"/>
  <c r="G61" i="8"/>
  <c r="H61" i="8" s="1"/>
  <c r="G94" i="8"/>
  <c r="H94" i="8" s="1"/>
  <c r="G110" i="8"/>
  <c r="H110" i="8" s="1"/>
  <c r="G243" i="8"/>
  <c r="H243" i="8" s="1"/>
  <c r="G101" i="8"/>
  <c r="H101" i="8" s="1"/>
  <c r="G266" i="8"/>
  <c r="H266" i="8" s="1"/>
  <c r="G244" i="8"/>
  <c r="H244" i="8" s="1"/>
  <c r="G137" i="8"/>
  <c r="H137" i="8" s="1"/>
  <c r="G105" i="8"/>
  <c r="H105" i="8" s="1"/>
  <c r="G170" i="8"/>
  <c r="H170" i="8" s="1"/>
  <c r="G263" i="8"/>
  <c r="H263" i="8" s="1"/>
  <c r="G209" i="8"/>
  <c r="H209" i="8" s="1"/>
  <c r="G73" i="8"/>
  <c r="H73" i="8" s="1"/>
  <c r="G162" i="8"/>
  <c r="H162" i="8" s="1"/>
  <c r="G204" i="8"/>
  <c r="H204" i="8" s="1"/>
  <c r="G221" i="8"/>
  <c r="H221" i="8" s="1"/>
  <c r="G136" i="8"/>
  <c r="H136" i="8" s="1"/>
  <c r="G203" i="8"/>
  <c r="H203" i="8" s="1"/>
  <c r="G60" i="8"/>
  <c r="H60" i="8" s="1"/>
  <c r="G290" i="8"/>
  <c r="H290" i="8" s="1"/>
  <c r="G33" i="8"/>
  <c r="H33" i="8" s="1"/>
  <c r="G30" i="8"/>
  <c r="H30" i="8" s="1"/>
  <c r="G207" i="8"/>
  <c r="H207" i="8" s="1"/>
  <c r="G167" i="8"/>
  <c r="H167" i="8" s="1"/>
  <c r="G83" i="8"/>
  <c r="H83" i="8" s="1"/>
  <c r="G24" i="8"/>
  <c r="H24" i="8" s="1"/>
  <c r="G97" i="8"/>
  <c r="H97" i="8" s="1"/>
  <c r="G106" i="8"/>
  <c r="H106" i="8" s="1"/>
  <c r="G25" i="8"/>
  <c r="H25" i="8" s="1"/>
  <c r="G77" i="8"/>
  <c r="H77" i="8" s="1"/>
  <c r="G11" i="8"/>
  <c r="H11" i="8" s="1"/>
  <c r="G234" i="8"/>
  <c r="H234" i="8" s="1"/>
  <c r="G72" i="8"/>
  <c r="H72" i="8" s="1"/>
  <c r="G159" i="8"/>
  <c r="H159" i="8" s="1"/>
  <c r="G147" i="8"/>
  <c r="H147" i="8" s="1"/>
  <c r="G20" i="8"/>
  <c r="H20" i="8" s="1"/>
  <c r="G90" i="8"/>
  <c r="H90" i="8" s="1"/>
  <c r="G250" i="8"/>
  <c r="H250" i="8" s="1"/>
  <c r="G68" i="8"/>
  <c r="H68" i="8" s="1"/>
  <c r="G59" i="8"/>
  <c r="H59" i="8" s="1"/>
  <c r="G219" i="8"/>
  <c r="H219" i="8" s="1"/>
  <c r="G37" i="8"/>
  <c r="H37" i="8" s="1"/>
  <c r="G55" i="8"/>
  <c r="H55" i="8" s="1"/>
  <c r="G197" i="8"/>
  <c r="H197" i="8" s="1"/>
  <c r="G189" i="8"/>
  <c r="H189" i="8" s="1"/>
  <c r="G50" i="8"/>
  <c r="H50" i="8" s="1"/>
  <c r="G36" i="8"/>
  <c r="H36" i="8" s="1"/>
  <c r="G96" i="8"/>
  <c r="H96" i="8" s="1"/>
  <c r="G52" i="8"/>
  <c r="H52" i="8" s="1"/>
  <c r="G229" i="8"/>
  <c r="H229" i="8" s="1"/>
  <c r="G180" i="8"/>
  <c r="H180" i="8" s="1"/>
  <c r="G48" i="8"/>
  <c r="H48" i="8" s="1"/>
  <c r="G65" i="8"/>
  <c r="H65" i="8" s="1"/>
  <c r="G267" i="8"/>
  <c r="H267" i="8" s="1"/>
  <c r="G49" i="8"/>
  <c r="H49" i="8" s="1"/>
  <c r="G103" i="8"/>
  <c r="H103" i="8" s="1"/>
  <c r="G139" i="8"/>
  <c r="H139" i="8" s="1"/>
  <c r="G222" i="8"/>
  <c r="H222" i="8" s="1"/>
  <c r="G71" i="8"/>
  <c r="H71" i="8" s="1"/>
  <c r="G179" i="8"/>
  <c r="H179" i="8" s="1"/>
  <c r="G12" i="8"/>
  <c r="H12" i="8" s="1"/>
  <c r="G78" i="8"/>
  <c r="H78" i="8" s="1"/>
  <c r="G138" i="8"/>
  <c r="H138" i="8" s="1"/>
  <c r="G166" i="8"/>
  <c r="H166" i="8" s="1"/>
  <c r="G126" i="8"/>
  <c r="H126" i="8" s="1"/>
  <c r="G185" i="8"/>
  <c r="H185" i="8" s="1"/>
  <c r="G13" i="8"/>
  <c r="H13" i="8" s="1"/>
  <c r="G291" i="8"/>
  <c r="H291" i="8" s="1"/>
  <c r="G292" i="8"/>
  <c r="H292" i="8" s="1"/>
  <c r="G51" i="8"/>
  <c r="H51" i="8" s="1"/>
  <c r="G216" i="8"/>
  <c r="H216" i="8" s="1"/>
  <c r="G261" i="8"/>
  <c r="H261" i="8" s="1"/>
  <c r="G26" i="8"/>
  <c r="H26" i="8" s="1"/>
  <c r="G84" i="8"/>
  <c r="H84" i="8" s="1"/>
  <c r="G69" i="8"/>
  <c r="H69" i="8" s="1"/>
  <c r="G53" i="8"/>
  <c r="H53" i="8" s="1"/>
  <c r="G38" i="8"/>
  <c r="H38" i="8" s="1"/>
  <c r="G157" i="8"/>
  <c r="H157" i="8" s="1"/>
  <c r="G210" i="8"/>
  <c r="H210" i="8" s="1"/>
  <c r="G293" i="8"/>
  <c r="H293" i="8" s="1"/>
  <c r="G156" i="8"/>
  <c r="H156" i="8" s="1"/>
  <c r="G190" i="8"/>
  <c r="H190" i="8" s="1"/>
  <c r="G239" i="8"/>
  <c r="H239" i="8" s="1"/>
  <c r="G264" i="8"/>
  <c r="H264" i="8" s="1"/>
  <c r="G218" i="8"/>
  <c r="H218" i="8" s="1"/>
  <c r="G104" i="8"/>
  <c r="H104" i="8" s="1"/>
  <c r="G142" i="8"/>
  <c r="H142" i="8" s="1"/>
  <c r="G294" i="8"/>
  <c r="H294" i="8" s="1"/>
  <c r="G14" i="8"/>
  <c r="H14" i="8" s="1"/>
  <c r="G15" i="8"/>
  <c r="H15" i="8" s="1"/>
  <c r="G74" i="8"/>
  <c r="H74" i="8" s="1"/>
  <c r="G160" i="8"/>
  <c r="H160" i="8" s="1"/>
  <c r="G178" i="8"/>
  <c r="H178" i="8" s="1"/>
  <c r="G254" i="8"/>
  <c r="H254" i="8" s="1"/>
  <c r="G247" i="8"/>
  <c r="H247" i="8" s="1"/>
  <c r="G271" i="8"/>
  <c r="H271" i="8" s="1"/>
  <c r="G295" i="8"/>
  <c r="H295" i="8" s="1"/>
  <c r="G133" i="8"/>
  <c r="H133" i="8" s="1"/>
  <c r="G95" i="8"/>
  <c r="H95" i="8" s="1"/>
  <c r="G296" i="8"/>
  <c r="H296" i="8" s="1"/>
  <c r="G64" i="8"/>
  <c r="H64" i="8" s="1"/>
  <c r="G215" i="8"/>
  <c r="H215" i="8" s="1"/>
  <c r="G16" i="8"/>
  <c r="H16" i="8" s="1"/>
  <c r="G17" i="8"/>
  <c r="H17" i="8" s="1"/>
  <c r="G35" i="8"/>
  <c r="H35" i="8" s="1"/>
  <c r="G223" i="8"/>
  <c r="H223" i="8" s="1"/>
  <c r="G75" i="8"/>
  <c r="H75" i="8" s="1"/>
  <c r="G31" i="8"/>
  <c r="H31" i="8" s="1"/>
  <c r="G143" i="8"/>
  <c r="H143" i="8" s="1"/>
  <c r="G80" i="8"/>
  <c r="H80" i="8" s="1"/>
  <c r="G265" i="8"/>
  <c r="H265" i="8" s="1"/>
  <c r="G155" i="8"/>
  <c r="H155" i="8" s="1"/>
  <c r="G169" i="8"/>
  <c r="H169" i="8" s="1"/>
  <c r="G89" i="8"/>
  <c r="H89" i="8" s="1"/>
  <c r="G164" i="8"/>
  <c r="H164" i="8" s="1"/>
  <c r="G186" i="8"/>
  <c r="H186" i="8" s="1"/>
  <c r="G256" i="8"/>
  <c r="H256" i="8" s="1"/>
  <c r="G242" i="8"/>
  <c r="H242" i="8" s="1"/>
  <c r="G127" i="8"/>
  <c r="H127" i="8" s="1"/>
  <c r="G175" i="8"/>
  <c r="H175" i="8" s="1"/>
  <c r="G238" i="8"/>
  <c r="H238" i="8" s="1"/>
  <c r="G184" i="8"/>
  <c r="H184" i="8" s="1"/>
  <c r="G46" i="8"/>
  <c r="H46" i="8" s="1"/>
  <c r="G18" i="8"/>
  <c r="H18" i="8" s="1"/>
  <c r="G44" i="8"/>
  <c r="H44" i="8" s="1"/>
  <c r="G85" i="8"/>
  <c r="H85" i="8" s="1"/>
  <c r="G217" i="8"/>
  <c r="H217" i="8" s="1"/>
  <c r="G21" i="8"/>
  <c r="H21" i="8" s="1"/>
  <c r="G230" i="8"/>
  <c r="H230" i="8" s="1"/>
  <c r="G45" i="8"/>
  <c r="H45" i="8" s="1"/>
  <c r="G205" i="8"/>
  <c r="H205" i="8" s="1"/>
  <c r="G134" i="8"/>
  <c r="H134" i="8" s="1"/>
  <c r="G153" i="8"/>
  <c r="H153" i="8" s="1"/>
  <c r="G121" i="8"/>
  <c r="H121" i="8" s="1"/>
  <c r="G201" i="8"/>
  <c r="H201" i="8" s="1"/>
  <c r="G213" i="8"/>
  <c r="H213" i="8" s="1"/>
  <c r="G135" i="8"/>
  <c r="H135" i="8" s="1"/>
  <c r="G67" i="8"/>
  <c r="H67" i="8" s="1"/>
  <c r="G272" i="8"/>
  <c r="H272" i="8" s="1"/>
  <c r="G297" i="8"/>
  <c r="H297" i="8" s="1"/>
  <c r="G268" i="8"/>
  <c r="H268" i="8" s="1"/>
  <c r="G151" i="8"/>
  <c r="H151" i="8" s="1"/>
  <c r="G42" i="8"/>
  <c r="H42" i="8" s="1"/>
  <c r="G144" i="8"/>
  <c r="H144" i="8" s="1"/>
  <c r="G260" i="8"/>
  <c r="H260" i="8" s="1"/>
  <c r="G298" i="8"/>
  <c r="H298" i="8" s="1"/>
  <c r="G299" i="8"/>
  <c r="H299" i="8" s="1"/>
  <c r="G237" i="8"/>
  <c r="H237" i="8" s="1"/>
  <c r="G240" i="8"/>
  <c r="H240" i="8" s="1"/>
  <c r="G28" i="8"/>
  <c r="H28" i="8" s="1"/>
  <c r="G300" i="8"/>
  <c r="H300" i="8" s="1"/>
  <c r="G212" i="8"/>
  <c r="H212" i="8" s="1"/>
  <c r="G301" i="8"/>
  <c r="H301" i="8" s="1"/>
  <c r="G19" i="8"/>
  <c r="H19" i="8" s="1"/>
  <c r="G176" i="8"/>
  <c r="H176" i="8" s="1"/>
  <c r="G231" i="8"/>
  <c r="H231" i="8" s="1"/>
  <c r="E187" i="8"/>
  <c r="F187" i="8" s="1"/>
  <c r="E2" i="8"/>
  <c r="F2" i="8" s="1"/>
  <c r="E255" i="8"/>
  <c r="F255" i="8" s="1"/>
  <c r="E62" i="8"/>
  <c r="F62" i="8" s="1"/>
  <c r="E273" i="8"/>
  <c r="F273" i="8" s="1"/>
  <c r="E258" i="8"/>
  <c r="F258" i="8" s="1"/>
  <c r="E107" i="8"/>
  <c r="F107" i="8" s="1"/>
  <c r="E123" i="8"/>
  <c r="F123" i="8" s="1"/>
  <c r="E198" i="8"/>
  <c r="F198" i="8" s="1"/>
  <c r="E269" i="8"/>
  <c r="F269" i="8" s="1"/>
  <c r="E270" i="8"/>
  <c r="F270" i="8" s="1"/>
  <c r="E3" i="8"/>
  <c r="F3" i="8" s="1"/>
  <c r="E262" i="8"/>
  <c r="F262" i="8" s="1"/>
  <c r="E274" i="8"/>
  <c r="F274" i="8" s="1"/>
  <c r="E235" i="8"/>
  <c r="F235" i="8" s="1"/>
  <c r="E130" i="8"/>
  <c r="F130" i="8" s="1"/>
  <c r="E275" i="8"/>
  <c r="F275" i="8" s="1"/>
  <c r="E43" i="8"/>
  <c r="F43" i="8" s="1"/>
  <c r="E161" i="8"/>
  <c r="F161" i="8" s="1"/>
  <c r="E114" i="8"/>
  <c r="F114" i="8" s="1"/>
  <c r="E276" i="8"/>
  <c r="F276" i="8" s="1"/>
  <c r="E4" i="8"/>
  <c r="F4" i="8" s="1"/>
  <c r="E257" i="8"/>
  <c r="F257" i="8" s="1"/>
  <c r="E63" i="8"/>
  <c r="F63" i="8" s="1"/>
  <c r="E125" i="8"/>
  <c r="F125" i="8" s="1"/>
  <c r="E47" i="8"/>
  <c r="F47" i="8" s="1"/>
  <c r="E32" i="8"/>
  <c r="F32" i="8" s="1"/>
  <c r="E88" i="8"/>
  <c r="F88" i="8" s="1"/>
  <c r="E145" i="8"/>
  <c r="F145" i="8" s="1"/>
  <c r="E227" i="8"/>
  <c r="F227" i="8" s="1"/>
  <c r="E34" i="8"/>
  <c r="F34" i="8" s="1"/>
  <c r="E124" i="8"/>
  <c r="F124" i="8" s="1"/>
  <c r="E93" i="8"/>
  <c r="F93" i="8" s="1"/>
  <c r="E131" i="8"/>
  <c r="F131" i="8" s="1"/>
  <c r="E202" i="8"/>
  <c r="F202" i="8" s="1"/>
  <c r="E115" i="8"/>
  <c r="F115" i="8" s="1"/>
  <c r="E54" i="8"/>
  <c r="F54" i="8" s="1"/>
  <c r="E40" i="8"/>
  <c r="F40" i="8" s="1"/>
  <c r="E5" i="8"/>
  <c r="F5" i="8" s="1"/>
  <c r="E172" i="8"/>
  <c r="F172" i="8" s="1"/>
  <c r="E29" i="8"/>
  <c r="F29" i="8" s="1"/>
  <c r="E91" i="8"/>
  <c r="F91" i="8" s="1"/>
  <c r="E41" i="8"/>
  <c r="F41" i="8" s="1"/>
  <c r="E122" i="8"/>
  <c r="F122" i="8" s="1"/>
  <c r="E191" i="8"/>
  <c r="F191" i="8" s="1"/>
  <c r="E246" i="8"/>
  <c r="F246" i="8" s="1"/>
  <c r="E277" i="8"/>
  <c r="F277" i="8" s="1"/>
  <c r="E278" i="8"/>
  <c r="F278" i="8" s="1"/>
  <c r="E27" i="8"/>
  <c r="F27" i="8" s="1"/>
  <c r="E171" i="8"/>
  <c r="F171" i="8" s="1"/>
  <c r="E56" i="8"/>
  <c r="F56" i="8" s="1"/>
  <c r="E58" i="8"/>
  <c r="F58" i="8" s="1"/>
  <c r="E141" i="8"/>
  <c r="F141" i="8" s="1"/>
  <c r="E177" i="8"/>
  <c r="F177" i="8" s="1"/>
  <c r="E208" i="8"/>
  <c r="F208" i="8" s="1"/>
  <c r="E6" i="8"/>
  <c r="F6" i="8" s="1"/>
  <c r="E253" i="8"/>
  <c r="F253" i="8" s="1"/>
  <c r="E174" i="8"/>
  <c r="F174" i="8" s="1"/>
  <c r="E279" i="8"/>
  <c r="F279" i="8" s="1"/>
  <c r="E228" i="8"/>
  <c r="F228" i="8" s="1"/>
  <c r="E181" i="8"/>
  <c r="F181" i="8" s="1"/>
  <c r="E150" i="8"/>
  <c r="F150" i="8" s="1"/>
  <c r="E225" i="8"/>
  <c r="F225" i="8" s="1"/>
  <c r="E7" i="8"/>
  <c r="F7" i="8" s="1"/>
  <c r="E163" i="8"/>
  <c r="F163" i="8" s="1"/>
  <c r="E251" i="8"/>
  <c r="F251" i="8" s="1"/>
  <c r="E194" i="8"/>
  <c r="F194" i="8" s="1"/>
  <c r="E280" i="8"/>
  <c r="F280" i="8" s="1"/>
  <c r="E259" i="8"/>
  <c r="F259" i="8" s="1"/>
  <c r="E281" i="8"/>
  <c r="F281" i="8" s="1"/>
  <c r="E282" i="8"/>
  <c r="F282" i="8" s="1"/>
  <c r="E149" i="8"/>
  <c r="F149" i="8" s="1"/>
  <c r="E249" i="8"/>
  <c r="F249" i="8" s="1"/>
  <c r="E154" i="8"/>
  <c r="F154" i="8" s="1"/>
  <c r="E232" i="8"/>
  <c r="F232" i="8" s="1"/>
  <c r="E132" i="8"/>
  <c r="F132" i="8" s="1"/>
  <c r="E102" i="8"/>
  <c r="F102" i="8" s="1"/>
  <c r="E23" i="8"/>
  <c r="F23" i="8" s="1"/>
  <c r="E129" i="8"/>
  <c r="F129" i="8" s="1"/>
  <c r="E214" i="8"/>
  <c r="F214" i="8" s="1"/>
  <c r="E39" i="8"/>
  <c r="F39" i="8" s="1"/>
  <c r="E226" i="8"/>
  <c r="F226" i="8" s="1"/>
  <c r="E199" i="8"/>
  <c r="F199" i="8" s="1"/>
  <c r="E183" i="8"/>
  <c r="F183" i="8" s="1"/>
  <c r="E188" i="8"/>
  <c r="F188" i="8" s="1"/>
  <c r="E158" i="8"/>
  <c r="F158" i="8" s="1"/>
  <c r="E283" i="8"/>
  <c r="F283" i="8" s="1"/>
  <c r="E206" i="8"/>
  <c r="F206" i="8" s="1"/>
  <c r="E165" i="8"/>
  <c r="F165" i="8" s="1"/>
  <c r="E8" i="8"/>
  <c r="F8" i="8" s="1"/>
  <c r="E248" i="8"/>
  <c r="F248" i="8" s="1"/>
  <c r="E140" i="8"/>
  <c r="F140" i="8" s="1"/>
  <c r="E146" i="8"/>
  <c r="F146" i="8" s="1"/>
  <c r="E182" i="8"/>
  <c r="F182" i="8" s="1"/>
  <c r="E98" i="8"/>
  <c r="F98" i="8" s="1"/>
  <c r="E118" i="8"/>
  <c r="F118" i="8" s="1"/>
  <c r="E112" i="8"/>
  <c r="F112" i="8" s="1"/>
  <c r="E9" i="8"/>
  <c r="F9" i="8" s="1"/>
  <c r="E111" i="8"/>
  <c r="F111" i="8" s="1"/>
  <c r="E211" i="8"/>
  <c r="F211" i="8" s="1"/>
  <c r="E113" i="8"/>
  <c r="F113" i="8" s="1"/>
  <c r="E116" i="8"/>
  <c r="F116" i="8" s="1"/>
  <c r="E241" i="8"/>
  <c r="F241" i="8" s="1"/>
  <c r="E236" i="8"/>
  <c r="F236" i="8" s="1"/>
  <c r="E284" i="8"/>
  <c r="F284" i="8" s="1"/>
  <c r="E70" i="8"/>
  <c r="F70" i="8" s="1"/>
  <c r="E220" i="8"/>
  <c r="F220" i="8" s="1"/>
  <c r="E87" i="8"/>
  <c r="F87" i="8" s="1"/>
  <c r="E233" i="8"/>
  <c r="F233" i="8" s="1"/>
  <c r="E285" i="8"/>
  <c r="F285" i="8" s="1"/>
  <c r="E224" i="8"/>
  <c r="F224" i="8" s="1"/>
  <c r="E128" i="8"/>
  <c r="F128" i="8" s="1"/>
  <c r="E196" i="8"/>
  <c r="F196" i="8" s="1"/>
  <c r="E108" i="8"/>
  <c r="F108" i="8" s="1"/>
  <c r="E57" i="8"/>
  <c r="F57" i="8" s="1"/>
  <c r="E200" i="8"/>
  <c r="F200" i="8" s="1"/>
  <c r="E76" i="8"/>
  <c r="F76" i="8" s="1"/>
  <c r="E173" i="8"/>
  <c r="F173" i="8" s="1"/>
  <c r="E119" i="8"/>
  <c r="F119" i="8" s="1"/>
  <c r="E148" i="8"/>
  <c r="F148" i="8" s="1"/>
  <c r="E81" i="8"/>
  <c r="F81" i="8" s="1"/>
  <c r="E109" i="8"/>
  <c r="F109" i="8" s="1"/>
  <c r="E286" i="8"/>
  <c r="F286" i="8" s="1"/>
  <c r="E287" i="8"/>
  <c r="F287" i="8" s="1"/>
  <c r="E288" i="8"/>
  <c r="F288" i="8" s="1"/>
  <c r="E10" i="8"/>
  <c r="F10" i="8" s="1"/>
  <c r="E152" i="8"/>
  <c r="F152" i="8" s="1"/>
  <c r="E192" i="8"/>
  <c r="F192" i="8" s="1"/>
  <c r="E252" i="8"/>
  <c r="F252" i="8" s="1"/>
  <c r="E92" i="8"/>
  <c r="F92" i="8" s="1"/>
  <c r="E100" i="8"/>
  <c r="F100" i="8" s="1"/>
  <c r="E117" i="8"/>
  <c r="F117" i="8" s="1"/>
  <c r="E86" i="8"/>
  <c r="F86" i="8" s="1"/>
  <c r="E193" i="8"/>
  <c r="F193" i="8" s="1"/>
  <c r="E82" i="8"/>
  <c r="F82" i="8" s="1"/>
  <c r="E245" i="8"/>
  <c r="F245" i="8" s="1"/>
  <c r="E66" i="8"/>
  <c r="F66" i="8" s="1"/>
  <c r="E120" i="8"/>
  <c r="F120" i="8" s="1"/>
  <c r="E22" i="8"/>
  <c r="F22" i="8" s="1"/>
  <c r="E168" i="8"/>
  <c r="F168" i="8" s="1"/>
  <c r="E289" i="8"/>
  <c r="F289" i="8" s="1"/>
  <c r="E195" i="8"/>
  <c r="F195" i="8" s="1"/>
  <c r="E99" i="8"/>
  <c r="F99" i="8" s="1"/>
  <c r="E79" i="8"/>
  <c r="F79" i="8" s="1"/>
  <c r="E61" i="8"/>
  <c r="F61" i="8" s="1"/>
  <c r="E94" i="8"/>
  <c r="F94" i="8" s="1"/>
  <c r="E110" i="8"/>
  <c r="F110" i="8" s="1"/>
  <c r="E243" i="8"/>
  <c r="F243" i="8" s="1"/>
  <c r="E101" i="8"/>
  <c r="F101" i="8" s="1"/>
  <c r="E266" i="8"/>
  <c r="F266" i="8" s="1"/>
  <c r="E244" i="8"/>
  <c r="F244" i="8" s="1"/>
  <c r="E137" i="8"/>
  <c r="F137" i="8" s="1"/>
  <c r="E105" i="8"/>
  <c r="F105" i="8" s="1"/>
  <c r="E170" i="8"/>
  <c r="F170" i="8" s="1"/>
  <c r="E263" i="8"/>
  <c r="F263" i="8" s="1"/>
  <c r="E209" i="8"/>
  <c r="F209" i="8" s="1"/>
  <c r="E73" i="8"/>
  <c r="F73" i="8" s="1"/>
  <c r="E162" i="8"/>
  <c r="F162" i="8" s="1"/>
  <c r="E204" i="8"/>
  <c r="F204" i="8" s="1"/>
  <c r="E221" i="8"/>
  <c r="F221" i="8" s="1"/>
  <c r="E136" i="8"/>
  <c r="F136" i="8" s="1"/>
  <c r="E203" i="8"/>
  <c r="F203" i="8" s="1"/>
  <c r="E60" i="8"/>
  <c r="F60" i="8" s="1"/>
  <c r="E290" i="8"/>
  <c r="F290" i="8" s="1"/>
  <c r="E33" i="8"/>
  <c r="F33" i="8" s="1"/>
  <c r="E30" i="8"/>
  <c r="F30" i="8" s="1"/>
  <c r="E207" i="8"/>
  <c r="F207" i="8" s="1"/>
  <c r="E167" i="8"/>
  <c r="F167" i="8" s="1"/>
  <c r="E83" i="8"/>
  <c r="F83" i="8" s="1"/>
  <c r="E24" i="8"/>
  <c r="F24" i="8" s="1"/>
  <c r="E97" i="8"/>
  <c r="F97" i="8" s="1"/>
  <c r="E106" i="8"/>
  <c r="F106" i="8" s="1"/>
  <c r="E25" i="8"/>
  <c r="F25" i="8" s="1"/>
  <c r="E77" i="8"/>
  <c r="F77" i="8" s="1"/>
  <c r="E11" i="8"/>
  <c r="F11" i="8" s="1"/>
  <c r="E234" i="8"/>
  <c r="F234" i="8" s="1"/>
  <c r="E72" i="8"/>
  <c r="F72" i="8" s="1"/>
  <c r="E159" i="8"/>
  <c r="F159" i="8" s="1"/>
  <c r="E147" i="8"/>
  <c r="F147" i="8" s="1"/>
  <c r="E20" i="8"/>
  <c r="F20" i="8" s="1"/>
  <c r="E90" i="8"/>
  <c r="F90" i="8" s="1"/>
  <c r="E250" i="8"/>
  <c r="F250" i="8" s="1"/>
  <c r="E68" i="8"/>
  <c r="F68" i="8" s="1"/>
  <c r="E59" i="8"/>
  <c r="F59" i="8" s="1"/>
  <c r="E219" i="8"/>
  <c r="F219" i="8" s="1"/>
  <c r="E37" i="8"/>
  <c r="F37" i="8" s="1"/>
  <c r="E55" i="8"/>
  <c r="F55" i="8" s="1"/>
  <c r="E197" i="8"/>
  <c r="F197" i="8" s="1"/>
  <c r="E189" i="8"/>
  <c r="F189" i="8" s="1"/>
  <c r="E50" i="8"/>
  <c r="F50" i="8" s="1"/>
  <c r="E36" i="8"/>
  <c r="F36" i="8" s="1"/>
  <c r="E96" i="8"/>
  <c r="F96" i="8" s="1"/>
  <c r="E52" i="8"/>
  <c r="F52" i="8" s="1"/>
  <c r="E229" i="8"/>
  <c r="F229" i="8" s="1"/>
  <c r="E180" i="8"/>
  <c r="F180" i="8" s="1"/>
  <c r="E48" i="8"/>
  <c r="F48" i="8" s="1"/>
  <c r="E65" i="8"/>
  <c r="F65" i="8" s="1"/>
  <c r="E267" i="8"/>
  <c r="F267" i="8" s="1"/>
  <c r="E49" i="8"/>
  <c r="F49" i="8" s="1"/>
  <c r="E103" i="8"/>
  <c r="F103" i="8" s="1"/>
  <c r="E139" i="8"/>
  <c r="F139" i="8" s="1"/>
  <c r="E222" i="8"/>
  <c r="F222" i="8" s="1"/>
  <c r="E71" i="8"/>
  <c r="F71" i="8" s="1"/>
  <c r="E179" i="8"/>
  <c r="F179" i="8" s="1"/>
  <c r="E12" i="8"/>
  <c r="F12" i="8" s="1"/>
  <c r="E78" i="8"/>
  <c r="F78" i="8" s="1"/>
  <c r="E138" i="8"/>
  <c r="F138" i="8" s="1"/>
  <c r="E166" i="8"/>
  <c r="F166" i="8" s="1"/>
  <c r="E126" i="8"/>
  <c r="F126" i="8" s="1"/>
  <c r="E185" i="8"/>
  <c r="F185" i="8" s="1"/>
  <c r="E13" i="8"/>
  <c r="F13" i="8" s="1"/>
  <c r="E291" i="8"/>
  <c r="F291" i="8" s="1"/>
  <c r="E292" i="8"/>
  <c r="F292" i="8" s="1"/>
  <c r="E51" i="8"/>
  <c r="F51" i="8" s="1"/>
  <c r="E216" i="8"/>
  <c r="F216" i="8" s="1"/>
  <c r="E261" i="8"/>
  <c r="F261" i="8" s="1"/>
  <c r="E26" i="8"/>
  <c r="F26" i="8" s="1"/>
  <c r="E84" i="8"/>
  <c r="F84" i="8" s="1"/>
  <c r="E69" i="8"/>
  <c r="F69" i="8" s="1"/>
  <c r="E53" i="8"/>
  <c r="F53" i="8" s="1"/>
  <c r="E38" i="8"/>
  <c r="F38" i="8" s="1"/>
  <c r="E157" i="8"/>
  <c r="F157" i="8" s="1"/>
  <c r="E210" i="8"/>
  <c r="F210" i="8" s="1"/>
  <c r="E293" i="8"/>
  <c r="F293" i="8" s="1"/>
  <c r="E156" i="8"/>
  <c r="F156" i="8" s="1"/>
  <c r="E190" i="8"/>
  <c r="F190" i="8" s="1"/>
  <c r="E239" i="8"/>
  <c r="F239" i="8" s="1"/>
  <c r="E264" i="8"/>
  <c r="F264" i="8" s="1"/>
  <c r="E218" i="8"/>
  <c r="F218" i="8" s="1"/>
  <c r="E104" i="8"/>
  <c r="F104" i="8" s="1"/>
  <c r="E142" i="8"/>
  <c r="F142" i="8" s="1"/>
  <c r="E294" i="8"/>
  <c r="F294" i="8" s="1"/>
  <c r="E14" i="8"/>
  <c r="F14" i="8" s="1"/>
  <c r="E15" i="8"/>
  <c r="F15" i="8" s="1"/>
  <c r="E74" i="8"/>
  <c r="F74" i="8" s="1"/>
  <c r="E160" i="8"/>
  <c r="F160" i="8" s="1"/>
  <c r="E178" i="8"/>
  <c r="F178" i="8" s="1"/>
  <c r="E254" i="8"/>
  <c r="F254" i="8" s="1"/>
  <c r="E247" i="8"/>
  <c r="F247" i="8" s="1"/>
  <c r="E271" i="8"/>
  <c r="F271" i="8" s="1"/>
  <c r="E295" i="8"/>
  <c r="F295" i="8" s="1"/>
  <c r="E133" i="8"/>
  <c r="F133" i="8" s="1"/>
  <c r="E95" i="8"/>
  <c r="F95" i="8" s="1"/>
  <c r="E296" i="8"/>
  <c r="F296" i="8" s="1"/>
  <c r="E64" i="8"/>
  <c r="F64" i="8" s="1"/>
  <c r="E215" i="8"/>
  <c r="F215" i="8" s="1"/>
  <c r="E16" i="8"/>
  <c r="F16" i="8" s="1"/>
  <c r="E17" i="8"/>
  <c r="F17" i="8" s="1"/>
  <c r="E35" i="8"/>
  <c r="F35" i="8" s="1"/>
  <c r="E223" i="8"/>
  <c r="F223" i="8" s="1"/>
  <c r="E75" i="8"/>
  <c r="F75" i="8" s="1"/>
  <c r="E31" i="8"/>
  <c r="F31" i="8" s="1"/>
  <c r="E143" i="8"/>
  <c r="F143" i="8" s="1"/>
  <c r="E80" i="8"/>
  <c r="F80" i="8" s="1"/>
  <c r="E265" i="8"/>
  <c r="F265" i="8" s="1"/>
  <c r="E155" i="8"/>
  <c r="F155" i="8" s="1"/>
  <c r="E169" i="8"/>
  <c r="F169" i="8" s="1"/>
  <c r="E89" i="8"/>
  <c r="F89" i="8" s="1"/>
  <c r="E164" i="8"/>
  <c r="F164" i="8" s="1"/>
  <c r="E186" i="8"/>
  <c r="F186" i="8" s="1"/>
  <c r="E256" i="8"/>
  <c r="F256" i="8" s="1"/>
  <c r="E242" i="8"/>
  <c r="F242" i="8" s="1"/>
  <c r="E127" i="8"/>
  <c r="F127" i="8" s="1"/>
  <c r="E175" i="8"/>
  <c r="F175" i="8" s="1"/>
  <c r="E238" i="8"/>
  <c r="F238" i="8" s="1"/>
  <c r="E184" i="8"/>
  <c r="F184" i="8" s="1"/>
  <c r="E46" i="8"/>
  <c r="F46" i="8" s="1"/>
  <c r="E18" i="8"/>
  <c r="F18" i="8" s="1"/>
  <c r="E44" i="8"/>
  <c r="F44" i="8" s="1"/>
  <c r="E85" i="8"/>
  <c r="F85" i="8" s="1"/>
  <c r="E217" i="8"/>
  <c r="F217" i="8" s="1"/>
  <c r="E21" i="8"/>
  <c r="F21" i="8" s="1"/>
  <c r="E230" i="8"/>
  <c r="F230" i="8" s="1"/>
  <c r="E45" i="8"/>
  <c r="F45" i="8" s="1"/>
  <c r="E205" i="8"/>
  <c r="F205" i="8" s="1"/>
  <c r="E134" i="8"/>
  <c r="F134" i="8" s="1"/>
  <c r="E153" i="8"/>
  <c r="F153" i="8" s="1"/>
  <c r="E121" i="8"/>
  <c r="F121" i="8" s="1"/>
  <c r="E201" i="8"/>
  <c r="F201" i="8" s="1"/>
  <c r="E213" i="8"/>
  <c r="F213" i="8" s="1"/>
  <c r="E135" i="8"/>
  <c r="F135" i="8" s="1"/>
  <c r="E67" i="8"/>
  <c r="F67" i="8" s="1"/>
  <c r="E272" i="8"/>
  <c r="F272" i="8" s="1"/>
  <c r="E297" i="8"/>
  <c r="F297" i="8" s="1"/>
  <c r="E268" i="8"/>
  <c r="F268" i="8" s="1"/>
  <c r="E151" i="8"/>
  <c r="F151" i="8" s="1"/>
  <c r="E42" i="8"/>
  <c r="F42" i="8" s="1"/>
  <c r="E144" i="8"/>
  <c r="F144" i="8" s="1"/>
  <c r="E260" i="8"/>
  <c r="F260" i="8" s="1"/>
  <c r="E298" i="8"/>
  <c r="F298" i="8" s="1"/>
  <c r="E299" i="8"/>
  <c r="F299" i="8" s="1"/>
  <c r="E237" i="8"/>
  <c r="F237" i="8" s="1"/>
  <c r="E240" i="8"/>
  <c r="F240" i="8" s="1"/>
  <c r="E28" i="8"/>
  <c r="F28" i="8" s="1"/>
  <c r="E300" i="8"/>
  <c r="F300" i="8" s="1"/>
  <c r="E212" i="8"/>
  <c r="F212" i="8" s="1"/>
  <c r="E301" i="8"/>
  <c r="F301" i="8" s="1"/>
  <c r="E19" i="8"/>
  <c r="F19" i="8" s="1"/>
  <c r="E176" i="8"/>
  <c r="F176" i="8" s="1"/>
  <c r="E231" i="8"/>
  <c r="F231" i="8" s="1"/>
  <c r="C2" i="8"/>
  <c r="D2" i="8" s="1"/>
  <c r="C255" i="8"/>
  <c r="D255" i="8" s="1"/>
  <c r="C62" i="8"/>
  <c r="D62" i="8" s="1"/>
  <c r="C273" i="8"/>
  <c r="D273" i="8" s="1"/>
  <c r="C258" i="8"/>
  <c r="D258" i="8" s="1"/>
  <c r="C107" i="8"/>
  <c r="D107" i="8" s="1"/>
  <c r="C123" i="8"/>
  <c r="D123" i="8" s="1"/>
  <c r="C198" i="8"/>
  <c r="D198" i="8" s="1"/>
  <c r="C269" i="8"/>
  <c r="D269" i="8" s="1"/>
  <c r="C270" i="8"/>
  <c r="D270" i="8" s="1"/>
  <c r="C3" i="8"/>
  <c r="D3" i="8" s="1"/>
  <c r="C262" i="8"/>
  <c r="D262" i="8" s="1"/>
  <c r="C274" i="8"/>
  <c r="D274" i="8" s="1"/>
  <c r="C235" i="8"/>
  <c r="D235" i="8" s="1"/>
  <c r="C130" i="8"/>
  <c r="D130" i="8" s="1"/>
  <c r="C275" i="8"/>
  <c r="D275" i="8" s="1"/>
  <c r="C43" i="8"/>
  <c r="D43" i="8" s="1"/>
  <c r="C161" i="8"/>
  <c r="D161" i="8" s="1"/>
  <c r="C114" i="8"/>
  <c r="D114" i="8" s="1"/>
  <c r="C276" i="8"/>
  <c r="D276" i="8" s="1"/>
  <c r="C4" i="8"/>
  <c r="D4" i="8" s="1"/>
  <c r="C257" i="8"/>
  <c r="D257" i="8" s="1"/>
  <c r="C63" i="8"/>
  <c r="D63" i="8" s="1"/>
  <c r="C125" i="8"/>
  <c r="D125" i="8" s="1"/>
  <c r="C47" i="8"/>
  <c r="D47" i="8" s="1"/>
  <c r="C32" i="8"/>
  <c r="D32" i="8" s="1"/>
  <c r="C88" i="8"/>
  <c r="D88" i="8" s="1"/>
  <c r="C145" i="8"/>
  <c r="D145" i="8" s="1"/>
  <c r="C227" i="8"/>
  <c r="D227" i="8" s="1"/>
  <c r="C34" i="8"/>
  <c r="D34" i="8" s="1"/>
  <c r="C124" i="8"/>
  <c r="D124" i="8" s="1"/>
  <c r="C93" i="8"/>
  <c r="D93" i="8" s="1"/>
  <c r="C131" i="8"/>
  <c r="D131" i="8" s="1"/>
  <c r="C202" i="8"/>
  <c r="D202" i="8" s="1"/>
  <c r="C115" i="8"/>
  <c r="D115" i="8" s="1"/>
  <c r="C54" i="8"/>
  <c r="D54" i="8" s="1"/>
  <c r="C40" i="8"/>
  <c r="D40" i="8" s="1"/>
  <c r="C5" i="8"/>
  <c r="D5" i="8" s="1"/>
  <c r="C172" i="8"/>
  <c r="D172" i="8" s="1"/>
  <c r="C29" i="8"/>
  <c r="D29" i="8" s="1"/>
  <c r="C91" i="8"/>
  <c r="D91" i="8" s="1"/>
  <c r="C41" i="8"/>
  <c r="D41" i="8" s="1"/>
  <c r="C122" i="8"/>
  <c r="D122" i="8" s="1"/>
  <c r="C191" i="8"/>
  <c r="D191" i="8" s="1"/>
  <c r="C246" i="8"/>
  <c r="D246" i="8" s="1"/>
  <c r="C277" i="8"/>
  <c r="D277" i="8" s="1"/>
  <c r="C278" i="8"/>
  <c r="D278" i="8" s="1"/>
  <c r="C27" i="8"/>
  <c r="D27" i="8" s="1"/>
  <c r="C171" i="8"/>
  <c r="D171" i="8" s="1"/>
  <c r="C56" i="8"/>
  <c r="D56" i="8" s="1"/>
  <c r="C58" i="8"/>
  <c r="D58" i="8" s="1"/>
  <c r="C141" i="8"/>
  <c r="D141" i="8" s="1"/>
  <c r="C177" i="8"/>
  <c r="D177" i="8" s="1"/>
  <c r="C208" i="8"/>
  <c r="D208" i="8" s="1"/>
  <c r="C6" i="8"/>
  <c r="D6" i="8" s="1"/>
  <c r="C253" i="8"/>
  <c r="D253" i="8" s="1"/>
  <c r="C174" i="8"/>
  <c r="D174" i="8" s="1"/>
  <c r="C279" i="8"/>
  <c r="D279" i="8" s="1"/>
  <c r="C228" i="8"/>
  <c r="D228" i="8" s="1"/>
  <c r="C181" i="8"/>
  <c r="D181" i="8" s="1"/>
  <c r="C150" i="8"/>
  <c r="D150" i="8" s="1"/>
  <c r="C225" i="8"/>
  <c r="D225" i="8" s="1"/>
  <c r="C7" i="8"/>
  <c r="D7" i="8" s="1"/>
  <c r="C163" i="8"/>
  <c r="D163" i="8" s="1"/>
  <c r="C251" i="8"/>
  <c r="D251" i="8" s="1"/>
  <c r="C194" i="8"/>
  <c r="D194" i="8" s="1"/>
  <c r="C280" i="8"/>
  <c r="D280" i="8" s="1"/>
  <c r="C259" i="8"/>
  <c r="D259" i="8" s="1"/>
  <c r="C281" i="8"/>
  <c r="D281" i="8" s="1"/>
  <c r="C282" i="8"/>
  <c r="D282" i="8" s="1"/>
  <c r="C149" i="8"/>
  <c r="D149" i="8" s="1"/>
  <c r="C249" i="8"/>
  <c r="D249" i="8" s="1"/>
  <c r="C154" i="8"/>
  <c r="D154" i="8" s="1"/>
  <c r="C232" i="8"/>
  <c r="D232" i="8" s="1"/>
  <c r="C132" i="8"/>
  <c r="D132" i="8" s="1"/>
  <c r="C102" i="8"/>
  <c r="D102" i="8" s="1"/>
  <c r="C23" i="8"/>
  <c r="D23" i="8" s="1"/>
  <c r="C129" i="8"/>
  <c r="D129" i="8" s="1"/>
  <c r="C214" i="8"/>
  <c r="D214" i="8" s="1"/>
  <c r="C39" i="8"/>
  <c r="D39" i="8" s="1"/>
  <c r="C226" i="8"/>
  <c r="D226" i="8" s="1"/>
  <c r="C199" i="8"/>
  <c r="D199" i="8" s="1"/>
  <c r="C183" i="8"/>
  <c r="D183" i="8" s="1"/>
  <c r="C188" i="8"/>
  <c r="D188" i="8" s="1"/>
  <c r="C158" i="8"/>
  <c r="D158" i="8" s="1"/>
  <c r="C283" i="8"/>
  <c r="D283" i="8" s="1"/>
  <c r="C206" i="8"/>
  <c r="D206" i="8" s="1"/>
  <c r="C165" i="8"/>
  <c r="D165" i="8" s="1"/>
  <c r="C8" i="8"/>
  <c r="D8" i="8" s="1"/>
  <c r="C248" i="8"/>
  <c r="D248" i="8" s="1"/>
  <c r="C140" i="8"/>
  <c r="D140" i="8" s="1"/>
  <c r="C146" i="8"/>
  <c r="D146" i="8" s="1"/>
  <c r="C182" i="8"/>
  <c r="D182" i="8" s="1"/>
  <c r="C98" i="8"/>
  <c r="D98" i="8" s="1"/>
  <c r="C118" i="8"/>
  <c r="D118" i="8" s="1"/>
  <c r="C112" i="8"/>
  <c r="D112" i="8" s="1"/>
  <c r="C9" i="8"/>
  <c r="D9" i="8" s="1"/>
  <c r="C111" i="8"/>
  <c r="D111" i="8" s="1"/>
  <c r="C211" i="8"/>
  <c r="D211" i="8" s="1"/>
  <c r="C113" i="8"/>
  <c r="D113" i="8" s="1"/>
  <c r="C116" i="8"/>
  <c r="D116" i="8" s="1"/>
  <c r="C241" i="8"/>
  <c r="D241" i="8" s="1"/>
  <c r="C236" i="8"/>
  <c r="D236" i="8" s="1"/>
  <c r="C284" i="8"/>
  <c r="D284" i="8" s="1"/>
  <c r="C70" i="8"/>
  <c r="D70" i="8" s="1"/>
  <c r="C220" i="8"/>
  <c r="D220" i="8" s="1"/>
  <c r="C87" i="8"/>
  <c r="D87" i="8" s="1"/>
  <c r="C233" i="8"/>
  <c r="D233" i="8" s="1"/>
  <c r="C285" i="8"/>
  <c r="D285" i="8" s="1"/>
  <c r="C224" i="8"/>
  <c r="D224" i="8" s="1"/>
  <c r="C128" i="8"/>
  <c r="D128" i="8" s="1"/>
  <c r="C196" i="8"/>
  <c r="D196" i="8" s="1"/>
  <c r="C108" i="8"/>
  <c r="D108" i="8" s="1"/>
  <c r="C57" i="8"/>
  <c r="D57" i="8" s="1"/>
  <c r="C200" i="8"/>
  <c r="D200" i="8" s="1"/>
  <c r="C76" i="8"/>
  <c r="D76" i="8" s="1"/>
  <c r="C173" i="8"/>
  <c r="D173" i="8" s="1"/>
  <c r="C119" i="8"/>
  <c r="D119" i="8" s="1"/>
  <c r="C148" i="8"/>
  <c r="D148" i="8" s="1"/>
  <c r="C81" i="8"/>
  <c r="D81" i="8" s="1"/>
  <c r="C109" i="8"/>
  <c r="D109" i="8" s="1"/>
  <c r="C286" i="8"/>
  <c r="D286" i="8" s="1"/>
  <c r="C287" i="8"/>
  <c r="D287" i="8" s="1"/>
  <c r="C288" i="8"/>
  <c r="D288" i="8" s="1"/>
  <c r="C10" i="8"/>
  <c r="D10" i="8" s="1"/>
  <c r="C152" i="8"/>
  <c r="D152" i="8" s="1"/>
  <c r="C192" i="8"/>
  <c r="D192" i="8" s="1"/>
  <c r="C252" i="8"/>
  <c r="D252" i="8" s="1"/>
  <c r="C92" i="8"/>
  <c r="D92" i="8" s="1"/>
  <c r="C100" i="8"/>
  <c r="D100" i="8" s="1"/>
  <c r="C117" i="8"/>
  <c r="D117" i="8" s="1"/>
  <c r="C86" i="8"/>
  <c r="D86" i="8" s="1"/>
  <c r="C193" i="8"/>
  <c r="D193" i="8" s="1"/>
  <c r="C82" i="8"/>
  <c r="D82" i="8" s="1"/>
  <c r="C245" i="8"/>
  <c r="D245" i="8" s="1"/>
  <c r="C66" i="8"/>
  <c r="D66" i="8" s="1"/>
  <c r="C120" i="8"/>
  <c r="D120" i="8" s="1"/>
  <c r="C22" i="8"/>
  <c r="D22" i="8" s="1"/>
  <c r="C168" i="8"/>
  <c r="D168" i="8" s="1"/>
  <c r="C289" i="8"/>
  <c r="D289" i="8" s="1"/>
  <c r="C195" i="8"/>
  <c r="D195" i="8" s="1"/>
  <c r="C99" i="8"/>
  <c r="D99" i="8" s="1"/>
  <c r="C79" i="8"/>
  <c r="D79" i="8" s="1"/>
  <c r="C61" i="8"/>
  <c r="D61" i="8" s="1"/>
  <c r="C94" i="8"/>
  <c r="D94" i="8" s="1"/>
  <c r="C110" i="8"/>
  <c r="D110" i="8" s="1"/>
  <c r="C243" i="8"/>
  <c r="D243" i="8" s="1"/>
  <c r="C101" i="8"/>
  <c r="D101" i="8" s="1"/>
  <c r="C266" i="8"/>
  <c r="D266" i="8" s="1"/>
  <c r="C244" i="8"/>
  <c r="D244" i="8" s="1"/>
  <c r="C137" i="8"/>
  <c r="D137" i="8" s="1"/>
  <c r="C105" i="8"/>
  <c r="D105" i="8" s="1"/>
  <c r="C170" i="8"/>
  <c r="D170" i="8" s="1"/>
  <c r="C263" i="8"/>
  <c r="D263" i="8" s="1"/>
  <c r="C209" i="8"/>
  <c r="D209" i="8" s="1"/>
  <c r="C73" i="8"/>
  <c r="D73" i="8" s="1"/>
  <c r="C162" i="8"/>
  <c r="D162" i="8" s="1"/>
  <c r="C204" i="8"/>
  <c r="D204" i="8" s="1"/>
  <c r="C221" i="8"/>
  <c r="D221" i="8" s="1"/>
  <c r="C136" i="8"/>
  <c r="D136" i="8" s="1"/>
  <c r="C203" i="8"/>
  <c r="D203" i="8" s="1"/>
  <c r="C60" i="8"/>
  <c r="D60" i="8" s="1"/>
  <c r="C290" i="8"/>
  <c r="D290" i="8" s="1"/>
  <c r="C33" i="8"/>
  <c r="D33" i="8" s="1"/>
  <c r="C30" i="8"/>
  <c r="D30" i="8" s="1"/>
  <c r="C207" i="8"/>
  <c r="D207" i="8" s="1"/>
  <c r="C167" i="8"/>
  <c r="D167" i="8" s="1"/>
  <c r="C83" i="8"/>
  <c r="D83" i="8" s="1"/>
  <c r="C24" i="8"/>
  <c r="D24" i="8" s="1"/>
  <c r="C97" i="8"/>
  <c r="D97" i="8" s="1"/>
  <c r="C106" i="8"/>
  <c r="D106" i="8" s="1"/>
  <c r="C25" i="8"/>
  <c r="D25" i="8" s="1"/>
  <c r="C77" i="8"/>
  <c r="D77" i="8" s="1"/>
  <c r="C11" i="8"/>
  <c r="D11" i="8" s="1"/>
  <c r="C234" i="8"/>
  <c r="D234" i="8" s="1"/>
  <c r="C72" i="8"/>
  <c r="D72" i="8" s="1"/>
  <c r="C159" i="8"/>
  <c r="D159" i="8" s="1"/>
  <c r="C147" i="8"/>
  <c r="D147" i="8" s="1"/>
  <c r="C20" i="8"/>
  <c r="D20" i="8" s="1"/>
  <c r="C90" i="8"/>
  <c r="D90" i="8" s="1"/>
  <c r="C250" i="8"/>
  <c r="D250" i="8" s="1"/>
  <c r="C68" i="8"/>
  <c r="D68" i="8" s="1"/>
  <c r="C59" i="8"/>
  <c r="D59" i="8" s="1"/>
  <c r="C219" i="8"/>
  <c r="D219" i="8" s="1"/>
  <c r="C37" i="8"/>
  <c r="D37" i="8" s="1"/>
  <c r="C55" i="8"/>
  <c r="D55" i="8" s="1"/>
  <c r="C197" i="8"/>
  <c r="D197" i="8" s="1"/>
  <c r="C189" i="8"/>
  <c r="D189" i="8" s="1"/>
  <c r="C50" i="8"/>
  <c r="D50" i="8" s="1"/>
  <c r="C36" i="8"/>
  <c r="D36" i="8" s="1"/>
  <c r="C96" i="8"/>
  <c r="D96" i="8" s="1"/>
  <c r="C52" i="8"/>
  <c r="D52" i="8" s="1"/>
  <c r="C229" i="8"/>
  <c r="D229" i="8" s="1"/>
  <c r="C180" i="8"/>
  <c r="D180" i="8" s="1"/>
  <c r="C48" i="8"/>
  <c r="D48" i="8" s="1"/>
  <c r="C65" i="8"/>
  <c r="D65" i="8" s="1"/>
  <c r="C267" i="8"/>
  <c r="D267" i="8" s="1"/>
  <c r="C49" i="8"/>
  <c r="D49" i="8" s="1"/>
  <c r="C103" i="8"/>
  <c r="D103" i="8" s="1"/>
  <c r="C139" i="8"/>
  <c r="D139" i="8" s="1"/>
  <c r="C222" i="8"/>
  <c r="D222" i="8" s="1"/>
  <c r="C71" i="8"/>
  <c r="D71" i="8" s="1"/>
  <c r="C179" i="8"/>
  <c r="D179" i="8" s="1"/>
  <c r="C12" i="8"/>
  <c r="D12" i="8" s="1"/>
  <c r="C78" i="8"/>
  <c r="D78" i="8" s="1"/>
  <c r="C138" i="8"/>
  <c r="D138" i="8" s="1"/>
  <c r="C166" i="8"/>
  <c r="D166" i="8" s="1"/>
  <c r="C126" i="8"/>
  <c r="D126" i="8" s="1"/>
  <c r="C185" i="8"/>
  <c r="D185" i="8" s="1"/>
  <c r="C13" i="8"/>
  <c r="D13" i="8" s="1"/>
  <c r="C291" i="8"/>
  <c r="D291" i="8" s="1"/>
  <c r="C292" i="8"/>
  <c r="D292" i="8" s="1"/>
  <c r="C51" i="8"/>
  <c r="D51" i="8" s="1"/>
  <c r="C216" i="8"/>
  <c r="D216" i="8" s="1"/>
  <c r="C261" i="8"/>
  <c r="D261" i="8" s="1"/>
  <c r="C26" i="8"/>
  <c r="D26" i="8" s="1"/>
  <c r="C84" i="8"/>
  <c r="D84" i="8" s="1"/>
  <c r="C69" i="8"/>
  <c r="D69" i="8" s="1"/>
  <c r="C53" i="8"/>
  <c r="D53" i="8" s="1"/>
  <c r="C38" i="8"/>
  <c r="D38" i="8" s="1"/>
  <c r="C157" i="8"/>
  <c r="D157" i="8" s="1"/>
  <c r="C210" i="8"/>
  <c r="D210" i="8" s="1"/>
  <c r="C293" i="8"/>
  <c r="D293" i="8" s="1"/>
  <c r="C156" i="8"/>
  <c r="D156" i="8" s="1"/>
  <c r="C190" i="8"/>
  <c r="D190" i="8" s="1"/>
  <c r="C239" i="8"/>
  <c r="D239" i="8" s="1"/>
  <c r="C264" i="8"/>
  <c r="D264" i="8" s="1"/>
  <c r="C218" i="8"/>
  <c r="D218" i="8" s="1"/>
  <c r="C104" i="8"/>
  <c r="D104" i="8" s="1"/>
  <c r="C142" i="8"/>
  <c r="D142" i="8" s="1"/>
  <c r="C294" i="8"/>
  <c r="D294" i="8" s="1"/>
  <c r="C14" i="8"/>
  <c r="D14" i="8" s="1"/>
  <c r="C15" i="8"/>
  <c r="D15" i="8" s="1"/>
  <c r="C74" i="8"/>
  <c r="D74" i="8" s="1"/>
  <c r="C160" i="8"/>
  <c r="D160" i="8" s="1"/>
  <c r="C178" i="8"/>
  <c r="D178" i="8" s="1"/>
  <c r="C254" i="8"/>
  <c r="D254" i="8" s="1"/>
  <c r="C247" i="8"/>
  <c r="D247" i="8" s="1"/>
  <c r="C271" i="8"/>
  <c r="D271" i="8" s="1"/>
  <c r="C295" i="8"/>
  <c r="D295" i="8" s="1"/>
  <c r="C133" i="8"/>
  <c r="D133" i="8" s="1"/>
  <c r="C95" i="8"/>
  <c r="D95" i="8" s="1"/>
  <c r="C296" i="8"/>
  <c r="D296" i="8" s="1"/>
  <c r="C64" i="8"/>
  <c r="D64" i="8" s="1"/>
  <c r="C215" i="8"/>
  <c r="D215" i="8" s="1"/>
  <c r="C16" i="8"/>
  <c r="D16" i="8" s="1"/>
  <c r="C17" i="8"/>
  <c r="D17" i="8" s="1"/>
  <c r="C35" i="8"/>
  <c r="D35" i="8" s="1"/>
  <c r="C223" i="8"/>
  <c r="D223" i="8" s="1"/>
  <c r="C75" i="8"/>
  <c r="D75" i="8" s="1"/>
  <c r="C31" i="8"/>
  <c r="D31" i="8" s="1"/>
  <c r="C143" i="8"/>
  <c r="D143" i="8" s="1"/>
  <c r="C80" i="8"/>
  <c r="D80" i="8" s="1"/>
  <c r="C265" i="8"/>
  <c r="D265" i="8" s="1"/>
  <c r="C155" i="8"/>
  <c r="D155" i="8" s="1"/>
  <c r="C169" i="8"/>
  <c r="D169" i="8" s="1"/>
  <c r="C89" i="8"/>
  <c r="D89" i="8" s="1"/>
  <c r="C164" i="8"/>
  <c r="D164" i="8" s="1"/>
  <c r="C186" i="8"/>
  <c r="D186" i="8" s="1"/>
  <c r="C256" i="8"/>
  <c r="D256" i="8" s="1"/>
  <c r="C242" i="8"/>
  <c r="D242" i="8" s="1"/>
  <c r="C127" i="8"/>
  <c r="D127" i="8" s="1"/>
  <c r="C175" i="8"/>
  <c r="D175" i="8" s="1"/>
  <c r="C238" i="8"/>
  <c r="D238" i="8" s="1"/>
  <c r="C184" i="8"/>
  <c r="D184" i="8" s="1"/>
  <c r="C46" i="8"/>
  <c r="D46" i="8" s="1"/>
  <c r="C18" i="8"/>
  <c r="D18" i="8" s="1"/>
  <c r="C44" i="8"/>
  <c r="D44" i="8" s="1"/>
  <c r="C85" i="8"/>
  <c r="D85" i="8" s="1"/>
  <c r="C217" i="8"/>
  <c r="D217" i="8" s="1"/>
  <c r="C21" i="8"/>
  <c r="D21" i="8" s="1"/>
  <c r="C230" i="8"/>
  <c r="D230" i="8" s="1"/>
  <c r="C45" i="8"/>
  <c r="D45" i="8" s="1"/>
  <c r="C205" i="8"/>
  <c r="D205" i="8" s="1"/>
  <c r="C134" i="8"/>
  <c r="D134" i="8" s="1"/>
  <c r="C153" i="8"/>
  <c r="D153" i="8" s="1"/>
  <c r="C121" i="8"/>
  <c r="D121" i="8" s="1"/>
  <c r="C201" i="8"/>
  <c r="D201" i="8" s="1"/>
  <c r="C213" i="8"/>
  <c r="D213" i="8" s="1"/>
  <c r="C135" i="8"/>
  <c r="D135" i="8" s="1"/>
  <c r="C67" i="8"/>
  <c r="D67" i="8" s="1"/>
  <c r="C272" i="8"/>
  <c r="D272" i="8" s="1"/>
  <c r="C297" i="8"/>
  <c r="D297" i="8" s="1"/>
  <c r="C268" i="8"/>
  <c r="D268" i="8" s="1"/>
  <c r="C151" i="8"/>
  <c r="D151" i="8" s="1"/>
  <c r="C42" i="8"/>
  <c r="D42" i="8" s="1"/>
  <c r="C144" i="8"/>
  <c r="D144" i="8" s="1"/>
  <c r="C260" i="8"/>
  <c r="D260" i="8" s="1"/>
  <c r="C298" i="8"/>
  <c r="D298" i="8" s="1"/>
  <c r="C299" i="8"/>
  <c r="D299" i="8" s="1"/>
  <c r="C237" i="8"/>
  <c r="D237" i="8" s="1"/>
  <c r="C240" i="8"/>
  <c r="D240" i="8" s="1"/>
  <c r="C28" i="8"/>
  <c r="D28" i="8" s="1"/>
  <c r="C300" i="8"/>
  <c r="D300" i="8" s="1"/>
  <c r="C212" i="8"/>
  <c r="D212" i="8" s="1"/>
  <c r="C301" i="8"/>
  <c r="D301" i="8" s="1"/>
  <c r="C19" i="8"/>
  <c r="D19" i="8" s="1"/>
  <c r="C176" i="8"/>
  <c r="D176" i="8" s="1"/>
  <c r="C231" i="8"/>
  <c r="D231" i="8" s="1"/>
  <c r="C187" i="8"/>
  <c r="D187" i="8" s="1"/>
  <c r="A187" i="8"/>
  <c r="B187" i="8"/>
  <c r="A2" i="8"/>
  <c r="B2" i="8"/>
  <c r="A255" i="8"/>
  <c r="B255" i="8"/>
  <c r="A62" i="8"/>
  <c r="B62" i="8"/>
  <c r="A273" i="8"/>
  <c r="B273" i="8"/>
  <c r="A258" i="8"/>
  <c r="B258" i="8"/>
  <c r="A107" i="8"/>
  <c r="B107" i="8"/>
  <c r="A123" i="8"/>
  <c r="B123" i="8"/>
  <c r="A198" i="8"/>
  <c r="B198" i="8"/>
  <c r="A269" i="8"/>
  <c r="B269" i="8"/>
  <c r="A270" i="8"/>
  <c r="B270" i="8"/>
  <c r="A3" i="8"/>
  <c r="B3" i="8"/>
  <c r="A262" i="8"/>
  <c r="B262" i="8"/>
  <c r="A274" i="8"/>
  <c r="B274" i="8"/>
  <c r="A235" i="8"/>
  <c r="B235" i="8"/>
  <c r="A130" i="8"/>
  <c r="B130" i="8"/>
  <c r="A275" i="8"/>
  <c r="B275" i="8"/>
  <c r="A43" i="8"/>
  <c r="B43" i="8"/>
  <c r="A161" i="8"/>
  <c r="B161" i="8"/>
  <c r="A114" i="8"/>
  <c r="B114" i="8"/>
  <c r="A276" i="8"/>
  <c r="B276" i="8"/>
  <c r="A4" i="8"/>
  <c r="B4" i="8"/>
  <c r="A257" i="8"/>
  <c r="B257" i="8"/>
  <c r="A63" i="8"/>
  <c r="B63" i="8"/>
  <c r="A125" i="8"/>
  <c r="B125" i="8"/>
  <c r="A47" i="8"/>
  <c r="B47" i="8"/>
  <c r="A32" i="8"/>
  <c r="B32" i="8"/>
  <c r="A88" i="8"/>
  <c r="B88" i="8"/>
  <c r="A145" i="8"/>
  <c r="B145" i="8"/>
  <c r="A227" i="8"/>
  <c r="B227" i="8"/>
  <c r="A34" i="8"/>
  <c r="B34" i="8"/>
  <c r="A124" i="8"/>
  <c r="B124" i="8"/>
  <c r="A93" i="8"/>
  <c r="B93" i="8"/>
  <c r="A131" i="8"/>
  <c r="B131" i="8"/>
  <c r="A202" i="8"/>
  <c r="B202" i="8"/>
  <c r="A115" i="8"/>
  <c r="B115" i="8"/>
  <c r="A54" i="8"/>
  <c r="B54" i="8"/>
  <c r="A40" i="8"/>
  <c r="B40" i="8"/>
  <c r="A5" i="8"/>
  <c r="B5" i="8"/>
  <c r="A172" i="8"/>
  <c r="B172" i="8"/>
  <c r="A29" i="8"/>
  <c r="B29" i="8"/>
  <c r="A91" i="8"/>
  <c r="B91" i="8"/>
  <c r="A41" i="8"/>
  <c r="B41" i="8"/>
  <c r="A122" i="8"/>
  <c r="B122" i="8"/>
  <c r="A191" i="8"/>
  <c r="B191" i="8"/>
  <c r="A246" i="8"/>
  <c r="B246" i="8"/>
  <c r="A277" i="8"/>
  <c r="B277" i="8"/>
  <c r="A278" i="8"/>
  <c r="B278" i="8"/>
  <c r="A27" i="8"/>
  <c r="B27" i="8"/>
  <c r="A171" i="8"/>
  <c r="B171" i="8"/>
  <c r="A56" i="8"/>
  <c r="B56" i="8"/>
  <c r="A58" i="8"/>
  <c r="B58" i="8"/>
  <c r="A141" i="8"/>
  <c r="B141" i="8"/>
  <c r="A177" i="8"/>
  <c r="B177" i="8"/>
  <c r="A208" i="8"/>
  <c r="B208" i="8"/>
  <c r="A6" i="8"/>
  <c r="B6" i="8"/>
  <c r="A253" i="8"/>
  <c r="B253" i="8"/>
  <c r="A174" i="8"/>
  <c r="B174" i="8"/>
  <c r="A279" i="8"/>
  <c r="B279" i="8"/>
  <c r="A228" i="8"/>
  <c r="B228" i="8"/>
  <c r="A181" i="8"/>
  <c r="B181" i="8"/>
  <c r="A150" i="8"/>
  <c r="B150" i="8"/>
  <c r="A225" i="8"/>
  <c r="B225" i="8"/>
  <c r="A7" i="8"/>
  <c r="B7" i="8"/>
  <c r="A163" i="8"/>
  <c r="B163" i="8"/>
  <c r="A251" i="8"/>
  <c r="B251" i="8"/>
  <c r="A194" i="8"/>
  <c r="B194" i="8"/>
  <c r="A280" i="8"/>
  <c r="B280" i="8"/>
  <c r="A259" i="8"/>
  <c r="B259" i="8"/>
  <c r="A281" i="8"/>
  <c r="B281" i="8"/>
  <c r="A282" i="8"/>
  <c r="B282" i="8"/>
  <c r="A149" i="8"/>
  <c r="B149" i="8"/>
  <c r="A249" i="8"/>
  <c r="B249" i="8"/>
  <c r="A154" i="8"/>
  <c r="B154" i="8"/>
  <c r="A232" i="8"/>
  <c r="B232" i="8"/>
  <c r="A132" i="8"/>
  <c r="B132" i="8"/>
  <c r="A102" i="8"/>
  <c r="B102" i="8"/>
  <c r="A23" i="8"/>
  <c r="B23" i="8"/>
  <c r="A129" i="8"/>
  <c r="B129" i="8"/>
  <c r="A214" i="8"/>
  <c r="B214" i="8"/>
  <c r="A39" i="8"/>
  <c r="B39" i="8"/>
  <c r="A226" i="8"/>
  <c r="B226" i="8"/>
  <c r="A199" i="8"/>
  <c r="B199" i="8"/>
  <c r="A183" i="8"/>
  <c r="B183" i="8"/>
  <c r="A188" i="8"/>
  <c r="B188" i="8"/>
  <c r="A158" i="8"/>
  <c r="B158" i="8"/>
  <c r="A283" i="8"/>
  <c r="B283" i="8"/>
  <c r="A206" i="8"/>
  <c r="B206" i="8"/>
  <c r="A165" i="8"/>
  <c r="B165" i="8"/>
  <c r="A8" i="8"/>
  <c r="B8" i="8"/>
  <c r="A248" i="8"/>
  <c r="B248" i="8"/>
  <c r="A140" i="8"/>
  <c r="B140" i="8"/>
  <c r="A146" i="8"/>
  <c r="B146" i="8"/>
  <c r="A182" i="8"/>
  <c r="B182" i="8"/>
  <c r="A98" i="8"/>
  <c r="B98" i="8"/>
  <c r="A118" i="8"/>
  <c r="B118" i="8"/>
  <c r="A112" i="8"/>
  <c r="B112" i="8"/>
  <c r="A9" i="8"/>
  <c r="B9" i="8"/>
  <c r="A111" i="8"/>
  <c r="B111" i="8"/>
  <c r="A211" i="8"/>
  <c r="B211" i="8"/>
  <c r="A113" i="8"/>
  <c r="B113" i="8"/>
  <c r="A116" i="8"/>
  <c r="B116" i="8"/>
  <c r="A241" i="8"/>
  <c r="B241" i="8"/>
  <c r="A236" i="8"/>
  <c r="B236" i="8"/>
  <c r="A284" i="8"/>
  <c r="B284" i="8"/>
  <c r="A70" i="8"/>
  <c r="B70" i="8"/>
  <c r="A220" i="8"/>
  <c r="B220" i="8"/>
  <c r="A87" i="8"/>
  <c r="B87" i="8"/>
  <c r="A233" i="8"/>
  <c r="B233" i="8"/>
  <c r="A285" i="8"/>
  <c r="B285" i="8"/>
  <c r="A224" i="8"/>
  <c r="B224" i="8"/>
  <c r="A128" i="8"/>
  <c r="B128" i="8"/>
  <c r="A196" i="8"/>
  <c r="B196" i="8"/>
  <c r="A108" i="8"/>
  <c r="B108" i="8"/>
  <c r="A57" i="8"/>
  <c r="B57" i="8"/>
  <c r="A200" i="8"/>
  <c r="B200" i="8"/>
  <c r="A76" i="8"/>
  <c r="B76" i="8"/>
  <c r="A173" i="8"/>
  <c r="B173" i="8"/>
  <c r="A119" i="8"/>
  <c r="B119" i="8"/>
  <c r="A148" i="8"/>
  <c r="B148" i="8"/>
  <c r="A81" i="8"/>
  <c r="B81" i="8"/>
  <c r="A109" i="8"/>
  <c r="B109" i="8"/>
  <c r="A286" i="8"/>
  <c r="B286" i="8"/>
  <c r="A287" i="8"/>
  <c r="B287" i="8"/>
  <c r="A288" i="8"/>
  <c r="B288" i="8"/>
  <c r="A10" i="8"/>
  <c r="B10" i="8"/>
  <c r="A152" i="8"/>
  <c r="B152" i="8"/>
  <c r="A192" i="8"/>
  <c r="B192" i="8"/>
  <c r="A252" i="8"/>
  <c r="B252" i="8"/>
  <c r="A92" i="8"/>
  <c r="B92" i="8"/>
  <c r="A100" i="8"/>
  <c r="B100" i="8"/>
  <c r="A117" i="8"/>
  <c r="B117" i="8"/>
  <c r="A86" i="8"/>
  <c r="B86" i="8"/>
  <c r="A193" i="8"/>
  <c r="B193" i="8"/>
  <c r="A82" i="8"/>
  <c r="B82" i="8"/>
  <c r="A245" i="8"/>
  <c r="B245" i="8"/>
  <c r="A66" i="8"/>
  <c r="B66" i="8"/>
  <c r="A120" i="8"/>
  <c r="B120" i="8"/>
  <c r="A22" i="8"/>
  <c r="B22" i="8"/>
  <c r="A168" i="8"/>
  <c r="B168" i="8"/>
  <c r="A289" i="8"/>
  <c r="B289" i="8"/>
  <c r="A195" i="8"/>
  <c r="B195" i="8"/>
  <c r="A99" i="8"/>
  <c r="B99" i="8"/>
  <c r="A79" i="8"/>
  <c r="B79" i="8"/>
  <c r="A61" i="8"/>
  <c r="B61" i="8"/>
  <c r="A94" i="8"/>
  <c r="B94" i="8"/>
  <c r="A110" i="8"/>
  <c r="B110" i="8"/>
  <c r="A243" i="8"/>
  <c r="B243" i="8"/>
  <c r="A101" i="8"/>
  <c r="B101" i="8"/>
  <c r="A266" i="8"/>
  <c r="B266" i="8"/>
  <c r="A244" i="8"/>
  <c r="B244" i="8"/>
  <c r="A137" i="8"/>
  <c r="B137" i="8"/>
  <c r="A105" i="8"/>
  <c r="B105" i="8"/>
  <c r="A170" i="8"/>
  <c r="B170" i="8"/>
  <c r="A263" i="8"/>
  <c r="B263" i="8"/>
  <c r="A209" i="8"/>
  <c r="B209" i="8"/>
  <c r="A73" i="8"/>
  <c r="B73" i="8"/>
  <c r="A162" i="8"/>
  <c r="B162" i="8"/>
  <c r="A204" i="8"/>
  <c r="B204" i="8"/>
  <c r="A221" i="8"/>
  <c r="B221" i="8"/>
  <c r="A136" i="8"/>
  <c r="B136" i="8"/>
  <c r="A203" i="8"/>
  <c r="B203" i="8"/>
  <c r="A60" i="8"/>
  <c r="B60" i="8"/>
  <c r="A290" i="8"/>
  <c r="B290" i="8"/>
  <c r="A33" i="8"/>
  <c r="B33" i="8"/>
  <c r="A30" i="8"/>
  <c r="B30" i="8"/>
  <c r="A207" i="8"/>
  <c r="B207" i="8"/>
  <c r="A167" i="8"/>
  <c r="B167" i="8"/>
  <c r="A83" i="8"/>
  <c r="B83" i="8"/>
  <c r="A24" i="8"/>
  <c r="B24" i="8"/>
  <c r="A97" i="8"/>
  <c r="B97" i="8"/>
  <c r="A106" i="8"/>
  <c r="B106" i="8"/>
  <c r="A25" i="8"/>
  <c r="B25" i="8"/>
  <c r="A77" i="8"/>
  <c r="B77" i="8"/>
  <c r="A11" i="8"/>
  <c r="B11" i="8"/>
  <c r="A234" i="8"/>
  <c r="B234" i="8"/>
  <c r="A72" i="8"/>
  <c r="B72" i="8"/>
  <c r="A159" i="8"/>
  <c r="B159" i="8"/>
  <c r="A147" i="8"/>
  <c r="B147" i="8"/>
  <c r="A20" i="8"/>
  <c r="B20" i="8"/>
  <c r="A90" i="8"/>
  <c r="B90" i="8"/>
  <c r="A250" i="8"/>
  <c r="B250" i="8"/>
  <c r="A68" i="8"/>
  <c r="B68" i="8"/>
  <c r="A59" i="8"/>
  <c r="B59" i="8"/>
  <c r="A219" i="8"/>
  <c r="B219" i="8"/>
  <c r="A37" i="8"/>
  <c r="B37" i="8"/>
  <c r="A55" i="8"/>
  <c r="B55" i="8"/>
  <c r="A197" i="8"/>
  <c r="B197" i="8"/>
  <c r="A189" i="8"/>
  <c r="B189" i="8"/>
  <c r="A50" i="8"/>
  <c r="B50" i="8"/>
  <c r="A36" i="8"/>
  <c r="B36" i="8"/>
  <c r="A96" i="8"/>
  <c r="B96" i="8"/>
  <c r="A52" i="8"/>
  <c r="B52" i="8"/>
  <c r="A229" i="8"/>
  <c r="B229" i="8"/>
  <c r="A180" i="8"/>
  <c r="B180" i="8"/>
  <c r="A48" i="8"/>
  <c r="B48" i="8"/>
  <c r="A65" i="8"/>
  <c r="B65" i="8"/>
  <c r="A267" i="8"/>
  <c r="B267" i="8"/>
  <c r="A49" i="8"/>
  <c r="B49" i="8"/>
  <c r="A103" i="8"/>
  <c r="B103" i="8"/>
  <c r="A139" i="8"/>
  <c r="B139" i="8"/>
  <c r="A222" i="8"/>
  <c r="B222" i="8"/>
  <c r="A71" i="8"/>
  <c r="B71" i="8"/>
  <c r="A179" i="8"/>
  <c r="B179" i="8"/>
  <c r="A12" i="8"/>
  <c r="B12" i="8"/>
  <c r="A78" i="8"/>
  <c r="B78" i="8"/>
  <c r="A138" i="8"/>
  <c r="B138" i="8"/>
  <c r="A166" i="8"/>
  <c r="B166" i="8"/>
  <c r="A126" i="8"/>
  <c r="B126" i="8"/>
  <c r="A185" i="8"/>
  <c r="B185" i="8"/>
  <c r="A13" i="8"/>
  <c r="B13" i="8"/>
  <c r="A291" i="8"/>
  <c r="B291" i="8"/>
  <c r="A292" i="8"/>
  <c r="B292" i="8"/>
  <c r="A51" i="8"/>
  <c r="B51" i="8"/>
  <c r="A216" i="8"/>
  <c r="B216" i="8"/>
  <c r="A261" i="8"/>
  <c r="B261" i="8"/>
  <c r="A26" i="8"/>
  <c r="B26" i="8"/>
  <c r="A84" i="8"/>
  <c r="B84" i="8"/>
  <c r="A69" i="8"/>
  <c r="B69" i="8"/>
  <c r="A53" i="8"/>
  <c r="B53" i="8"/>
  <c r="A38" i="8"/>
  <c r="B38" i="8"/>
  <c r="A157" i="8"/>
  <c r="B157" i="8"/>
  <c r="A210" i="8"/>
  <c r="B210" i="8"/>
  <c r="A293" i="8"/>
  <c r="B293" i="8"/>
  <c r="A156" i="8"/>
  <c r="B156" i="8"/>
  <c r="A190" i="8"/>
  <c r="B190" i="8"/>
  <c r="A239" i="8"/>
  <c r="B239" i="8"/>
  <c r="A264" i="8"/>
  <c r="B264" i="8"/>
  <c r="A218" i="8"/>
  <c r="B218" i="8"/>
  <c r="A104" i="8"/>
  <c r="B104" i="8"/>
  <c r="A142" i="8"/>
  <c r="B142" i="8"/>
  <c r="A294" i="8"/>
  <c r="B294" i="8"/>
  <c r="A14" i="8"/>
  <c r="B14" i="8"/>
  <c r="A15" i="8"/>
  <c r="B15" i="8"/>
  <c r="A74" i="8"/>
  <c r="B74" i="8"/>
  <c r="A160" i="8"/>
  <c r="B160" i="8"/>
  <c r="A178" i="8"/>
  <c r="B178" i="8"/>
  <c r="A254" i="8"/>
  <c r="B254" i="8"/>
  <c r="A247" i="8"/>
  <c r="B247" i="8"/>
  <c r="A271" i="8"/>
  <c r="B271" i="8"/>
  <c r="A295" i="8"/>
  <c r="B295" i="8"/>
  <c r="A133" i="8"/>
  <c r="B133" i="8"/>
  <c r="A95" i="8"/>
  <c r="B95" i="8"/>
  <c r="A296" i="8"/>
  <c r="B296" i="8"/>
  <c r="A64" i="8"/>
  <c r="B64" i="8"/>
  <c r="A215" i="8"/>
  <c r="B215" i="8"/>
  <c r="A16" i="8"/>
  <c r="B16" i="8"/>
  <c r="A17" i="8"/>
  <c r="B17" i="8"/>
  <c r="A35" i="8"/>
  <c r="B35" i="8"/>
  <c r="A223" i="8"/>
  <c r="B223" i="8"/>
  <c r="A75" i="8"/>
  <c r="B75" i="8"/>
  <c r="A31" i="8"/>
  <c r="B31" i="8"/>
  <c r="A143" i="8"/>
  <c r="B143" i="8"/>
  <c r="A80" i="8"/>
  <c r="B80" i="8"/>
  <c r="A265" i="8"/>
  <c r="B265" i="8"/>
  <c r="A155" i="8"/>
  <c r="B155" i="8"/>
  <c r="A169" i="8"/>
  <c r="B169" i="8"/>
  <c r="A89" i="8"/>
  <c r="B89" i="8"/>
  <c r="A164" i="8"/>
  <c r="B164" i="8"/>
  <c r="A186" i="8"/>
  <c r="B186" i="8"/>
  <c r="A256" i="8"/>
  <c r="B256" i="8"/>
  <c r="A242" i="8"/>
  <c r="B242" i="8"/>
  <c r="A127" i="8"/>
  <c r="B127" i="8"/>
  <c r="A175" i="8"/>
  <c r="B175" i="8"/>
  <c r="A238" i="8"/>
  <c r="B238" i="8"/>
  <c r="A184" i="8"/>
  <c r="B184" i="8"/>
  <c r="A46" i="8"/>
  <c r="B46" i="8"/>
  <c r="A18" i="8"/>
  <c r="B18" i="8"/>
  <c r="A44" i="8"/>
  <c r="B44" i="8"/>
  <c r="A85" i="8"/>
  <c r="B85" i="8"/>
  <c r="A217" i="8"/>
  <c r="B217" i="8"/>
  <c r="A21" i="8"/>
  <c r="B21" i="8"/>
  <c r="A230" i="8"/>
  <c r="B230" i="8"/>
  <c r="A45" i="8"/>
  <c r="B45" i="8"/>
  <c r="A205" i="8"/>
  <c r="B205" i="8"/>
  <c r="A134" i="8"/>
  <c r="B134" i="8"/>
  <c r="A153" i="8"/>
  <c r="B153" i="8"/>
  <c r="A121" i="8"/>
  <c r="B121" i="8"/>
  <c r="A201" i="8"/>
  <c r="B201" i="8"/>
  <c r="A213" i="8"/>
  <c r="B213" i="8"/>
  <c r="A135" i="8"/>
  <c r="B135" i="8"/>
  <c r="A67" i="8"/>
  <c r="B67" i="8"/>
  <c r="A272" i="8"/>
  <c r="B272" i="8"/>
  <c r="A297" i="8"/>
  <c r="B297" i="8"/>
  <c r="A268" i="8"/>
  <c r="B268" i="8"/>
  <c r="A151" i="8"/>
  <c r="B151" i="8"/>
  <c r="A42" i="8"/>
  <c r="B42" i="8"/>
  <c r="A144" i="8"/>
  <c r="B144" i="8"/>
  <c r="A260" i="8"/>
  <c r="B260" i="8"/>
  <c r="A298" i="8"/>
  <c r="B298" i="8"/>
  <c r="A299" i="8"/>
  <c r="B299" i="8"/>
  <c r="A237" i="8"/>
  <c r="B237" i="8"/>
  <c r="A240" i="8"/>
  <c r="B240" i="8"/>
  <c r="A28" i="8"/>
  <c r="B28" i="8"/>
  <c r="A300" i="8"/>
  <c r="B300" i="8"/>
  <c r="A212" i="8"/>
  <c r="B212" i="8"/>
  <c r="A301" i="8"/>
  <c r="B301" i="8"/>
  <c r="A19" i="8"/>
  <c r="B19" i="8"/>
  <c r="A176" i="8"/>
  <c r="B176" i="8"/>
  <c r="A231" i="8"/>
  <c r="B231" i="8"/>
  <c r="B1" i="8"/>
  <c r="A1" i="8"/>
  <c r="E7" i="4"/>
  <c r="D7" i="4"/>
  <c r="D6" i="4"/>
  <c r="N16" i="5"/>
  <c r="M16" i="5"/>
  <c r="L16" i="5"/>
  <c r="K16" i="5"/>
  <c r="J16" i="5"/>
  <c r="I16" i="5"/>
  <c r="H16" i="5"/>
  <c r="G16" i="5"/>
  <c r="F16" i="5"/>
  <c r="E16" i="5"/>
  <c r="D16" i="5"/>
  <c r="M15" i="5"/>
  <c r="L15" i="5"/>
  <c r="K15" i="5"/>
  <c r="J15" i="5"/>
  <c r="I15" i="5"/>
  <c r="H15" i="5"/>
  <c r="G15" i="5"/>
  <c r="F15" i="5"/>
  <c r="E15" i="5"/>
  <c r="D15" i="5"/>
  <c r="L14" i="5"/>
  <c r="K14" i="5"/>
  <c r="J14" i="5"/>
  <c r="I14" i="5"/>
  <c r="H14" i="5"/>
  <c r="G14" i="5"/>
  <c r="F14" i="5"/>
  <c r="E14" i="5"/>
  <c r="D14" i="5"/>
  <c r="K13" i="5"/>
  <c r="J13" i="5"/>
  <c r="I13" i="5"/>
  <c r="H13" i="5"/>
  <c r="G13" i="5"/>
  <c r="F13" i="5"/>
  <c r="E13" i="5"/>
  <c r="D13" i="5"/>
  <c r="J12" i="5"/>
  <c r="I12" i="5"/>
  <c r="H12" i="5"/>
  <c r="G12" i="5"/>
  <c r="F12" i="5"/>
  <c r="E12" i="5"/>
  <c r="D12" i="5"/>
  <c r="I11" i="5"/>
  <c r="H11" i="5"/>
  <c r="G11" i="5"/>
  <c r="F11" i="5"/>
  <c r="E11" i="5"/>
  <c r="D11" i="5"/>
  <c r="H10" i="5"/>
  <c r="G10" i="5"/>
  <c r="F10" i="5"/>
  <c r="E10" i="5"/>
  <c r="D10" i="5"/>
  <c r="G9" i="5"/>
  <c r="F9" i="5"/>
  <c r="E9" i="5"/>
  <c r="D9" i="5"/>
  <c r="F8" i="5"/>
  <c r="E8" i="5"/>
  <c r="D8" i="5"/>
  <c r="E7" i="5"/>
  <c r="D7" i="5"/>
  <c r="D6" i="5"/>
  <c r="G12" i="3"/>
  <c r="G9" i="3"/>
  <c r="E9" i="3"/>
  <c r="E8" i="3"/>
  <c r="E7" i="3"/>
  <c r="K12" i="2"/>
  <c r="J11" i="2"/>
  <c r="I10" i="2"/>
  <c r="H10" i="2"/>
  <c r="H9" i="2"/>
  <c r="K8" i="2"/>
  <c r="G12" i="2" s="1"/>
  <c r="I8" i="2"/>
  <c r="G10" i="2" s="1"/>
  <c r="H8" i="2"/>
  <c r="G9" i="2" s="1"/>
  <c r="G8" i="2"/>
  <c r="F8" i="2"/>
  <c r="E8" i="2"/>
  <c r="K7" i="2"/>
  <c r="F12" i="2" s="1"/>
  <c r="I7" i="2"/>
  <c r="F10" i="2" s="1"/>
  <c r="H7" i="2"/>
  <c r="F9" i="2" s="1"/>
  <c r="F7" i="2"/>
  <c r="I6" i="2"/>
  <c r="E10" i="2" s="1"/>
  <c r="H6" i="2"/>
  <c r="E9" i="2" s="1"/>
  <c r="G6" i="2"/>
  <c r="F6" i="2"/>
  <c r="E7" i="2" s="1"/>
  <c r="E6" i="2"/>
  <c r="D6" i="2"/>
  <c r="I5" i="2"/>
  <c r="D10" i="2" s="1"/>
  <c r="H5" i="2"/>
  <c r="D9" i="2" s="1"/>
  <c r="G5" i="2"/>
  <c r="D8" i="2" s="1"/>
  <c r="F5" i="2"/>
  <c r="D7" i="2" s="1"/>
  <c r="D5" i="2"/>
  <c r="F10" i="7"/>
  <c r="E10" i="7"/>
  <c r="C10" i="7"/>
  <c r="B10" i="7"/>
  <c r="I132" i="8" l="1"/>
  <c r="K132" i="8" s="1"/>
  <c r="I18" i="8"/>
  <c r="K18" i="8" s="1"/>
  <c r="I168" i="8"/>
  <c r="K168" i="8" s="1"/>
  <c r="I287" i="8"/>
  <c r="J287" i="8" s="1"/>
  <c r="I297" i="8"/>
  <c r="J297" i="8" s="1"/>
  <c r="I160" i="8"/>
  <c r="K160" i="8" s="1"/>
  <c r="I209" i="8"/>
  <c r="K209" i="8" s="1"/>
  <c r="I140" i="8"/>
  <c r="K140" i="8" s="1"/>
  <c r="I31" i="8"/>
  <c r="K31" i="8" s="1"/>
  <c r="I179" i="8"/>
  <c r="K179" i="8" s="1"/>
  <c r="I87" i="8"/>
  <c r="K87" i="8" s="1"/>
  <c r="I231" i="8"/>
  <c r="K231" i="8" s="1"/>
  <c r="I197" i="8"/>
  <c r="J197" i="8" s="1"/>
  <c r="I228" i="8"/>
  <c r="K228" i="8" s="1"/>
  <c r="I106" i="8"/>
  <c r="J106" i="8" s="1"/>
  <c r="I53" i="8"/>
  <c r="K53" i="8" s="1"/>
  <c r="I300" i="8"/>
  <c r="J300" i="8" s="1"/>
  <c r="I201" i="8"/>
  <c r="K201" i="8" s="1"/>
  <c r="I16" i="8"/>
  <c r="K16" i="8" s="1"/>
  <c r="I142" i="8"/>
  <c r="K142" i="8" s="1"/>
  <c r="I216" i="8"/>
  <c r="K216" i="8" s="1"/>
  <c r="I49" i="8"/>
  <c r="K49" i="8" s="1"/>
  <c r="I68" i="8"/>
  <c r="K68" i="8" s="1"/>
  <c r="I207" i="8"/>
  <c r="J207" i="8" s="1"/>
  <c r="I244" i="8"/>
  <c r="K244" i="8" s="1"/>
  <c r="I82" i="8"/>
  <c r="J82" i="8" s="1"/>
  <c r="I119" i="8"/>
  <c r="K119" i="8" s="1"/>
  <c r="I241" i="8"/>
  <c r="J241" i="8" s="1"/>
  <c r="I283" i="8"/>
  <c r="J283" i="8" s="1"/>
  <c r="I282" i="8"/>
  <c r="J282" i="8" s="1"/>
  <c r="I208" i="8"/>
  <c r="K208" i="8" s="1"/>
  <c r="I5" i="8"/>
  <c r="K5" i="8" s="1"/>
  <c r="I257" i="8"/>
  <c r="K257" i="8" s="1"/>
  <c r="I107" i="8"/>
  <c r="K107" i="8" s="1"/>
  <c r="I127" i="8"/>
  <c r="K127" i="8" s="1"/>
  <c r="I42" i="8"/>
  <c r="K42" i="8" s="1"/>
  <c r="I217" i="8"/>
  <c r="K217" i="8" s="1"/>
  <c r="I265" i="8"/>
  <c r="K265" i="8" s="1"/>
  <c r="I247" i="8"/>
  <c r="K247" i="8" s="1"/>
  <c r="I210" i="8"/>
  <c r="K210" i="8" s="1"/>
  <c r="I138" i="8"/>
  <c r="K138" i="8" s="1"/>
  <c r="I36" i="8"/>
  <c r="K36" i="8" s="1"/>
  <c r="I11" i="8"/>
  <c r="K11" i="8" s="1"/>
  <c r="I204" i="8"/>
  <c r="K204" i="8" s="1"/>
  <c r="I99" i="8"/>
  <c r="K99" i="8" s="1"/>
  <c r="I152" i="8"/>
  <c r="K152" i="8" s="1"/>
  <c r="I224" i="8"/>
  <c r="K224" i="8" s="1"/>
  <c r="I98" i="8"/>
  <c r="K98" i="8" s="1"/>
  <c r="I129" i="8"/>
  <c r="J129" i="8" s="1"/>
  <c r="I225" i="8"/>
  <c r="K225" i="8" s="1"/>
  <c r="I277" i="8"/>
  <c r="J277" i="8" s="1"/>
  <c r="I34" i="8"/>
  <c r="K34" i="8" s="1"/>
  <c r="I151" i="8"/>
  <c r="K151" i="8" s="1"/>
  <c r="I85" i="8"/>
  <c r="J85" i="8" s="1"/>
  <c r="I80" i="8"/>
  <c r="K80" i="8" s="1"/>
  <c r="I122" i="8"/>
  <c r="K122" i="8" s="1"/>
  <c r="I88" i="8"/>
  <c r="K88" i="8" s="1"/>
  <c r="I3" i="8"/>
  <c r="K3" i="8" s="1"/>
  <c r="I235" i="8"/>
  <c r="K235" i="8" s="1"/>
  <c r="I89" i="8"/>
  <c r="K89" i="8" s="1"/>
  <c r="I45" i="8"/>
  <c r="J45" i="8" s="1"/>
  <c r="I144" i="8"/>
  <c r="I21" i="8"/>
  <c r="K21" i="8" s="1"/>
  <c r="I155" i="8"/>
  <c r="K155" i="8" s="1"/>
  <c r="I271" i="8"/>
  <c r="K271" i="8" s="1"/>
  <c r="I293" i="8"/>
  <c r="J293" i="8" s="1"/>
  <c r="I166" i="8"/>
  <c r="K166" i="8" s="1"/>
  <c r="I96" i="8"/>
  <c r="J96" i="8" s="1"/>
  <c r="I234" i="8"/>
  <c r="K234" i="8" s="1"/>
  <c r="I221" i="8"/>
  <c r="K221" i="8" s="1"/>
  <c r="I79" i="8"/>
  <c r="K79" i="8" s="1"/>
  <c r="I192" i="8"/>
  <c r="K192" i="8" s="1"/>
  <c r="I128" i="8"/>
  <c r="K128" i="8" s="1"/>
  <c r="I118" i="8"/>
  <c r="K118" i="8" s="1"/>
  <c r="I214" i="8"/>
  <c r="K214" i="8" s="1"/>
  <c r="I7" i="8"/>
  <c r="K7" i="8" s="1"/>
  <c r="I124" i="8"/>
  <c r="K124" i="8" s="1"/>
  <c r="I130" i="8"/>
  <c r="K130" i="8" s="1"/>
  <c r="I254" i="8"/>
  <c r="K254" i="8" s="1"/>
  <c r="I157" i="8"/>
  <c r="K157" i="8" s="1"/>
  <c r="I78" i="8"/>
  <c r="I50" i="8"/>
  <c r="K50" i="8" s="1"/>
  <c r="I77" i="8"/>
  <c r="I162" i="8"/>
  <c r="K162" i="8" s="1"/>
  <c r="I195" i="8"/>
  <c r="K195" i="8" s="1"/>
  <c r="I10" i="8"/>
  <c r="K10" i="8" s="1"/>
  <c r="I285" i="8"/>
  <c r="J285" i="8" s="1"/>
  <c r="I182" i="8"/>
  <c r="K182" i="8" s="1"/>
  <c r="I23" i="8"/>
  <c r="K23" i="8" s="1"/>
  <c r="I150" i="8"/>
  <c r="I187" i="8"/>
  <c r="K187" i="8" s="1"/>
  <c r="I44" i="8"/>
  <c r="K44" i="8" s="1"/>
  <c r="I143" i="8"/>
  <c r="I178" i="8"/>
  <c r="K178" i="8" s="1"/>
  <c r="I38" i="8"/>
  <c r="I12" i="8"/>
  <c r="I189" i="8"/>
  <c r="I25" i="8"/>
  <c r="K25" i="8" s="1"/>
  <c r="I73" i="8"/>
  <c r="K73" i="8" s="1"/>
  <c r="I289" i="8"/>
  <c r="J289" i="8" s="1"/>
  <c r="I288" i="8"/>
  <c r="J288" i="8" s="1"/>
  <c r="I233" i="8"/>
  <c r="J233" i="8" s="1"/>
  <c r="I146" i="8"/>
  <c r="K146" i="8" s="1"/>
  <c r="I102" i="8"/>
  <c r="I181" i="8"/>
  <c r="K181" i="8" s="1"/>
  <c r="I191" i="8"/>
  <c r="K191" i="8" s="1"/>
  <c r="I145" i="8"/>
  <c r="K145" i="8" s="1"/>
  <c r="I268" i="8"/>
  <c r="K268" i="8" s="1"/>
  <c r="I24" i="8"/>
  <c r="K24" i="8" s="1"/>
  <c r="I284" i="8"/>
  <c r="J284" i="8" s="1"/>
  <c r="I165" i="8"/>
  <c r="K165" i="8" s="1"/>
  <c r="I249" i="8"/>
  <c r="K249" i="8" s="1"/>
  <c r="I253" i="8"/>
  <c r="J253" i="8" s="1"/>
  <c r="I29" i="8"/>
  <c r="K29" i="8" s="1"/>
  <c r="I298" i="8"/>
  <c r="J298" i="8" s="1"/>
  <c r="I37" i="8"/>
  <c r="K37" i="8" s="1"/>
  <c r="I125" i="8"/>
  <c r="K125" i="8" s="1"/>
  <c r="I121" i="8"/>
  <c r="K121" i="8" s="1"/>
  <c r="I51" i="8"/>
  <c r="J51" i="8" s="1"/>
  <c r="I250" i="8"/>
  <c r="K250" i="8" s="1"/>
  <c r="I30" i="8"/>
  <c r="K30" i="8" s="1"/>
  <c r="I266" i="8"/>
  <c r="J266" i="8" s="1"/>
  <c r="I193" i="8"/>
  <c r="I173" i="8"/>
  <c r="K173" i="8" s="1"/>
  <c r="I116" i="8"/>
  <c r="K116" i="8" s="1"/>
  <c r="I158" i="8"/>
  <c r="K158" i="8" s="1"/>
  <c r="I281" i="8"/>
  <c r="J281" i="8" s="1"/>
  <c r="I177" i="8"/>
  <c r="K177" i="8" s="1"/>
  <c r="I40" i="8"/>
  <c r="K40" i="8" s="1"/>
  <c r="I4" i="8"/>
  <c r="K4" i="8" s="1"/>
  <c r="I258" i="8"/>
  <c r="K258" i="8" s="1"/>
  <c r="I242" i="8"/>
  <c r="K242" i="8" s="1"/>
  <c r="I64" i="8"/>
  <c r="K64" i="8" s="1"/>
  <c r="I86" i="8"/>
  <c r="I259" i="8"/>
  <c r="J259" i="8" s="1"/>
  <c r="I141" i="8"/>
  <c r="I240" i="8"/>
  <c r="K240" i="8" s="1"/>
  <c r="I215" i="8"/>
  <c r="K215" i="8" s="1"/>
  <c r="I256" i="8"/>
  <c r="K256" i="8" s="1"/>
  <c r="I65" i="8"/>
  <c r="I101" i="8"/>
  <c r="K101" i="8" s="1"/>
  <c r="I188" i="8"/>
  <c r="K188" i="8" s="1"/>
  <c r="I54" i="8"/>
  <c r="I28" i="8"/>
  <c r="K28" i="8" s="1"/>
  <c r="I267" i="8"/>
  <c r="K267" i="8" s="1"/>
  <c r="I218" i="8"/>
  <c r="K218" i="8" s="1"/>
  <c r="I90" i="8"/>
  <c r="K90" i="8" s="1"/>
  <c r="I76" i="8"/>
  <c r="K76" i="8" s="1"/>
  <c r="I273" i="8"/>
  <c r="J273" i="8" s="1"/>
  <c r="I104" i="8"/>
  <c r="K104" i="8" s="1"/>
  <c r="I153" i="8"/>
  <c r="I292" i="8"/>
  <c r="J292" i="8" s="1"/>
  <c r="I33" i="8"/>
  <c r="K33" i="8" s="1"/>
  <c r="I113" i="8"/>
  <c r="K113" i="8" s="1"/>
  <c r="I276" i="8"/>
  <c r="J276" i="8" s="1"/>
  <c r="I278" i="8"/>
  <c r="J278" i="8" s="1"/>
  <c r="I170" i="8"/>
  <c r="K170" i="8" s="1"/>
  <c r="I120" i="8"/>
  <c r="I109" i="8"/>
  <c r="K109" i="8" s="1"/>
  <c r="I70" i="8"/>
  <c r="K70" i="8" s="1"/>
  <c r="I198" i="8"/>
  <c r="I237" i="8"/>
  <c r="K237" i="8" s="1"/>
  <c r="I264" i="8"/>
  <c r="K264" i="8" s="1"/>
  <c r="I243" i="8"/>
  <c r="K243" i="8" s="1"/>
  <c r="I200" i="8"/>
  <c r="K200" i="8" s="1"/>
  <c r="I183" i="8"/>
  <c r="K183" i="8" s="1"/>
  <c r="I115" i="8"/>
  <c r="I62" i="8"/>
  <c r="K62" i="8" s="1"/>
  <c r="I134" i="8"/>
  <c r="K134" i="8" s="1"/>
  <c r="I291" i="8"/>
  <c r="J291" i="8" s="1"/>
  <c r="I290" i="8"/>
  <c r="J290" i="8" s="1"/>
  <c r="I117" i="8"/>
  <c r="I211" i="8"/>
  <c r="I114" i="8"/>
  <c r="I296" i="8"/>
  <c r="J296" i="8" s="1"/>
  <c r="I20" i="8"/>
  <c r="K20" i="8" s="1"/>
  <c r="I58" i="8"/>
  <c r="K58" i="8" s="1"/>
  <c r="I186" i="8"/>
  <c r="K186" i="8" s="1"/>
  <c r="I48" i="8"/>
  <c r="J48" i="8" s="1"/>
  <c r="I280" i="8"/>
  <c r="J280" i="8" s="1"/>
  <c r="I246" i="8"/>
  <c r="J246" i="8" s="1"/>
  <c r="I227" i="8"/>
  <c r="K227" i="8" s="1"/>
  <c r="I274" i="8"/>
  <c r="J274" i="8" s="1"/>
  <c r="I262" i="8"/>
  <c r="I8" i="8"/>
  <c r="K8" i="8" s="1"/>
  <c r="I154" i="8"/>
  <c r="K154" i="8" s="1"/>
  <c r="I174" i="8"/>
  <c r="I91" i="8"/>
  <c r="I47" i="8"/>
  <c r="J47" i="8" s="1"/>
  <c r="I269" i="8"/>
  <c r="K269" i="8" s="1"/>
  <c r="I176" i="8"/>
  <c r="K176" i="8" s="1"/>
  <c r="I272" i="8"/>
  <c r="J272" i="8" s="1"/>
  <c r="I46" i="8"/>
  <c r="J46" i="8" s="1"/>
  <c r="I75" i="8"/>
  <c r="I74" i="8"/>
  <c r="K74" i="8" s="1"/>
  <c r="I69" i="8"/>
  <c r="K69" i="8" s="1"/>
  <c r="I71" i="8"/>
  <c r="K71" i="8" s="1"/>
  <c r="I55" i="8"/>
  <c r="K55" i="8" s="1"/>
  <c r="I97" i="8"/>
  <c r="I263" i="8"/>
  <c r="I22" i="8"/>
  <c r="K22" i="8" s="1"/>
  <c r="I286" i="8"/>
  <c r="J286" i="8" s="1"/>
  <c r="I220" i="8"/>
  <c r="K220" i="8" s="1"/>
  <c r="I248" i="8"/>
  <c r="J248" i="8" s="1"/>
  <c r="I232" i="8"/>
  <c r="K232" i="8" s="1"/>
  <c r="I279" i="8"/>
  <c r="J279" i="8" s="1"/>
  <c r="I41" i="8"/>
  <c r="K41" i="8" s="1"/>
  <c r="I32" i="8"/>
  <c r="J32" i="8" s="1"/>
  <c r="I270" i="8"/>
  <c r="K270" i="8" s="1"/>
  <c r="I19" i="8"/>
  <c r="I67" i="8"/>
  <c r="K67" i="8" s="1"/>
  <c r="I184" i="8"/>
  <c r="I223" i="8"/>
  <c r="J223" i="8" s="1"/>
  <c r="I15" i="8"/>
  <c r="K15" i="8" s="1"/>
  <c r="I84" i="8"/>
  <c r="K84" i="8" s="1"/>
  <c r="I222" i="8"/>
  <c r="I301" i="8"/>
  <c r="J301" i="8" s="1"/>
  <c r="I135" i="8"/>
  <c r="I238" i="8"/>
  <c r="K238" i="8" s="1"/>
  <c r="I35" i="8"/>
  <c r="I14" i="8"/>
  <c r="K14" i="8" s="1"/>
  <c r="I26" i="8"/>
  <c r="K26" i="8" s="1"/>
  <c r="I139" i="8"/>
  <c r="K139" i="8" s="1"/>
  <c r="I219" i="8"/>
  <c r="J219" i="8" s="1"/>
  <c r="I83" i="8"/>
  <c r="K83" i="8" s="1"/>
  <c r="I105" i="8"/>
  <c r="J105" i="8" s="1"/>
  <c r="I66" i="8"/>
  <c r="K66" i="8" s="1"/>
  <c r="I81" i="8"/>
  <c r="K81" i="8" s="1"/>
  <c r="I212" i="8"/>
  <c r="K212" i="8" s="1"/>
  <c r="I213" i="8"/>
  <c r="I175" i="8"/>
  <c r="K175" i="8" s="1"/>
  <c r="I17" i="8"/>
  <c r="K17" i="8" s="1"/>
  <c r="I294" i="8"/>
  <c r="J294" i="8" s="1"/>
  <c r="I261" i="8"/>
  <c r="K261" i="8" s="1"/>
  <c r="I103" i="8"/>
  <c r="K103" i="8" s="1"/>
  <c r="I59" i="8"/>
  <c r="K59" i="8" s="1"/>
  <c r="I167" i="8"/>
  <c r="K167" i="8" s="1"/>
  <c r="I137" i="8"/>
  <c r="K137" i="8" s="1"/>
  <c r="I245" i="8"/>
  <c r="K245" i="8" s="1"/>
  <c r="I148" i="8"/>
  <c r="K148" i="8" s="1"/>
  <c r="I236" i="8"/>
  <c r="J236" i="8" s="1"/>
  <c r="I206" i="8"/>
  <c r="K206" i="8" s="1"/>
  <c r="I149" i="8"/>
  <c r="K149" i="8" s="1"/>
  <c r="I6" i="8"/>
  <c r="K6" i="8" s="1"/>
  <c r="I172" i="8"/>
  <c r="K172" i="8" s="1"/>
  <c r="I63" i="8"/>
  <c r="K63" i="8" s="1"/>
  <c r="I123" i="8"/>
  <c r="J123" i="8" s="1"/>
  <c r="I299" i="8"/>
  <c r="J299" i="8" s="1"/>
  <c r="I205" i="8"/>
  <c r="K205" i="8" s="1"/>
  <c r="I164" i="8"/>
  <c r="K164" i="8" s="1"/>
  <c r="I95" i="8"/>
  <c r="K95" i="8" s="1"/>
  <c r="I239" i="8"/>
  <c r="K239" i="8" s="1"/>
  <c r="I13" i="8"/>
  <c r="K13" i="8" s="1"/>
  <c r="I180" i="8"/>
  <c r="K180" i="8" s="1"/>
  <c r="I147" i="8"/>
  <c r="K147" i="8" s="1"/>
  <c r="I60" i="8"/>
  <c r="K60" i="8" s="1"/>
  <c r="I110" i="8"/>
  <c r="K110" i="8" s="1"/>
  <c r="I100" i="8"/>
  <c r="I57" i="8"/>
  <c r="K57" i="8" s="1"/>
  <c r="I111" i="8"/>
  <c r="K111" i="8" s="1"/>
  <c r="I199" i="8"/>
  <c r="K199" i="8" s="1"/>
  <c r="I194" i="8"/>
  <c r="J194" i="8" s="1"/>
  <c r="I56" i="8"/>
  <c r="K56" i="8" s="1"/>
  <c r="I202" i="8"/>
  <c r="K202" i="8" s="1"/>
  <c r="I161" i="8"/>
  <c r="K161" i="8" s="1"/>
  <c r="I255" i="8"/>
  <c r="I133" i="8"/>
  <c r="I190" i="8"/>
  <c r="K190" i="8" s="1"/>
  <c r="I185" i="8"/>
  <c r="J185" i="8" s="1"/>
  <c r="I229" i="8"/>
  <c r="K229" i="8" s="1"/>
  <c r="I159" i="8"/>
  <c r="I203" i="8"/>
  <c r="K203" i="8" s="1"/>
  <c r="I94" i="8"/>
  <c r="K94" i="8" s="1"/>
  <c r="I92" i="8"/>
  <c r="K92" i="8" s="1"/>
  <c r="I108" i="8"/>
  <c r="K108" i="8" s="1"/>
  <c r="I9" i="8"/>
  <c r="I226" i="8"/>
  <c r="K226" i="8" s="1"/>
  <c r="I251" i="8"/>
  <c r="K251" i="8" s="1"/>
  <c r="I171" i="8"/>
  <c r="K171" i="8" s="1"/>
  <c r="I131" i="8"/>
  <c r="I43" i="8"/>
  <c r="K43" i="8" s="1"/>
  <c r="I2" i="8"/>
  <c r="I260" i="8"/>
  <c r="J260" i="8" s="1"/>
  <c r="I230" i="8"/>
  <c r="K230" i="8" s="1"/>
  <c r="I169" i="8"/>
  <c r="K169" i="8" s="1"/>
  <c r="I295" i="8"/>
  <c r="J295" i="8" s="1"/>
  <c r="I156" i="8"/>
  <c r="K156" i="8" s="1"/>
  <c r="I126" i="8"/>
  <c r="K126" i="8" s="1"/>
  <c r="I52" i="8"/>
  <c r="K52" i="8" s="1"/>
  <c r="I72" i="8"/>
  <c r="I136" i="8"/>
  <c r="J136" i="8" s="1"/>
  <c r="I61" i="8"/>
  <c r="K61" i="8" s="1"/>
  <c r="I252" i="8"/>
  <c r="K252" i="8" s="1"/>
  <c r="I196" i="8"/>
  <c r="I112" i="8"/>
  <c r="I39" i="8"/>
  <c r="J39" i="8" s="1"/>
  <c r="I163" i="8"/>
  <c r="K163" i="8" s="1"/>
  <c r="I27" i="8"/>
  <c r="K27" i="8" s="1"/>
  <c r="I93" i="8"/>
  <c r="K93" i="8" s="1"/>
  <c r="I275" i="8"/>
  <c r="J275" i="8" s="1"/>
  <c r="K193" i="8" l="1"/>
  <c r="K150" i="8"/>
  <c r="K141" i="8"/>
  <c r="K102" i="8"/>
  <c r="K153" i="8"/>
  <c r="K263" i="8"/>
  <c r="K86" i="8"/>
  <c r="K255" i="8"/>
  <c r="K131" i="8"/>
  <c r="K262" i="8"/>
  <c r="K91" i="8"/>
  <c r="K135" i="8"/>
  <c r="K196" i="8"/>
  <c r="K117" i="8"/>
  <c r="K184" i="8"/>
  <c r="K77" i="8"/>
  <c r="K133" i="8"/>
  <c r="K222" i="8"/>
  <c r="K97" i="8"/>
  <c r="K72" i="8"/>
  <c r="K19" i="8"/>
  <c r="K75" i="8"/>
  <c r="K198" i="8"/>
  <c r="K189" i="8"/>
  <c r="K78" i="8"/>
  <c r="K35" i="8"/>
  <c r="K174" i="8"/>
  <c r="K112" i="8"/>
  <c r="K115" i="8"/>
  <c r="K100" i="8"/>
  <c r="K12" i="8"/>
  <c r="K2" i="8"/>
  <c r="K159" i="8"/>
  <c r="K54" i="8"/>
  <c r="K38" i="8"/>
  <c r="K65" i="8"/>
  <c r="K9" i="8"/>
  <c r="K114" i="8"/>
  <c r="K120" i="8"/>
  <c r="K144" i="8"/>
  <c r="K213" i="8"/>
  <c r="K211" i="8"/>
  <c r="K143" i="8"/>
</calcChain>
</file>

<file path=xl/sharedStrings.xml><?xml version="1.0" encoding="utf-8"?>
<sst xmlns="http://schemas.openxmlformats.org/spreadsheetml/2006/main" count="287" uniqueCount="119">
  <si>
    <t>ids</t>
  </si>
  <si>
    <t>targets</t>
  </si>
  <si>
    <t>mean_full</t>
  </si>
  <si>
    <t>std_dev_full</t>
  </si>
  <si>
    <t>count_full</t>
  </si>
  <si>
    <t>nan_count_full</t>
  </si>
  <si>
    <t>Q1_full</t>
  </si>
  <si>
    <t>Q2_full</t>
  </si>
  <si>
    <t>Q3_full</t>
  </si>
  <si>
    <t>interquartile_range_full</t>
  </si>
  <si>
    <t>mean_last_hour</t>
  </si>
  <si>
    <t>std_dev_last_hour</t>
  </si>
  <si>
    <t>count_last_hour</t>
  </si>
  <si>
    <t>nan_count_last_hour</t>
  </si>
  <si>
    <t>Q1_last_hour</t>
  </si>
  <si>
    <t>Q2_last_hour</t>
  </si>
  <si>
    <t>Q3_last_hour</t>
  </si>
  <si>
    <t>interquartile_range_last_hour</t>
  </si>
  <si>
    <r>
      <rPr>
        <b/>
        <sz val="25"/>
        <color rgb="FF000000"/>
        <rFont val="Calibri"/>
        <family val="2"/>
        <charset val="1"/>
      </rPr>
      <t xml:space="preserve">Erreur Moyenne
</t>
    </r>
    <r>
      <rPr>
        <b/>
        <sz val="15"/>
        <color rgb="FF000000"/>
        <rFont val="Calibri"/>
        <family val="2"/>
        <charset val="1"/>
      </rPr>
      <t xml:space="preserve"> (Erreur(label0)+Erreur(label1) / 2
(sur toute la durée)</t>
    </r>
  </si>
  <si>
    <t>Caractéristique</t>
  </si>
  <si>
    <t>Description</t>
  </si>
  <si>
    <t>Nombre 
d'hyperparamètres</t>
  </si>
  <si>
    <t>7A</t>
  </si>
  <si>
    <t>7B</t>
  </si>
  <si>
    <t>14A</t>
  </si>
  <si>
    <t>14B</t>
  </si>
  <si>
    <t>4A</t>
  </si>
  <si>
    <t>4B</t>
  </si>
  <si>
    <t>13i</t>
  </si>
  <si>
    <t>sujet sain si l'écart type de l'électrocardiogramme
est inférieur à un seuil.</t>
  </si>
  <si>
    <t>x</t>
  </si>
  <si>
    <t>sujet sain si l'écart type autour de la médiane
est inférieur à un seuil.</t>
  </si>
  <si>
    <t>sujet sain si le nombre de passage par la moyenne
(par unité de temps) est &gt; à un seuil.</t>
  </si>
  <si>
    <t>sujet sain si le nombre de passage par la médiane
(par unité de temps) est &gt; à un seuil.</t>
  </si>
  <si>
    <t>sujet sain si le % de points autour de la moyenne
est supérieur à un seuil.</t>
  </si>
  <si>
    <t>sujet sain si le % de points autour de la médiane
est supérieur à un seuil.</t>
  </si>
  <si>
    <t>sujet sain si le pourcentage de passage par une valeur 'k'  est &gt; à un seuil.</t>
  </si>
  <si>
    <t>(complément de 13)
sujet sain si le pourcentage de passage par une valeur 'k' est &lt; à un seuil.</t>
  </si>
  <si>
    <r>
      <rPr>
        <b/>
        <sz val="25"/>
        <color rgb="FF000000"/>
        <rFont val="Calibri"/>
        <family val="2"/>
        <charset val="1"/>
      </rPr>
      <t xml:space="preserve">Erreur Moyenne
</t>
    </r>
    <r>
      <rPr>
        <b/>
        <sz val="15"/>
        <color rgb="FF000000"/>
        <rFont val="Calibri"/>
        <family val="2"/>
        <charset val="1"/>
      </rPr>
      <t xml:space="preserve"> (Erreur(label0)+Erreur(label1) / 2
(sur la dernière heure)</t>
    </r>
  </si>
  <si>
    <t>3
(étendue)</t>
  </si>
  <si>
    <t>1A</t>
  </si>
  <si>
    <t>1B</t>
  </si>
  <si>
    <t>1Ai</t>
  </si>
  <si>
    <t>1Bi</t>
  </si>
  <si>
    <t xml:space="preserve"> </t>
  </si>
  <si>
    <t>sujet sain si le nombre de passage par la moyenne
en 1h est &gt; à un seuil.</t>
  </si>
  <si>
    <t>sujet sain si le nombre de passage par la médiane
en 1h est &gt; à un seuil.</t>
  </si>
  <si>
    <t>sujet sain si le nombre de passage 
par une valeur 'k'  en 1h est &gt; à un seuil.</t>
  </si>
  <si>
    <t>(complément de 13)
sujet sain si le nombre de de passages
 par une valeur 'k' en 1h est &lt; à un seuil.</t>
  </si>
  <si>
    <t>sujet sain si l'étendue de l'électrocardiogramme est inférieur à un seuil.</t>
  </si>
  <si>
    <t>sujet sain si le % de points dans un intervalle donné est supérieur à un seuil.
(avec ajustement à la moyenne)</t>
  </si>
  <si>
    <t>sujet sain si le % de points dans un intervalle donné est supérieur à un seuil.
(sans ajustement à la moyenne)</t>
  </si>
  <si>
    <t>(complément de 1A)
sujet sain si le % de points dans un intervalle donné est inférieur à un seuil.
(avec ajustement à la moyenne)</t>
  </si>
  <si>
    <t>(complément de 1B)
sujet sain si le % de points dans un intervalle donné est inférieur à un seuil.
(sans ajustement à la moyenne)</t>
  </si>
  <si>
    <t>7A
(écart type)</t>
  </si>
  <si>
    <t>sujet sain si l'écart type 
est inférieur à un seuil.</t>
  </si>
  <si>
    <t>sujet sain si l'étendue est inférieure à un seuil.</t>
  </si>
  <si>
    <t>sujet sain si l'écart interquartile
est inférieur à un seuil</t>
  </si>
  <si>
    <r>
      <rPr>
        <b/>
        <sz val="25"/>
        <color rgb="FF000000"/>
        <rFont val="Calibri"/>
        <family val="2"/>
        <charset val="1"/>
      </rPr>
      <t xml:space="preserve">Précision Moyenne
</t>
    </r>
    <r>
      <rPr>
        <b/>
        <sz val="15"/>
        <color rgb="FF000000"/>
        <rFont val="Calibri"/>
        <family val="2"/>
        <charset val="1"/>
      </rPr>
      <t>(accuracy(label0)+accuracy(label1) / 2</t>
    </r>
  </si>
  <si>
    <t>5A</t>
  </si>
  <si>
    <t>9i</t>
  </si>
  <si>
    <t>5B</t>
  </si>
  <si>
    <t>5A
(moyenne)</t>
  </si>
  <si>
    <t>sujet sain si la moyenne de l'électrocardiogramme
est dans l'intervalle [k1, k2].</t>
  </si>
  <si>
    <t>sujet sain si le % de points au dessus de la moyenne
de l'électrocardiogramme est inférieur à un seuil.</t>
  </si>
  <si>
    <t>sujet sain si le % de points dans l'intervalle [k1*moyenne, (1+k2)*moyenne]
est supérieur à un seuil.</t>
  </si>
  <si>
    <t>sujet sain si le pourcentage de points dans l'intervalle [ 0, k]
est inférieur à un seuil.</t>
  </si>
  <si>
    <t>sujet sain si le pourcentage de points dans l'intervalle [ 0, k]
est supérieurà un seuil.</t>
  </si>
  <si>
    <t>5B
(médiane)</t>
  </si>
  <si>
    <t>sujet sain si la médiane de l'électrocardiogramme
est dans l'intervalle [k1, k2].</t>
  </si>
  <si>
    <t>sujet sain si le pourcentage de passage par une valeur 'k' 
est &gt; à un seuil.</t>
  </si>
  <si>
    <t>(complément de 13)
sujet sain si le pourcentage de passage par une valeur 'k'
est &lt; à un seuil.</t>
  </si>
  <si>
    <t>sujet sain si le pourcentage de passage par la moyenne
est &gt; à un seuil.</t>
  </si>
  <si>
    <t>sujet sain si le pourcentage de passage par la médiane
est &gt; à un seuil.</t>
  </si>
  <si>
    <t>écart type autour de la médiane</t>
  </si>
  <si>
    <t>Données</t>
  </si>
  <si>
    <t>Average full</t>
  </si>
  <si>
    <t>Average 1ere_30minutes</t>
  </si>
  <si>
    <t>Average derniere_30minutes</t>
  </si>
  <si>
    <t>Average 1ere_heure</t>
  </si>
  <si>
    <t>Average derniere_heure</t>
  </si>
  <si>
    <t>(vide)</t>
  </si>
  <si>
    <t>Total Résultat</t>
  </si>
  <si>
    <t>Volatilite full</t>
  </si>
  <si>
    <t>Volatilite 1ere_30minutes</t>
  </si>
  <si>
    <t>Volatilite derniere_30minutes</t>
  </si>
  <si>
    <t>Volatilite 1ere_heure</t>
  </si>
  <si>
    <t xml:space="preserve"> Volatilite derniere_heure</t>
  </si>
  <si>
    <t>1
(écart type)</t>
  </si>
  <si>
    <t>2
(écart interquartile)</t>
  </si>
  <si>
    <t>etendue_full</t>
  </si>
  <si>
    <t>etendue_last_hour</t>
  </si>
  <si>
    <t>seuil_ecart_type</t>
  </si>
  <si>
    <t>seuil_etendue</t>
  </si>
  <si>
    <t>seuil_ecart_interquartile</t>
  </si>
  <si>
    <t>prediction_ecart_type</t>
  </si>
  <si>
    <t>prediction_ecart_interquartile</t>
  </si>
  <si>
    <t>prediction_etendue</t>
  </si>
  <si>
    <t>error</t>
  </si>
  <si>
    <t>Controversial
FN</t>
  </si>
  <si>
    <t>Controversial
FP</t>
  </si>
  <si>
    <t>ecart type</t>
  </si>
  <si>
    <t>écart interquartile</t>
  </si>
  <si>
    <t>étendue</t>
  </si>
  <si>
    <t>sujet sain si le pourcentage de points autour de la moyenne est supérieur à un seuil.</t>
  </si>
  <si>
    <t>4
(% autour de la moyenne)</t>
  </si>
  <si>
    <r>
      <t xml:space="preserve">4.4%
</t>
    </r>
    <r>
      <rPr>
        <sz val="12"/>
        <rFont val="Calibri"/>
        <family val="2"/>
      </rPr>
      <t>(seuil: 22.1)</t>
    </r>
  </si>
  <si>
    <r>
      <t xml:space="preserve">8.0%
</t>
    </r>
    <r>
      <rPr>
        <sz val="12"/>
        <rFont val="Calibri"/>
        <family val="2"/>
      </rPr>
      <t>(seuil: 22.8)</t>
    </r>
  </si>
  <si>
    <r>
      <t xml:space="preserve">Erreur Moyenne
</t>
    </r>
    <r>
      <rPr>
        <b/>
        <sz val="15"/>
        <color rgb="FF000000"/>
        <rFont val="Calibri"/>
        <family val="2"/>
        <charset val="1"/>
      </rPr>
      <t>(sur la dernière heure)</t>
    </r>
  </si>
  <si>
    <r>
      <t xml:space="preserve">6.0%
</t>
    </r>
    <r>
      <rPr>
        <sz val="12"/>
        <rFont val="Calibri"/>
        <family val="2"/>
      </rPr>
      <t>(seuils: 32.8 &amp; 86.65%)</t>
    </r>
  </si>
  <si>
    <r>
      <t xml:space="preserve">20.0%
</t>
    </r>
    <r>
      <rPr>
        <sz val="12"/>
        <rFont val="Calibri"/>
        <family val="2"/>
      </rPr>
      <t>(seuil: 198)</t>
    </r>
  </si>
  <si>
    <r>
      <t xml:space="preserve">15.0%
</t>
    </r>
    <r>
      <rPr>
        <sz val="12"/>
        <rFont val="Calibri"/>
        <family val="2"/>
      </rPr>
      <t>(seuil: 24.1)</t>
    </r>
  </si>
  <si>
    <r>
      <t xml:space="preserve">15.7%
</t>
    </r>
    <r>
      <rPr>
        <sz val="12"/>
        <rFont val="Calibri"/>
        <family val="2"/>
      </rPr>
      <t>(seuil: 35.8)</t>
    </r>
  </si>
  <si>
    <r>
      <t xml:space="preserve">20.0%
</t>
    </r>
    <r>
      <rPr>
        <sz val="12"/>
        <rFont val="Calibri"/>
        <family val="2"/>
      </rPr>
      <t>(seuil: 188)</t>
    </r>
  </si>
  <si>
    <r>
      <t xml:space="preserve">13.3%
</t>
    </r>
    <r>
      <rPr>
        <sz val="12"/>
        <rFont val="Calibri"/>
        <family val="2"/>
      </rPr>
      <t>(seuils: 32.8 &amp; 86.46%)</t>
    </r>
  </si>
  <si>
    <r>
      <t xml:space="preserve">7.0%
</t>
    </r>
    <r>
      <rPr>
        <sz val="12"/>
        <rFont val="Calibri"/>
        <family val="2"/>
      </rPr>
      <t>(seuil: 22.2)</t>
    </r>
  </si>
  <si>
    <r>
      <t xml:space="preserve">12.2%
</t>
    </r>
    <r>
      <rPr>
        <sz val="12"/>
        <rFont val="Calibri"/>
        <family val="2"/>
      </rPr>
      <t>(seuil: 30.75)</t>
    </r>
  </si>
  <si>
    <r>
      <t xml:space="preserve">7.8%
</t>
    </r>
    <r>
      <rPr>
        <sz val="12"/>
        <rFont val="Calibri"/>
        <family val="2"/>
      </rPr>
      <t>(seuils: 31.6 &amp; 85.13%)</t>
    </r>
  </si>
  <si>
    <r>
      <t xml:space="preserve">19.6%
</t>
    </r>
    <r>
      <rPr>
        <sz val="12"/>
        <rFont val="Calibri"/>
        <family val="2"/>
      </rPr>
      <t>(seuil: 174.72)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</si>
</sst>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25"/>
      <color rgb="FF000000"/>
      <name val="Calibri"/>
      <family val="2"/>
      <charset val="1"/>
    </font>
    <font>
      <b/>
      <sz val="15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20"/>
      <name val="Calibri"/>
      <family val="2"/>
      <charset val="1"/>
    </font>
    <font>
      <sz val="11"/>
      <color rgb="FF595959"/>
      <name val="Calibri"/>
      <family val="2"/>
      <charset val="1"/>
    </font>
    <font>
      <b/>
      <sz val="24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5"/>
      <color rgb="FFFF0000"/>
      <name val="Calibri"/>
      <family val="2"/>
      <charset val="1"/>
    </font>
    <font>
      <b/>
      <sz val="15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name val="Calibri"/>
      <family val="2"/>
    </font>
    <font>
      <b/>
      <sz val="24"/>
      <color rgb="FFFF0000"/>
      <name val="Calibri"/>
      <family val="2"/>
    </font>
    <font>
      <b/>
      <sz val="11"/>
      <color rgb="FFFF0000"/>
      <name val="Calibri"/>
      <family val="2"/>
    </font>
    <font>
      <b/>
      <sz val="2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</fills>
  <borders count="4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7">
    <xf numFmtId="0" fontId="0" fillId="0" borderId="0"/>
    <xf numFmtId="0" fontId="13" fillId="0" borderId="0" applyBorder="0" applyProtection="0"/>
    <xf numFmtId="0" fontId="13" fillId="0" borderId="0" applyBorder="0" applyProtection="0"/>
    <xf numFmtId="0" fontId="13" fillId="0" borderId="0" applyBorder="0" applyProtection="0"/>
    <xf numFmtId="0" fontId="13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16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2" borderId="7" xfId="0" applyFont="1" applyFill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5" fillId="0" borderId="8" xfId="0" applyFont="1" applyBorder="1"/>
    <xf numFmtId="0" fontId="2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Border="1"/>
    <xf numFmtId="164" fontId="2" fillId="0" borderId="11" xfId="0" applyNumberFormat="1" applyFont="1" applyBorder="1" applyAlignment="1">
      <alignment horizontal="center" vertical="center"/>
    </xf>
    <xf numFmtId="164" fontId="6" fillId="0" borderId="12" xfId="0" applyNumberFormat="1" applyFont="1" applyBorder="1" applyAlignment="1">
      <alignment horizontal="center" vertical="center"/>
    </xf>
    <xf numFmtId="0" fontId="0" fillId="3" borderId="0" xfId="0" applyFill="1"/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/>
    </xf>
    <xf numFmtId="164" fontId="8" fillId="3" borderId="20" xfId="0" applyNumberFormat="1" applyFont="1" applyFill="1" applyBorder="1" applyAlignment="1">
      <alignment horizontal="center" vertical="center"/>
    </xf>
    <xf numFmtId="164" fontId="5" fillId="3" borderId="20" xfId="0" applyNumberFormat="1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9" fillId="0" borderId="0" xfId="0" applyFont="1"/>
    <xf numFmtId="0" fontId="0" fillId="2" borderId="26" xfId="0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 wrapText="1"/>
    </xf>
    <xf numFmtId="0" fontId="10" fillId="2" borderId="27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164" fontId="11" fillId="0" borderId="29" xfId="0" applyNumberFormat="1" applyFont="1" applyBorder="1" applyAlignment="1">
      <alignment horizontal="center" vertical="center"/>
    </xf>
    <xf numFmtId="164" fontId="9" fillId="0" borderId="30" xfId="0" applyNumberFormat="1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164" fontId="9" fillId="0" borderId="31" xfId="0" applyNumberFormat="1" applyFont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164" fontId="9" fillId="3" borderId="0" xfId="0" applyNumberFormat="1" applyFont="1" applyFill="1" applyAlignment="1">
      <alignment horizontal="center" vertical="center"/>
    </xf>
    <xf numFmtId="164" fontId="11" fillId="3" borderId="8" xfId="0" applyNumberFormat="1" applyFont="1" applyFill="1" applyBorder="1" applyAlignment="1">
      <alignment horizontal="center" vertical="center"/>
    </xf>
    <xf numFmtId="164" fontId="9" fillId="3" borderId="5" xfId="0" applyNumberFormat="1" applyFont="1" applyFill="1" applyBorder="1" applyAlignment="1">
      <alignment horizontal="center" vertical="center"/>
    </xf>
    <xf numFmtId="164" fontId="10" fillId="3" borderId="5" xfId="0" applyNumberFormat="1" applyFont="1" applyFill="1" applyBorder="1" applyAlignment="1">
      <alignment horizontal="center" vertical="center"/>
    </xf>
    <xf numFmtId="164" fontId="9" fillId="3" borderId="31" xfId="0" applyNumberFormat="1" applyFont="1" applyFill="1" applyBorder="1" applyAlignment="1">
      <alignment horizontal="center" vertical="center"/>
    </xf>
    <xf numFmtId="0" fontId="9" fillId="3" borderId="0" xfId="0" applyFont="1" applyFill="1"/>
    <xf numFmtId="0" fontId="9" fillId="2" borderId="18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5" fillId="0" borderId="31" xfId="0" applyNumberFormat="1" applyFont="1" applyBorder="1" applyAlignment="1">
      <alignment horizontal="center" vertical="center"/>
    </xf>
    <xf numFmtId="164" fontId="11" fillId="0" borderId="32" xfId="0" applyNumberFormat="1" applyFont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12" fillId="0" borderId="32" xfId="0" applyNumberFormat="1" applyFont="1" applyBorder="1" applyAlignment="1">
      <alignment horizontal="center" vertical="center"/>
    </xf>
    <xf numFmtId="0" fontId="5" fillId="0" borderId="0" xfId="0" applyFont="1"/>
    <xf numFmtId="0" fontId="9" fillId="0" borderId="32" xfId="0" applyFont="1" applyBorder="1"/>
    <xf numFmtId="0" fontId="9" fillId="0" borderId="8" xfId="0" applyFont="1" applyBorder="1"/>
    <xf numFmtId="0" fontId="10" fillId="0" borderId="0" xfId="0" applyFont="1"/>
    <xf numFmtId="164" fontId="11" fillId="0" borderId="8" xfId="0" applyNumberFormat="1" applyFont="1" applyBorder="1" applyAlignment="1">
      <alignment horizontal="center" vertical="center" wrapText="1"/>
    </xf>
    <xf numFmtId="164" fontId="11" fillId="0" borderId="0" xfId="0" applyNumberFormat="1" applyFont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12" fillId="0" borderId="32" xfId="0" applyNumberFormat="1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13" fillId="0" borderId="33" xfId="1" applyBorder="1"/>
    <xf numFmtId="0" fontId="13" fillId="0" borderId="20" xfId="3" applyBorder="1"/>
    <xf numFmtId="0" fontId="13" fillId="0" borderId="34" xfId="1" applyBorder="1"/>
    <xf numFmtId="0" fontId="13" fillId="0" borderId="35" xfId="1" applyBorder="1"/>
    <xf numFmtId="0" fontId="13" fillId="0" borderId="7" xfId="3" applyBorder="1"/>
    <xf numFmtId="0" fontId="13" fillId="0" borderId="31" xfId="4" applyBorder="1">
      <alignment horizontal="left"/>
    </xf>
    <xf numFmtId="0" fontId="13" fillId="0" borderId="28" xfId="4" applyBorder="1">
      <alignment horizontal="left"/>
    </xf>
    <xf numFmtId="0" fontId="13" fillId="0" borderId="36" xfId="4" applyBorder="1">
      <alignment horizontal="left"/>
    </xf>
    <xf numFmtId="0" fontId="13" fillId="0" borderId="37" xfId="4" applyBorder="1">
      <alignment horizontal="left"/>
    </xf>
    <xf numFmtId="0" fontId="13" fillId="0" borderId="38" xfId="2" applyBorder="1"/>
    <xf numFmtId="0" fontId="13" fillId="0" borderId="39" xfId="2" applyBorder="1"/>
    <xf numFmtId="0" fontId="13" fillId="0" borderId="40" xfId="2" applyBorder="1"/>
    <xf numFmtId="0" fontId="13" fillId="0" borderId="41" xfId="4" applyBorder="1">
      <alignment horizontal="left"/>
    </xf>
    <xf numFmtId="0" fontId="13" fillId="0" borderId="42" xfId="2" applyBorder="1"/>
    <xf numFmtId="0" fontId="13" fillId="0" borderId="0" xfId="2"/>
    <xf numFmtId="0" fontId="13" fillId="0" borderId="43" xfId="2" applyBorder="1"/>
    <xf numFmtId="0" fontId="13" fillId="0" borderId="31" xfId="2" applyBorder="1"/>
    <xf numFmtId="0" fontId="13" fillId="0" borderId="28" xfId="2" applyBorder="1"/>
    <xf numFmtId="0" fontId="13" fillId="0" borderId="36" xfId="2" applyBorder="1"/>
    <xf numFmtId="0" fontId="1" fillId="0" borderId="10" xfId="5" applyBorder="1">
      <alignment horizontal="left"/>
    </xf>
    <xf numFmtId="0" fontId="1" fillId="0" borderId="44" xfId="6" applyBorder="1"/>
    <xf numFmtId="0" fontId="1" fillId="0" borderId="45" xfId="6" applyBorder="1"/>
    <xf numFmtId="0" fontId="1" fillId="0" borderId="46" xfId="6" applyBorder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 wrapText="1"/>
    </xf>
    <xf numFmtId="9" fontId="0" fillId="0" borderId="0" xfId="0" applyNumberFormat="1"/>
    <xf numFmtId="0" fontId="2" fillId="0" borderId="0" xfId="0" applyFont="1" applyAlignment="1">
      <alignment horizontal="center"/>
    </xf>
    <xf numFmtId="0" fontId="0" fillId="0" borderId="19" xfId="0" applyBorder="1"/>
    <xf numFmtId="0" fontId="0" fillId="0" borderId="47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3" fillId="0" borderId="0" xfId="0" applyFont="1" applyAlignment="1">
      <alignment horizontal="center" vertical="center" wrapText="1"/>
    </xf>
    <xf numFmtId="164" fontId="16" fillId="3" borderId="5" xfId="0" applyNumberFormat="1" applyFont="1" applyFill="1" applyBorder="1" applyAlignment="1">
      <alignment horizontal="center" vertical="center"/>
    </xf>
    <xf numFmtId="164" fontId="16" fillId="3" borderId="8" xfId="0" applyNumberFormat="1" applyFont="1" applyFill="1" applyBorder="1" applyAlignment="1">
      <alignment horizontal="center" vertical="center"/>
    </xf>
    <xf numFmtId="164" fontId="15" fillId="3" borderId="8" xfId="0" applyNumberFormat="1" applyFont="1" applyFill="1" applyBorder="1" applyAlignment="1">
      <alignment horizontal="center" vertical="center" wrapText="1"/>
    </xf>
    <xf numFmtId="164" fontId="17" fillId="3" borderId="5" xfId="0" applyNumberFormat="1" applyFont="1" applyFill="1" applyBorder="1" applyAlignment="1">
      <alignment horizontal="center" vertical="center" wrapText="1"/>
    </xf>
    <xf numFmtId="164" fontId="17" fillId="3" borderId="8" xfId="0" applyNumberFormat="1" applyFont="1" applyFill="1" applyBorder="1" applyAlignment="1">
      <alignment horizontal="center" vertical="center" wrapText="1"/>
    </xf>
  </cellXfs>
  <cellStyles count="7">
    <cellStyle name="Catégorie de la table dynamique" xfId="4" xr:uid="{00000000-0005-0000-0000-000009000000}"/>
    <cellStyle name="Champ de la table dynamique" xfId="3" xr:uid="{00000000-0005-0000-0000-000008000000}"/>
    <cellStyle name="Coin de la table dynamique" xfId="1" xr:uid="{00000000-0005-0000-0000-000006000000}"/>
    <cellStyle name="Normal" xfId="0" builtinId="0"/>
    <cellStyle name="Résultat de la table dynamique" xfId="6" xr:uid="{00000000-0005-0000-0000-00000B000000}"/>
    <cellStyle name="Titre de la table dynamique" xfId="5" xr:uid="{00000000-0005-0000-0000-00000A000000}"/>
    <cellStyle name="Valeur de la table dynamique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300" xr:uid="{00000000-000A-0000-FFFF-FFFF01000000}">
  <cacheSource type="worksheet">
    <worksheetSource ref="A1:V1048576" sheet="fhr_stats"/>
  </cacheSource>
  <cacheFields count="22">
    <cacheField name="ids" numFmtId="0">
      <sharedItems containsString="0" containsBlank="1" containsNumber="1" containsInteger="1" minValue="1" maxValue="300" count="3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m/>
      </sharedItems>
    </cacheField>
    <cacheField name="targets" numFmtId="0">
      <sharedItems containsString="0" containsBlank="1" containsNumber="1" containsInteger="1" minValue="0" maxValue="1" count="3">
        <n v="0"/>
        <n v="1"/>
        <m/>
      </sharedItems>
    </cacheField>
    <cacheField name="moyenne_full" numFmtId="0">
      <sharedItems containsString="0" containsBlank="1" containsNumber="1" minValue="104.714211618257" maxValue="174.991437306542" count="301">
        <n v="104.714211618257"/>
        <n v="106.386837644631"/>
        <n v="107.713056069503"/>
        <n v="108.028483713409"/>
        <n v="111.342166359779"/>
        <n v="112.38774020919401"/>
        <n v="113.022033628177"/>
        <n v="113.296794698933"/>
        <n v="113.630234933605"/>
        <n v="114.442756309793"/>
        <n v="114.57114258174499"/>
        <n v="115.20241626981"/>
        <n v="115.495810891681"/>
        <n v="115.52313362609701"/>
        <n v="115.825221832868"/>
        <n v="115.899242189916"/>
        <n v="116.044963481436"/>
        <n v="116.05610789828"/>
        <n v="117.098716454087"/>
        <n v="117.533119130004"/>
        <n v="117.69685543540101"/>
        <n v="118.14016147000601"/>
        <n v="118.458860504472"/>
        <n v="118.832477895998"/>
        <n v="119.713442620181"/>
        <n v="119.74189324501199"/>
        <n v="119.86010946555"/>
        <n v="119.98308040851499"/>
        <n v="120.11545878157099"/>
        <n v="120.165141676505"/>
        <n v="120.856251918765"/>
        <n v="121.05481364545101"/>
        <n v="121.419432231511"/>
        <n v="121.847423347625"/>
        <n v="122.026276458232"/>
        <n v="122.123216409036"/>
        <n v="122.25169850531501"/>
        <n v="122.33099763348601"/>
        <n v="122.385538261997"/>
        <n v="122.486559969147"/>
        <n v="122.714434776457"/>
        <n v="122.83647721705"/>
        <n v="122.944796650717"/>
        <n v="123.255539820029"/>
        <n v="123.27981615943099"/>
        <n v="123.326083071124"/>
        <n v="123.47199088903101"/>
        <n v="123.508819436457"/>
        <n v="123.572559107689"/>
        <n v="123.72596877724"/>
        <n v="123.942866694819"/>
        <n v="124.79627088546199"/>
        <n v="124.870342992312"/>
        <n v="125.249402199904"/>
        <n v="125.255038260474"/>
        <n v="125.621701564758"/>
        <n v="125.629127018454"/>
        <n v="125.637972878075"/>
        <n v="126.12434679334901"/>
        <n v="126.209768095572"/>
        <n v="126.28904739812801"/>
        <n v="126.326934403298"/>
        <n v="126.61476799753299"/>
        <n v="126.638972692813"/>
        <n v="126.641360666816"/>
        <n v="126.662130523851"/>
        <n v="126.75180505415101"/>
        <n v="126.820977160174"/>
        <n v="126.896085746439"/>
        <n v="127.024485641514"/>
        <n v="127.232745699807"/>
        <n v="127.236610313965"/>
        <n v="127.47640191842"/>
        <n v="127.552866541353"/>
        <n v="127.68751444196199"/>
        <n v="127.750132988828"/>
        <n v="127.76046059033401"/>
        <n v="127.924401880305"/>
        <n v="127.975882768361"/>
        <n v="128.03790300147301"/>
        <n v="128.052224204271"/>
        <n v="128.133128979986"/>
        <n v="128.13423260112299"/>
        <n v="128.201752398217"/>
        <n v="128.44390909820899"/>
        <n v="128.66980738606199"/>
        <n v="128.76598277431501"/>
        <n v="128.90732826223299"/>
        <n v="128.958898127445"/>
        <n v="129.11929061104601"/>
        <n v="129.28983062759099"/>
        <n v="129.31684561273599"/>
        <n v="129.37895120174801"/>
        <n v="129.51731858542499"/>
        <n v="129.61668829681599"/>
        <n v="129.75860999069101"/>
        <n v="129.781588104191"/>
        <n v="129.935727977347"/>
        <n v="129.95601958969601"/>
        <n v="129.97295858422601"/>
        <n v="130.08674345958599"/>
        <n v="130.48106687890299"/>
        <n v="130.97175411248901"/>
        <n v="131.31731731731699"/>
        <n v="131.444747437774"/>
        <n v="131.58134457577299"/>
        <n v="131.603665120871"/>
        <n v="131.78370205476901"/>
        <n v="131.80616076368801"/>
        <n v="131.83895562108799"/>
        <n v="132.094851929621"/>
        <n v="132.26254983321101"/>
        <n v="132.29533247598101"/>
        <n v="132.338006721277"/>
        <n v="132.468117694478"/>
        <n v="132.47724235516"/>
        <n v="132.62599284048099"/>
        <n v="132.64294736842101"/>
        <n v="132.694826777195"/>
        <n v="132.75319136629301"/>
        <n v="132.868558642214"/>
        <n v="133.05212404204201"/>
        <n v="133.08406066676201"/>
        <n v="133.198740293903"/>
        <n v="133.365326481257"/>
        <n v="133.420671228663"/>
        <n v="133.47751019049699"/>
        <n v="133.60573787612401"/>
        <n v="133.66730684000501"/>
        <n v="133.685928308212"/>
        <n v="133.715577460416"/>
        <n v="133.77607688216901"/>
        <n v="133.91313460642701"/>
        <n v="134.02053630789601"/>
        <n v="134.19404931531"/>
        <n v="134.22563622349199"/>
        <n v="134.30542716564699"/>
        <n v="134.31554730983299"/>
        <n v="134.452521863691"/>
        <n v="134.501835060449"/>
        <n v="134.54814647377901"/>
        <n v="134.65574990254299"/>
        <n v="134.894974909887"/>
        <n v="134.98508607784399"/>
        <n v="135.08762995223299"/>
        <n v="135.15034919554199"/>
        <n v="135.438532570615"/>
        <n v="135.44636048302399"/>
        <n v="135.678033022254"/>
        <n v="135.74110770546699"/>
        <n v="135.861007924163"/>
        <n v="135.97109558883301"/>
        <n v="135.98287780689901"/>
        <n v="136.31333005164899"/>
        <n v="136.44870909779601"/>
        <n v="136.529111501036"/>
        <n v="136.55603966346101"/>
        <n v="136.59286063768999"/>
        <n v="136.84094934213201"/>
        <n v="136.908892020172"/>
        <n v="137.37300094073299"/>
        <n v="137.537012676393"/>
        <n v="137.57623595505601"/>
        <n v="137.76578001437801"/>
        <n v="137.923847706462"/>
        <n v="138.014121869392"/>
        <n v="138.15352486532899"/>
        <n v="138.19802465676599"/>
        <n v="138.21964856229999"/>
        <n v="138.41044471644199"/>
        <n v="138.55642170589499"/>
        <n v="138.73084415584401"/>
        <n v="138.783958130477"/>
        <n v="139.076868928621"/>
        <n v="139.12795261914599"/>
        <n v="139.18013609603099"/>
        <n v="139.236045839057"/>
        <n v="139.305679471893"/>
        <n v="139.54645346633001"/>
        <n v="139.55512079621101"/>
        <n v="139.561421695668"/>
        <n v="139.65557965774801"/>
        <n v="139.72676372235901"/>
        <n v="139.91121313516399"/>
        <n v="140.11048846878401"/>
        <n v="140.13045548325599"/>
        <n v="140.797577234606"/>
        <n v="140.88729999477999"/>
        <n v="140.90425829668101"/>
        <n v="140.93018630458599"/>
        <n v="140.952142122281"/>
        <n v="141.05206209816501"/>
        <n v="141.412624154311"/>
        <n v="141.46566870475701"/>
        <n v="141.48979206136599"/>
        <n v="141.49690463129801"/>
        <n v="141.63735919899801"/>
        <n v="141.860358612124"/>
        <n v="141.97547622618799"/>
        <n v="141.993648411187"/>
        <n v="141.99826700553101"/>
        <n v="142.25748427218099"/>
        <n v="142.27545847621801"/>
        <n v="142.54672897196201"/>
        <n v="142.574946466809"/>
        <n v="142.623950151115"/>
        <n v="142.69984756185599"/>
        <n v="142.73980765210101"/>
        <n v="142.749943323509"/>
        <n v="142.869493690485"/>
        <n v="143.181140442768"/>
        <n v="143.329388708826"/>
        <n v="143.335044824775"/>
        <n v="143.438292179326"/>
        <n v="143.46048850574701"/>
        <n v="143.48059766446599"/>
        <n v="143.49406308802901"/>
        <n v="143.50780307715101"/>
        <n v="143.55460182065801"/>
        <n v="143.797629178043"/>
        <n v="143.801208601475"/>
        <n v="143.838443964302"/>
        <n v="143.863666102216"/>
        <n v="144.21795705920599"/>
        <n v="144.33080067114901"/>
        <n v="144.40480468749999"/>
        <n v="144.98555612581501"/>
        <n v="145.18374929327101"/>
        <n v="145.31080770115801"/>
        <n v="145.752986772166"/>
        <n v="146.12479765667101"/>
        <n v="146.268878185208"/>
        <n v="146.46227185221099"/>
        <n v="146.83040642812699"/>
        <n v="146.87420977011399"/>
        <n v="146.932397547596"/>
        <n v="146.97594290708599"/>
        <n v="147.221285341118"/>
        <n v="147.28808460041699"/>
        <n v="147.605180232111"/>
        <n v="147.65320241017599"/>
        <n v="147.72166088944601"/>
        <n v="147.775918133479"/>
        <n v="147.782748974263"/>
        <n v="148.49476595918199"/>
        <n v="148.71198736898799"/>
        <n v="148.950069196393"/>
        <n v="148.976755447941"/>
        <n v="149.25818564096201"/>
        <n v="149.42969006368699"/>
        <n v="150.011346526186"/>
        <n v="150.04438167335499"/>
        <n v="150.155171813441"/>
        <n v="150.31970342093601"/>
        <n v="150.35898440560999"/>
        <n v="150.51238182587801"/>
        <n v="150.52539864815699"/>
        <n v="150.61345992936199"/>
        <n v="150.813889477027"/>
        <n v="150.89601203912699"/>
        <n v="151.291601641293"/>
        <n v="151.622201550829"/>
        <n v="151.86832003078399"/>
        <n v="152.22147009636001"/>
        <n v="152.99449164259201"/>
        <n v="153.13917297632901"/>
        <n v="153.31426781363501"/>
        <n v="153.749285305889"/>
        <n v="154.00106837606799"/>
        <n v="154.08875070661301"/>
        <n v="154.28486959938499"/>
        <n v="154.624634551789"/>
        <n v="154.64530043892799"/>
        <n v="154.71312712932499"/>
        <n v="155.23910138952499"/>
        <n v="155.39038115350399"/>
        <n v="155.55796030550599"/>
        <n v="155.92839090143201"/>
        <n v="155.93150781858"/>
        <n v="155.94293197872801"/>
        <n v="156.20276712024199"/>
        <n v="156.81446305713399"/>
        <n v="157.68507326938999"/>
        <n v="157.88881909325701"/>
        <n v="158.02878287136201"/>
        <n v="158.756335134312"/>
        <n v="158.98706014929999"/>
        <n v="160.189097355591"/>
        <n v="160.893206876541"/>
        <n v="161.995293782087"/>
        <n v="162.72336388371701"/>
        <n v="163.58430887806199"/>
        <n v="163.79393338002899"/>
        <n v="165.204646258998"/>
        <n v="166.549854867812"/>
        <n v="166.82178643000199"/>
        <n v="167.33249791144499"/>
        <n v="169.87378495588399"/>
        <n v="170.462503603817"/>
        <n v="174.991437306542"/>
        <m/>
      </sharedItems>
    </cacheField>
    <cacheField name="ecart_type_full" numFmtId="0">
      <sharedItems containsString="0" containsBlank="1" containsNumber="1" minValue="3.69374194297558" maxValue="39.937167701169898" count="301">
        <n v="3.69374194297558"/>
        <n v="4.5488889239201598"/>
        <n v="4.5572197406522799"/>
        <n v="5.2408641942937599"/>
        <n v="5.3864331744577303"/>
        <n v="5.6790008079660197"/>
        <n v="6.1167048227109797"/>
        <n v="6.3064958381273399"/>
        <n v="6.4206358458252097"/>
        <n v="6.6642773158429698"/>
        <n v="6.9525307672569197"/>
        <n v="7.03958943644946"/>
        <n v="7.2569577738719699"/>
        <n v="7.2980596980801202"/>
        <n v="7.5584213835960696"/>
        <n v="8.1930559752422294"/>
        <n v="8.2478279069268297"/>
        <n v="8.2655936971760706"/>
        <n v="8.3533725257031897"/>
        <n v="8.5050390420944701"/>
        <n v="8.8502763535852207"/>
        <n v="8.8605267459806001"/>
        <n v="8.9224504800335005"/>
        <n v="9.2664345405527193"/>
        <n v="9.7808046620194897"/>
        <n v="9.8403619476367705"/>
        <n v="10.0050729681028"/>
        <n v="10.0266716644325"/>
        <n v="10.1031664141696"/>
        <n v="10.626063013772701"/>
        <n v="10.811599115217099"/>
        <n v="10.855848864568999"/>
        <n v="10.9991829950603"/>
        <n v="11.020150989210601"/>
        <n v="11.0469282678339"/>
        <n v="11.0846134361752"/>
        <n v="11.219683591104699"/>
        <n v="11.264806310473199"/>
        <n v="11.2967183644113"/>
        <n v="11.3682839529543"/>
        <n v="11.481605436835199"/>
        <n v="11.644616564313999"/>
        <n v="11.7754795010609"/>
        <n v="11.7996594000144"/>
        <n v="12.0383707098692"/>
        <n v="12.075770536777499"/>
        <n v="12.130049035240299"/>
        <n v="12.1905376382594"/>
        <n v="12.2502424744001"/>
        <n v="12.345542716502599"/>
        <n v="12.4520268124583"/>
        <n v="12.497437500999"/>
        <n v="12.5204875331082"/>
        <n v="12.6334696724868"/>
        <n v="12.6508567160565"/>
        <n v="12.6719932217203"/>
        <n v="12.727938482150501"/>
        <n v="12.743171703148001"/>
        <n v="12.7819042797833"/>
        <n v="12.930269029504"/>
        <n v="12.9911389698505"/>
        <n v="13.0491477734423"/>
        <n v="13.1393269421408"/>
        <n v="13.187993555076099"/>
        <n v="13.2514424338992"/>
        <n v="13.435004398785599"/>
        <n v="13.473095580758599"/>
        <n v="13.628396923097"/>
        <n v="13.7331753090949"/>
        <n v="13.792896615575801"/>
        <n v="13.898404183918901"/>
        <n v="13.9158330147258"/>
        <n v="13.975457632811301"/>
        <n v="14.0150236441656"/>
        <n v="14.0337846506829"/>
        <n v="14.055563105424399"/>
        <n v="14.1045137747192"/>
        <n v="14.127097950674001"/>
        <n v="14.2183275604777"/>
        <n v="14.239000537596301"/>
        <n v="14.268053047834201"/>
        <n v="14.302357514139899"/>
        <n v="14.3691401331957"/>
        <n v="14.370766484072799"/>
        <n v="14.402289619109"/>
        <n v="14.459496733726199"/>
        <n v="14.514420626505199"/>
        <n v="14.5907856004398"/>
        <n v="14.633828072186899"/>
        <n v="14.6474789693095"/>
        <n v="14.6486232473136"/>
        <n v="14.6929146273527"/>
        <n v="14.694739049356899"/>
        <n v="14.713578194996201"/>
        <n v="14.7527838050204"/>
        <n v="14.8182295986705"/>
        <n v="14.8708175622828"/>
        <n v="14.8984851900832"/>
        <n v="14.962703257874299"/>
        <n v="15.0190672563935"/>
        <n v="15.048071656948499"/>
        <n v="15.0972139305682"/>
        <n v="15.166455674681201"/>
        <n v="15.1701104700547"/>
        <n v="15.2096070577884"/>
        <n v="15.221869760526801"/>
        <n v="15.3120417200014"/>
        <n v="15.315022718652999"/>
        <n v="15.3741280108037"/>
        <n v="15.4271741297572"/>
        <n v="15.489783220255299"/>
        <n v="15.490662167046301"/>
        <n v="15.564101675315801"/>
        <n v="15.584450894305199"/>
        <n v="15.5891900110653"/>
        <n v="15.6046425606808"/>
        <n v="15.7274704824222"/>
        <n v="15.7502662677089"/>
        <n v="15.863999384297299"/>
        <n v="15.879172893936101"/>
        <n v="15.902863074577199"/>
        <n v="16.0077533531969"/>
        <n v="16.039834023953301"/>
        <n v="16.146568279804502"/>
        <n v="16.211257915509201"/>
        <n v="16.229137266034002"/>
        <n v="16.2996003717214"/>
        <n v="16.313400356999502"/>
        <n v="16.341608484072701"/>
        <n v="16.3848398687322"/>
        <n v="16.5420089435957"/>
        <n v="16.543643201307901"/>
        <n v="16.561723116624901"/>
        <n v="16.636677572868699"/>
        <n v="16.6714745396383"/>
        <n v="16.750962793926199"/>
        <n v="16.8111836029084"/>
        <n v="16.877245007625401"/>
        <n v="16.906674641993199"/>
        <n v="16.958597821255101"/>
        <n v="16.968718079581102"/>
        <n v="16.999443622359099"/>
        <n v="17.032173721760401"/>
        <n v="17.0485911075247"/>
        <n v="17.060734483440601"/>
        <n v="17.095129948646498"/>
        <n v="17.131454156318298"/>
        <n v="17.1792190134389"/>
        <n v="17.190396925208699"/>
        <n v="17.214956136591798"/>
        <n v="17.234976267029801"/>
        <n v="17.268235135022699"/>
        <n v="17.358172811392802"/>
        <n v="17.377409380004"/>
        <n v="17.440834839253601"/>
        <n v="17.477852281167799"/>
        <n v="17.519431481381801"/>
        <n v="17.583089668363399"/>
        <n v="17.610761056643302"/>
        <n v="17.662111065713699"/>
        <n v="17.711025699519801"/>
        <n v="17.723607519173498"/>
        <n v="17.807926659388901"/>
        <n v="17.987407806139402"/>
        <n v="17.991859107551299"/>
        <n v="18.098463290523799"/>
        <n v="18.114386822722899"/>
        <n v="18.296149133500201"/>
        <n v="18.3104462164826"/>
        <n v="18.331372961705"/>
        <n v="18.3371213389219"/>
        <n v="18.341336799430799"/>
        <n v="18.343357169108501"/>
        <n v="18.4531135807458"/>
        <n v="18.5521647316165"/>
        <n v="18.564097208139302"/>
        <n v="18.5949178165197"/>
        <n v="18.599174433558801"/>
        <n v="18.602891764198301"/>
        <n v="18.613688303344102"/>
        <n v="18.6946511315221"/>
        <n v="18.728952090580901"/>
        <n v="18.7555263135683"/>
        <n v="18.756622725141799"/>
        <n v="18.806894337708801"/>
        <n v="18.899215380930698"/>
        <n v="18.917494215255001"/>
        <n v="18.921126708303699"/>
        <n v="18.969184714073702"/>
        <n v="18.984359069634699"/>
        <n v="19.0412360215938"/>
        <n v="19.0713652953946"/>
        <n v="19.1050496860775"/>
        <n v="19.159357982762899"/>
        <n v="19.1695984564005"/>
        <n v="19.276533424022901"/>
        <n v="19.284332944182299"/>
        <n v="19.369473138179501"/>
        <n v="19.473456096696101"/>
        <n v="19.593294561123301"/>
        <n v="19.635603105002499"/>
        <n v="19.771249901187701"/>
        <n v="19.8299240749832"/>
        <n v="19.831247407631999"/>
        <n v="19.854589365267898"/>
        <n v="19.932807312161898"/>
        <n v="20.019628783841799"/>
        <n v="20.061394773687599"/>
        <n v="20.0653126587043"/>
        <n v="20.157175083867202"/>
        <n v="20.177054215916201"/>
        <n v="20.196888085050301"/>
        <n v="20.213870098053601"/>
        <n v="20.31859605679"/>
        <n v="20.332577343523599"/>
        <n v="20.3396931432552"/>
        <n v="20.3467228628298"/>
        <n v="20.603025283455601"/>
        <n v="20.659944241457499"/>
        <n v="20.706396503170399"/>
        <n v="20.767011775357901"/>
        <n v="20.859424998198602"/>
        <n v="21.004159937045301"/>
        <n v="21.011980107925702"/>
        <n v="21.016523056900901"/>
        <n v="21.141793085339799"/>
        <n v="21.268377238848402"/>
        <n v="21.531841049771302"/>
        <n v="21.624867450865601"/>
        <n v="21.709608597349"/>
        <n v="21.835743998745698"/>
        <n v="21.9125615493626"/>
        <n v="22.131883940563299"/>
        <n v="22.178478463964598"/>
        <n v="22.2183100751339"/>
        <n v="22.3494526923009"/>
        <n v="22.6080857031912"/>
        <n v="22.741329729383299"/>
        <n v="22.759993155601599"/>
        <n v="22.768028450470599"/>
        <n v="22.890680475927699"/>
        <n v="23.217444135693299"/>
        <n v="23.229629672321199"/>
        <n v="23.294661362799101"/>
        <n v="23.343418231550402"/>
        <n v="23.513258882624999"/>
        <n v="23.519295301651599"/>
        <n v="23.624733644556098"/>
        <n v="23.662832319673999"/>
        <n v="23.68469338281"/>
        <n v="23.817873755119599"/>
        <n v="23.8334987720174"/>
        <n v="23.840071222977802"/>
        <n v="24.105498723287699"/>
        <n v="24.404851355014099"/>
        <n v="24.586860698465301"/>
        <n v="24.649654319821"/>
        <n v="24.769311570813102"/>
        <n v="24.783066062973202"/>
        <n v="24.788900070735401"/>
        <n v="24.875956542834999"/>
        <n v="25.597411823228999"/>
        <n v="25.612229804712101"/>
        <n v="25.663014404941698"/>
        <n v="25.723855052394899"/>
        <n v="25.7476411981933"/>
        <n v="25.927209684357901"/>
        <n v="25.933858361740299"/>
        <n v="25.954842299155501"/>
        <n v="26.212991142717001"/>
        <n v="26.469710749042001"/>
        <n v="26.543164613706399"/>
        <n v="26.5459724756466"/>
        <n v="27.2850097122645"/>
        <n v="27.299033338549201"/>
        <n v="27.418072653258999"/>
        <n v="27.465560092986902"/>
        <n v="27.6712438901958"/>
        <n v="27.782919871835102"/>
        <n v="27.914603051091799"/>
        <n v="27.9191460869385"/>
        <n v="28.009559890444699"/>
        <n v="28.068763035219501"/>
        <n v="28.3142431017889"/>
        <n v="28.350248688817899"/>
        <n v="29.338388325482299"/>
        <n v="29.4097061381336"/>
        <n v="29.996781560370501"/>
        <n v="30.7417193560117"/>
        <n v="30.778571107883799"/>
        <n v="30.981136148112"/>
        <n v="31.672573106999799"/>
        <n v="32.188328919644697"/>
        <n v="32.922298242500297"/>
        <n v="33.070040502088702"/>
        <n v="34.575232530138301"/>
        <n v="34.610615168327499"/>
        <n v="35.2096618112204"/>
        <n v="38.330734392802199"/>
        <n v="39.937167701169898"/>
        <m/>
      </sharedItems>
    </cacheField>
    <cacheField name="count_full" numFmtId="0">
      <sharedItems containsString="0" containsBlank="1" containsNumber="1" containsInteger="1" minValue="14400" maxValue="14400" count="2">
        <n v="14400"/>
        <m/>
      </sharedItems>
    </cacheField>
    <cacheField name="nan_count_full" numFmtId="0">
      <sharedItems containsString="0" containsBlank="1" containsNumber="1" containsInteger="1" minValue="6" maxValue="2145" count="281">
        <n v="6"/>
        <n v="22"/>
        <n v="29"/>
        <n v="31"/>
        <n v="32"/>
        <n v="36"/>
        <n v="51"/>
        <n v="62"/>
        <n v="71"/>
        <n v="72"/>
        <n v="81"/>
        <n v="88"/>
        <n v="94"/>
        <n v="104"/>
        <n v="106"/>
        <n v="113"/>
        <n v="117"/>
        <n v="119"/>
        <n v="121"/>
        <n v="124"/>
        <n v="144"/>
        <n v="147"/>
        <n v="150"/>
        <n v="156"/>
        <n v="163"/>
        <n v="164"/>
        <n v="170"/>
        <n v="171"/>
        <n v="172"/>
        <n v="173"/>
        <n v="176"/>
        <n v="189"/>
        <n v="192"/>
        <n v="194"/>
        <n v="214"/>
        <n v="226"/>
        <n v="229"/>
        <n v="230"/>
        <n v="231"/>
        <n v="239"/>
        <n v="240"/>
        <n v="241"/>
        <n v="251"/>
        <n v="264"/>
        <n v="267"/>
        <n v="282"/>
        <n v="293"/>
        <n v="303"/>
        <n v="309"/>
        <n v="322"/>
        <n v="331"/>
        <n v="333"/>
        <n v="334"/>
        <n v="340"/>
        <n v="341"/>
        <n v="342"/>
        <n v="344"/>
        <n v="347"/>
        <n v="351"/>
        <n v="352"/>
        <n v="354"/>
        <n v="368"/>
        <n v="371"/>
        <n v="373"/>
        <n v="377"/>
        <n v="389"/>
        <n v="390"/>
        <n v="391"/>
        <n v="399"/>
        <n v="408"/>
        <n v="422"/>
        <n v="424"/>
        <n v="428"/>
        <n v="434"/>
        <n v="439"/>
        <n v="449"/>
        <n v="455"/>
        <n v="470"/>
        <n v="474"/>
        <n v="477"/>
        <n v="480"/>
        <n v="490"/>
        <n v="496"/>
        <n v="497"/>
        <n v="503"/>
        <n v="504"/>
        <n v="506"/>
        <n v="519"/>
        <n v="523"/>
        <n v="528"/>
        <n v="540"/>
        <n v="547"/>
        <n v="550"/>
        <n v="568"/>
        <n v="569"/>
        <n v="571"/>
        <n v="574"/>
        <n v="589"/>
        <n v="595"/>
        <n v="599"/>
        <n v="604"/>
        <n v="613"/>
        <n v="614"/>
        <n v="618"/>
        <n v="621"/>
        <n v="622"/>
        <n v="630"/>
        <n v="644"/>
        <n v="647"/>
        <n v="668"/>
        <n v="670"/>
        <n v="672"/>
        <n v="681"/>
        <n v="691"/>
        <n v="694"/>
        <n v="696"/>
        <n v="725"/>
        <n v="732"/>
        <n v="740"/>
        <n v="742"/>
        <n v="761"/>
        <n v="767"/>
        <n v="769"/>
        <n v="778"/>
        <n v="782"/>
        <n v="783"/>
        <n v="785"/>
        <n v="792"/>
        <n v="795"/>
        <n v="813"/>
        <n v="817"/>
        <n v="831"/>
        <n v="841"/>
        <n v="848"/>
        <n v="862"/>
        <n v="863"/>
        <n v="871"/>
        <n v="872"/>
        <n v="878"/>
        <n v="885"/>
        <n v="895"/>
        <n v="900"/>
        <n v="904"/>
        <n v="906"/>
        <n v="911"/>
        <n v="913"/>
        <n v="916"/>
        <n v="925"/>
        <n v="944"/>
        <n v="952"/>
        <n v="957"/>
        <n v="986"/>
        <n v="995"/>
        <n v="1014"/>
        <n v="1018"/>
        <n v="1026"/>
        <n v="1028"/>
        <n v="1032"/>
        <n v="1040"/>
        <n v="1050"/>
        <n v="1054"/>
        <n v="1066"/>
        <n v="1083"/>
        <n v="1088"/>
        <n v="1091"/>
        <n v="1098"/>
        <n v="1110"/>
        <n v="1112"/>
        <n v="1117"/>
        <n v="1120"/>
        <n v="1128"/>
        <n v="1131"/>
        <n v="1133"/>
        <n v="1136"/>
        <n v="1161"/>
        <n v="1167"/>
        <n v="1168"/>
        <n v="1181"/>
        <n v="1186"/>
        <n v="1187"/>
        <n v="1201"/>
        <n v="1213"/>
        <n v="1237"/>
        <n v="1241"/>
        <n v="1243"/>
        <n v="1256"/>
        <n v="1259"/>
        <n v="1277"/>
        <n v="1301"/>
        <n v="1302"/>
        <n v="1310"/>
        <n v="1321"/>
        <n v="1336"/>
        <n v="1363"/>
        <n v="1384"/>
        <n v="1389"/>
        <n v="1394"/>
        <n v="1408"/>
        <n v="1413"/>
        <n v="1417"/>
        <n v="1426"/>
        <n v="1427"/>
        <n v="1429"/>
        <n v="1434"/>
        <n v="1435"/>
        <n v="1454"/>
        <n v="1467"/>
        <n v="1468"/>
        <n v="1473"/>
        <n v="1483"/>
        <n v="1484"/>
        <n v="1504"/>
        <n v="1508"/>
        <n v="1516"/>
        <n v="1517"/>
        <n v="1518"/>
        <n v="1528"/>
        <n v="1529"/>
        <n v="1549"/>
        <n v="1551"/>
        <n v="1583"/>
        <n v="1591"/>
        <n v="1595"/>
        <n v="1600"/>
        <n v="1601"/>
        <n v="1613"/>
        <n v="1616"/>
        <n v="1639"/>
        <n v="1644"/>
        <n v="1646"/>
        <n v="1648"/>
        <n v="1653"/>
        <n v="1658"/>
        <n v="1669"/>
        <n v="1679"/>
        <n v="1697"/>
        <n v="1708"/>
        <n v="1770"/>
        <n v="1777"/>
        <n v="1781"/>
        <n v="1798"/>
        <n v="1801"/>
        <n v="1836"/>
        <n v="1843"/>
        <n v="1851"/>
        <n v="1854"/>
        <n v="1857"/>
        <n v="1860"/>
        <n v="1862"/>
        <n v="1872"/>
        <n v="1880"/>
        <n v="1881"/>
        <n v="1889"/>
        <n v="1895"/>
        <n v="1909"/>
        <n v="1941"/>
        <n v="1947"/>
        <n v="1953"/>
        <n v="1969"/>
        <n v="1976"/>
        <n v="1991"/>
        <n v="1995"/>
        <n v="1998"/>
        <n v="2004"/>
        <n v="2010"/>
        <n v="2011"/>
        <n v="2017"/>
        <n v="2019"/>
        <n v="2022"/>
        <n v="2028"/>
        <n v="2039"/>
        <n v="2064"/>
        <n v="2067"/>
        <n v="2068"/>
        <n v="2104"/>
        <n v="2109"/>
        <n v="2129"/>
        <n v="2130"/>
        <n v="2137"/>
        <n v="2145"/>
        <m/>
      </sharedItems>
    </cacheField>
    <cacheField name="Q1_full" numFmtId="0">
      <sharedItems containsString="0" containsBlank="1" containsNumber="1" minValue="88.139352840629101" maxValue="164" count="206">
        <n v="88.139352840629101"/>
        <n v="89.248101374201596"/>
        <n v="89.342191413746093"/>
        <n v="93"/>
        <n v="94.420865640171002"/>
        <n v="95"/>
        <n v="95.25"/>
        <n v="99"/>
        <n v="100"/>
        <n v="101"/>
        <n v="101.130326441517"/>
        <n v="101.641539492258"/>
        <n v="103"/>
        <n v="103.5"/>
        <n v="104"/>
        <n v="104.52961672473801"/>
        <n v="106.6875"/>
        <n v="107"/>
        <n v="107.75"/>
        <n v="107.984714072708"/>
        <n v="108"/>
        <n v="108.25"/>
        <n v="108.75"/>
        <n v="109"/>
        <n v="109.222116403718"/>
        <n v="110"/>
        <n v="111"/>
        <n v="111.151611836584"/>
        <n v="111.940298507462"/>
        <n v="111.980604853278"/>
        <n v="112"/>
        <n v="112.06431326622899"/>
        <n v="113"/>
        <n v="113.75"/>
        <n v="113.77427498074699"/>
        <n v="114"/>
        <n v="114.487154900881"/>
        <n v="114.50381679389299"/>
        <n v="114.76980300099601"/>
        <n v="115"/>
        <n v="115.503922437345"/>
        <n v="116"/>
        <n v="116.62580807706"/>
        <n v="116.72241324304601"/>
        <n v="116.83879379690001"/>
        <n v="117"/>
        <n v="117.25"/>
        <n v="117.47045295606701"/>
        <n v="117.5"/>
        <n v="118.25"/>
        <n v="118.5"/>
        <n v="119"/>
        <n v="119.25"/>
        <n v="119.5"/>
        <n v="119.53380841619"/>
        <n v="119.690082153139"/>
        <n v="119.97200463323399"/>
        <n v="120"/>
        <n v="120.5"/>
        <n v="121"/>
        <n v="121.02532664548499"/>
        <n v="121.5"/>
        <n v="121.613242870279"/>
        <n v="121.75"/>
        <n v="122"/>
        <n v="122.5"/>
        <n v="122.75"/>
        <n v="122.83194180489799"/>
        <n v="123.108376490213"/>
        <n v="123.36045794880199"/>
        <n v="123.5"/>
        <n v="123.92213716208499"/>
        <n v="124"/>
        <n v="124.149071803517"/>
        <n v="124.874181865339"/>
        <n v="125"/>
        <n v="125.03983343862799"/>
        <n v="125.5"/>
        <n v="125.923198529239"/>
        <n v="125.971223155415"/>
        <n v="126"/>
        <n v="126.05042016806701"/>
        <n v="126.05602296554"/>
        <n v="126.198015172441"/>
        <n v="126.25"/>
        <n v="126.5"/>
        <n v="126.75"/>
        <n v="127"/>
        <n v="127.086514972979"/>
        <n v="127.659928760453"/>
        <n v="127.75"/>
        <n v="128"/>
        <n v="128.11378829148899"/>
        <n v="128.5"/>
        <n v="128.75"/>
        <n v="129"/>
        <n v="129.25"/>
        <n v="129.5"/>
        <n v="129.871638885648"/>
        <n v="130"/>
        <n v="130.40553789565399"/>
        <n v="130.434782608695"/>
        <n v="130.5"/>
        <n v="130.63802503101499"/>
        <n v="131"/>
        <n v="131.004366812227"/>
        <n v="131.5"/>
        <n v="132"/>
        <n v="132.239227624726"/>
        <n v="132.25"/>
        <n v="132.26541017322401"/>
        <n v="132.75"/>
        <n v="133"/>
        <n v="133.25"/>
        <n v="133.333333333333"/>
        <n v="133.5"/>
        <n v="133.547249131885"/>
        <n v="134"/>
        <n v="134.35209940212101"/>
        <n v="134.5"/>
        <n v="134.529147982062"/>
        <n v="134.82656887401001"/>
        <n v="135.13513513513499"/>
        <n v="135.25"/>
        <n v="135.666859662072"/>
        <n v="135.746606334841"/>
        <n v="136"/>
        <n v="136.25"/>
        <n v="136.733981711105"/>
        <n v="137"/>
        <n v="137.04633480913699"/>
        <n v="137.48174705850101"/>
        <n v="137.5"/>
        <n v="138"/>
        <n v="138.248825561339"/>
        <n v="138.25"/>
        <n v="138.888888888888"/>
        <n v="138.97285438193299"/>
        <n v="139"/>
        <n v="139.390686237561"/>
        <n v="139.5"/>
        <n v="139.537966030961"/>
        <n v="139.75"/>
        <n v="140"/>
        <n v="140.102428581927"/>
        <n v="140.75"/>
        <n v="140.811006410787"/>
        <n v="140.84485436300599"/>
        <n v="141"/>
        <n v="141.5"/>
        <n v="142"/>
        <n v="142.04722401906"/>
        <n v="142.62528619834001"/>
        <n v="142.75"/>
        <n v="143"/>
        <n v="143.234792493848"/>
        <n v="143.75"/>
        <n v="144"/>
        <n v="144.06242942869901"/>
        <n v="144.22920307927001"/>
        <n v="144.230769230769"/>
        <n v="145"/>
        <n v="145.45050811439"/>
        <n v="146"/>
        <n v="146.24103346416001"/>
        <n v="146.254493329799"/>
        <n v="147"/>
        <n v="147.115495180972"/>
        <n v="147.42679795235199"/>
        <n v="148"/>
        <n v="148.02474238772501"/>
        <n v="148.25"/>
        <n v="148.5"/>
        <n v="148.671092965746"/>
        <n v="148.72351072262299"/>
        <n v="148.75"/>
        <n v="148.86147526464799"/>
        <n v="149"/>
        <n v="149.14198400029801"/>
        <n v="149.23875735682699"/>
        <n v="150"/>
        <n v="150.208530538773"/>
        <n v="150.75376884422101"/>
        <n v="151.5"/>
        <n v="151.51515151515099"/>
        <n v="152"/>
        <n v="152.92084309876199"/>
        <n v="153.25"/>
        <n v="153.84615384615299"/>
        <n v="154"/>
        <n v="154.52211875009999"/>
        <n v="154.63917525773101"/>
        <n v="154.75"/>
        <n v="155"/>
        <n v="155.440414507772"/>
        <n v="155.44044716542899"/>
        <n v="155.5"/>
        <n v="156"/>
        <n v="157"/>
        <n v="159"/>
        <n v="159.57446808510599"/>
        <n v="160.427807486631"/>
        <n v="161"/>
        <n v="162.25"/>
        <n v="164"/>
        <m/>
      </sharedItems>
    </cacheField>
    <cacheField name="Q2_full" numFmtId="0">
      <sharedItems containsString="0" containsBlank="1" containsNumber="1" minValue="108" maxValue="175.438596491228" count="201">
        <n v="108"/>
        <n v="109"/>
        <n v="109.75"/>
        <n v="110"/>
        <n v="110.706538461273"/>
        <n v="112.811136749149"/>
        <n v="113"/>
        <n v="113.75"/>
        <n v="114"/>
        <n v="115"/>
        <n v="117"/>
        <n v="118.75"/>
        <n v="119"/>
        <n v="119.131648484599"/>
        <n v="119.5"/>
        <n v="119.871239906452"/>
        <n v="120"/>
        <n v="120.75"/>
        <n v="121"/>
        <n v="121.5"/>
        <n v="121.960749822651"/>
        <n v="122.25"/>
        <n v="122.5"/>
        <n v="123.462208724851"/>
        <n v="123.5"/>
        <n v="124"/>
        <n v="124.25"/>
        <n v="124.255693928583"/>
        <n v="124.75"/>
        <n v="125"/>
        <n v="125.126532737791"/>
        <n v="125.856160007185"/>
        <n v="126"/>
        <n v="126.5"/>
        <n v="126.76075542315"/>
        <n v="127"/>
        <n v="127.705601075978"/>
        <n v="127.75"/>
        <n v="127.7570992266"/>
        <n v="128"/>
        <n v="128.25"/>
        <n v="128.5"/>
        <n v="128.78813550091701"/>
        <n v="129"/>
        <n v="129.25"/>
        <n v="129.28435935668799"/>
        <n v="129.93527195823299"/>
        <n v="130"/>
        <n v="130.005745740489"/>
        <n v="130.34539946889899"/>
        <n v="130.884524826621"/>
        <n v="131"/>
        <n v="131.004366812227"/>
        <n v="131.21493661295801"/>
        <n v="131.5"/>
        <n v="132"/>
        <n v="132.185274739264"/>
        <n v="132.25"/>
        <n v="132.74336283185801"/>
        <n v="132.75"/>
        <n v="133"/>
        <n v="133.25"/>
        <n v="133.5"/>
        <n v="133.75"/>
        <n v="133.78637446644299"/>
        <n v="133.793175137741"/>
        <n v="133.88318515998299"/>
        <n v="134"/>
        <n v="134.5"/>
        <n v="135"/>
        <n v="135.12802566554799"/>
        <n v="135.13513513513499"/>
        <n v="135.14337977509501"/>
        <n v="135.5"/>
        <n v="135.53730207078399"/>
        <n v="135.992277166055"/>
        <n v="136"/>
        <n v="136.25"/>
        <n v="136.75"/>
        <n v="136.92555557101201"/>
        <n v="137"/>
        <n v="137.5"/>
        <n v="137.54361269173"/>
        <n v="137.57828826587999"/>
        <n v="137.867802679768"/>
        <n v="138"/>
        <n v="138.186071250574"/>
        <n v="138.214939933144"/>
        <n v="138.229929550523"/>
        <n v="138.24633705138999"/>
        <n v="138.24884792626699"/>
        <n v="138.25"/>
        <n v="138.45196685188901"/>
        <n v="139"/>
        <n v="139.5"/>
        <n v="139.53488372093"/>
        <n v="139.63328115773999"/>
        <n v="139.75"/>
        <n v="140"/>
        <n v="140.18691588785001"/>
        <n v="140.25"/>
        <n v="140.54730105296699"/>
        <n v="140.55908570185201"/>
        <n v="140.75"/>
        <n v="140.84468059882099"/>
        <n v="140.90068691891599"/>
        <n v="141"/>
        <n v="141.010404720618"/>
        <n v="141.5"/>
        <n v="141.508013510539"/>
        <n v="141.63198108081701"/>
        <n v="141.75"/>
        <n v="142"/>
        <n v="142.12292990172801"/>
        <n v="142.180094786729"/>
        <n v="142.25"/>
        <n v="142.34249686677401"/>
        <n v="142.916573582533"/>
        <n v="143"/>
        <n v="143.5"/>
        <n v="144"/>
        <n v="144.230769230769"/>
        <n v="144.26015776195101"/>
        <n v="144.30322224385699"/>
        <n v="144.5"/>
        <n v="144.752187579376"/>
        <n v="144.92753623188401"/>
        <n v="145"/>
        <n v="145.27332793095201"/>
        <n v="145.43033178709399"/>
        <n v="145.66538798919399"/>
        <n v="145.71573970500901"/>
        <n v="145.875"/>
        <n v="146"/>
        <n v="146.34146341463401"/>
        <n v="146.40540187278199"/>
        <n v="146.88642564649101"/>
        <n v="146.90952731530399"/>
        <n v="147"/>
        <n v="147.5"/>
        <n v="147.75"/>
        <n v="147.783251231527"/>
        <n v="148"/>
        <n v="148.5"/>
        <n v="149"/>
        <n v="149.22490054397099"/>
        <n v="149.25"/>
        <n v="150"/>
        <n v="150.68943151769901"/>
        <n v="150.974398902047"/>
        <n v="151"/>
        <n v="151.99821702027899"/>
        <n v="152"/>
        <n v="152.28426395938999"/>
        <n v="153"/>
        <n v="153.425849859604"/>
        <n v="153.75"/>
        <n v="153.84615384615299"/>
        <n v="153.86877370387899"/>
        <n v="154.20948637391601"/>
        <n v="154.5"/>
        <n v="154.66774972910801"/>
        <n v="154.84096910653901"/>
        <n v="155"/>
        <n v="155.12440395559801"/>
        <n v="155.440414507772"/>
        <n v="156"/>
        <n v="156.03673440835701"/>
        <n v="156.06660178255601"/>
        <n v="156.25"/>
        <n v="157"/>
        <n v="157.240452659569"/>
        <n v="157.50980411537199"/>
        <n v="157.58135082719701"/>
        <n v="157.894736842105"/>
        <n v="158"/>
        <n v="159"/>
        <n v="159.132133626556"/>
        <n v="159.941094564514"/>
        <n v="160"/>
        <n v="160.14409906031901"/>
        <n v="160.42715909194399"/>
        <n v="160.5"/>
        <n v="161"/>
        <n v="161.5"/>
        <n v="162"/>
        <n v="162.5"/>
        <n v="163.15097130275299"/>
        <n v="164"/>
        <n v="164.80597072616899"/>
        <n v="165.85086782790401"/>
        <n v="166"/>
        <n v="168.5"/>
        <n v="169"/>
        <n v="169.25"/>
        <n v="169.5"/>
        <n v="170"/>
        <n v="172"/>
        <n v="173.5"/>
        <n v="175.438596491228"/>
        <m/>
      </sharedItems>
    </cacheField>
    <cacheField name="Q3_full" numFmtId="0">
      <sharedItems containsString="0" containsBlank="1" containsNumber="1" minValue="115" maxValue="190.986451817616" count="200">
        <n v="115"/>
        <n v="116"/>
        <n v="117"/>
        <n v="118.57683861557101"/>
        <n v="119"/>
        <n v="120"/>
        <n v="121"/>
        <n v="121.10586678566899"/>
        <n v="121.25"/>
        <n v="123.217335272013"/>
        <n v="125"/>
        <n v="125.75"/>
        <n v="126"/>
        <n v="126.75"/>
        <n v="127"/>
        <n v="127.75"/>
        <n v="128.75"/>
        <n v="129"/>
        <n v="129.5"/>
        <n v="130"/>
        <n v="130.00212991848099"/>
        <n v="130.60477852177101"/>
        <n v="132"/>
        <n v="132.06018869826201"/>
        <n v="132.25"/>
        <n v="132.75"/>
        <n v="133"/>
        <n v="133.25"/>
        <n v="133.61588699076501"/>
        <n v="133.69080480074501"/>
        <n v="133.75"/>
        <n v="134"/>
        <n v="134.5"/>
        <n v="134.65816824175499"/>
        <n v="134.75"/>
        <n v="134.80047249449899"/>
        <n v="135"/>
        <n v="135.25"/>
        <n v="135.5"/>
        <n v="135.75"/>
        <n v="136"/>
        <n v="136.234962286338"/>
        <n v="136.25"/>
        <n v="136.75"/>
        <n v="136.77702742823701"/>
        <n v="136.824960677896"/>
        <n v="137"/>
        <n v="137.5"/>
        <n v="138"/>
        <n v="138.25"/>
        <n v="138.87258915586699"/>
        <n v="138.88724674874399"/>
        <n v="138.888888888888"/>
        <n v="139"/>
        <n v="139.033975178259"/>
        <n v="139.5"/>
        <n v="139.529714775766"/>
        <n v="139.53216304995101"/>
        <n v="139.56118350590199"/>
        <n v="140"/>
        <n v="140.18691588785001"/>
        <n v="140.48256762431001"/>
        <n v="140.5"/>
        <n v="140.627060984579"/>
        <n v="140.75"/>
        <n v="141"/>
        <n v="141.75"/>
        <n v="142"/>
        <n v="142.240643346333"/>
        <n v="142.25"/>
        <n v="142.85448124948201"/>
        <n v="142.85714285714201"/>
        <n v="142.98737603827601"/>
        <n v="143"/>
        <n v="143.06536997915299"/>
        <n v="143.103208309824"/>
        <n v="143.5"/>
        <n v="143.51541089941199"/>
        <n v="143.54052910168301"/>
        <n v="143.70009884209"/>
        <n v="143.75"/>
        <n v="143.966266544348"/>
        <n v="144"/>
        <n v="144.25"/>
        <n v="144.5"/>
        <n v="144.626181432321"/>
        <n v="144.892738994529"/>
        <n v="144.95177459184799"/>
        <n v="145"/>
        <n v="145.47630188759501"/>
        <n v="145.5"/>
        <n v="145.75"/>
        <n v="146"/>
        <n v="146.145013365088"/>
        <n v="146.30631465201199"/>
        <n v="146.876061936051"/>
        <n v="147"/>
        <n v="147.01169634709299"/>
        <n v="147.52269690678301"/>
        <n v="147.599867839464"/>
        <n v="147.674069853943"/>
        <n v="147.75"/>
        <n v="147.79866190553099"/>
        <n v="147.96073168082501"/>
        <n v="148"/>
        <n v="148.437088330281"/>
        <n v="148.5"/>
        <n v="148.514851485148"/>
        <n v="148.57489792587501"/>
        <n v="148.65735190362099"/>
        <n v="149"/>
        <n v="149.33028842069101"/>
        <n v="149.468588472589"/>
        <n v="149.889137209193"/>
        <n v="149.96191462991101"/>
        <n v="150"/>
        <n v="150.01846150593099"/>
        <n v="150.75"/>
        <n v="150.75376884422101"/>
        <n v="151"/>
        <n v="151.5"/>
        <n v="151.51515151515099"/>
        <n v="151.98254313092201"/>
        <n v="152"/>
        <n v="152.00161026430001"/>
        <n v="152.28821811875301"/>
        <n v="153"/>
        <n v="153.25"/>
        <n v="153.75"/>
        <n v="153.88045137662399"/>
        <n v="154"/>
        <n v="154.02339795202201"/>
        <n v="154.10338617496899"/>
        <n v="154.5"/>
        <n v="154.75"/>
        <n v="155"/>
        <n v="155.25"/>
        <n v="155.440414507772"/>
        <n v="155.5"/>
        <n v="155.532493445764"/>
        <n v="156"/>
        <n v="156.105197955481"/>
        <n v="156.25"/>
        <n v="157"/>
        <n v="157.03294084504299"/>
        <n v="157.78638472673299"/>
        <n v="157.894736842105"/>
        <n v="157.987433331342"/>
        <n v="158"/>
        <n v="158.02475292914801"/>
        <n v="158.15657522775999"/>
        <n v="158.304173567475"/>
        <n v="158.730158730158"/>
        <n v="158.75"/>
        <n v="159"/>
        <n v="159.425250036443"/>
        <n v="159.5"/>
        <n v="159.628448433008"/>
        <n v="160"/>
        <n v="160.183857960317"/>
        <n v="160.427807486631"/>
        <n v="160.60699178168099"/>
        <n v="161"/>
        <n v="161.25"/>
        <n v="162"/>
        <n v="162.25"/>
        <n v="162.92613344905601"/>
        <n v="163"/>
        <n v="163.04347826086899"/>
        <n v="163.47245718532201"/>
        <n v="163.93442622950801"/>
        <n v="164.83516483516399"/>
        <n v="164.85739745753099"/>
        <n v="165"/>
        <n v="165.74585635359099"/>
        <n v="165.75"/>
        <n v="166"/>
        <n v="166.71681539688299"/>
        <n v="166.72678165254001"/>
        <n v="166.919356006914"/>
        <n v="167.25"/>
        <n v="168.24026397573201"/>
        <n v="169.49152542372801"/>
        <n v="170"/>
        <n v="171.389858347661"/>
        <n v="172"/>
        <n v="172.25"/>
        <n v="173"/>
        <n v="173.629393740816"/>
        <n v="174"/>
        <n v="175"/>
        <n v="175.75"/>
        <n v="176.75"/>
        <n v="177.5"/>
        <n v="178"/>
        <n v="180.75"/>
        <n v="181"/>
        <n v="185.18518518518499"/>
        <n v="190.986451817616"/>
        <m/>
      </sharedItems>
    </cacheField>
    <cacheField name="interquartile_range_full" numFmtId="0">
      <sharedItems containsString="0" containsBlank="1" containsNumber="1" minValue="3.9402308805792901" maxValue="74" count="188">
        <n v="3.9402308805792901"/>
        <n v="4"/>
        <n v="5"/>
        <n v="5.25"/>
        <n v="5.5"/>
        <n v="5.9383358566339499"/>
        <n v="5.9678165239497503"/>
        <n v="6"/>
        <n v="6.25"/>
        <n v="6.3795853269537499"/>
        <n v="6.5"/>
        <n v="6.8292154909370799"/>
        <n v="7"/>
        <n v="7.47002753334624"/>
        <n v="7.4857189412840297"/>
        <n v="7.8419131901331696"/>
        <n v="7.9302348440186199"/>
        <n v="8"/>
        <n v="8.1056954934116696"/>
        <n v="8.25"/>
        <n v="8.3346597483544205"/>
        <n v="8.3878333598527703"/>
        <n v="8.5"/>
        <n v="8.75"/>
        <n v="8.7668177704525405"/>
        <n v="8.9897027745083093"/>
        <n v="9"/>
        <n v="9.0156078630961307"/>
        <n v="9.1509082191245401"/>
        <n v="9.25"/>
        <n v="9.2639226087186408"/>
        <n v="9.4123074794079802"/>
        <n v="9.6330806017291994"/>
        <n v="9.6937498286796107"/>
        <n v="9.7996125583110807"/>
        <n v="10"/>
        <n v="10.0409567462697"/>
        <n v="10.4864644327101"/>
        <n v="10.5"/>
        <n v="10.5917326839183"/>
        <n v="10.5921245428632"/>
        <n v="10.75"/>
        <n v="11"/>
        <n v="11.0646801944252"/>
        <n v="11.189050129803"/>
        <n v="11.2112114285017"/>
        <n v="11.277036764550701"/>
        <n v="11.5"/>
        <n v="11.75"/>
        <n v="11.8527760449158"/>
        <n v="12"/>
        <n v="12.25"/>
        <n v="12.475665400359601"/>
        <n v="12.75"/>
        <n v="12.825013254829001"/>
        <n v="12.9721266967946"/>
        <n v="13"/>
        <n v="13.109873003757899"/>
        <n v="13.5"/>
        <n v="13.75"/>
        <n v="13.7659847248713"/>
        <n v="13.9857035030857"/>
        <n v="14"/>
        <n v="14.051078258299199"/>
        <n v="14.4134825489399"/>
        <n v="14.5213500672747"/>
        <n v="14.559369095070201"/>
        <n v="14.648866918757699"/>
        <n v="14.6579811846124"/>
        <n v="14.75"/>
        <n v="14.907596994690399"/>
        <n v="15"/>
        <n v="15.0071625093794"/>
        <n v="15.194480805674599"/>
        <n v="15.209635640853399"/>
        <n v="15.25"/>
        <n v="15.5"/>
        <n v="15.5149750175995"/>
        <n v="15.75"/>
        <n v="15.7642126656544"/>
        <n v="15.8716951238244"/>
        <n v="16"/>
        <n v="16.165587162693601"/>
        <n v="16.5"/>
        <n v="16.75"/>
        <n v="16.801119891602401"/>
        <n v="16.852956044661799"/>
        <n v="16.961842808449401"/>
        <n v="17"/>
        <n v="17.016152882860801"/>
        <n v="17.75"/>
        <n v="17.935754998708401"/>
        <n v="18"/>
        <n v="18.181818181818102"/>
        <n v="18.25"/>
        <n v="18.3565382899498"/>
        <n v="18.485084604634899"/>
        <n v="18.5"/>
        <n v="18.5941313710047"/>
        <n v="18.692073009157401"/>
        <n v="18.694723822088299"/>
        <n v="18.8955058119958"/>
        <n v="19"/>
        <n v="19.2676863388714"/>
        <n v="19.306574472169601"/>
        <n v="19.3438930251206"/>
        <n v="20"/>
        <n v="20.022539444583199"/>
        <n v="20.25"/>
        <n v="20.4181920625293"/>
        <n v="20.75"/>
        <n v="20.908576861677801"/>
        <n v="21"/>
        <n v="21.5389185977421"/>
        <n v="22"/>
        <n v="22.157242848494601"/>
        <n v="22.382073499610101"/>
        <n v="22.528383083012901"/>
        <n v="22.6069317355546"/>
        <n v="22.75"/>
        <n v="22.789755861342499"/>
        <n v="22.889617794013098"/>
        <n v="23"/>
        <n v="23.5"/>
        <n v="23.75"/>
        <n v="24"/>
        <n v="24.1622389579809"/>
        <n v="24.25"/>
        <n v="24.385072094995699"/>
        <n v="24.468688397026799"/>
        <n v="24.543739991946801"/>
        <n v="24.757377698554102"/>
        <n v="25"/>
        <n v="25.25"/>
        <n v="26"/>
        <n v="26.25"/>
        <n v="26.5"/>
        <n v="26.685001145498099"/>
        <n v="26.75"/>
        <n v="27"/>
        <n v="27.5"/>
        <n v="27.599285872478799"/>
        <n v="28"/>
        <n v="28.5"/>
        <n v="28.770726100687"/>
        <n v="29"/>
        <n v="29.25"/>
        <n v="30"/>
        <n v="30.6749752484737"/>
        <n v="30.75"/>
        <n v="31.25"/>
        <n v="31.411983732510201"/>
        <n v="31.985661691070302"/>
        <n v="32"/>
        <n v="32.25"/>
        <n v="32.3746822504189"/>
        <n v="33"/>
        <n v="33.5"/>
        <n v="33.670146052982602"/>
        <n v="34"/>
        <n v="34.947383080864697"/>
        <n v="35"/>
        <n v="35.000098051028203"/>
        <n v="35.356735053861698"/>
        <n v="35.3586688938327"/>
        <n v="35.380568179477301"/>
        <n v="35.5"/>
        <n v="36"/>
        <n v="36.716191583809803"/>
        <n v="37.5625"/>
        <n v="38.5453763955922"/>
        <n v="39.25"/>
        <n v="39.5"/>
        <n v="41"/>
        <n v="41.25"/>
        <n v="42.25"/>
        <n v="43"/>
        <n v="43.258665864295601"/>
        <n v="44"/>
        <n v="45.680041166424097"/>
        <n v="47"/>
        <n v="52.8984519325872"/>
        <n v="55.560746001461098"/>
        <n v="58"/>
        <n v="59"/>
        <n v="59.326796551673503"/>
        <n v="74"/>
        <m/>
      </sharedItems>
    </cacheField>
    <cacheField name="moyenne_derniere_heure" numFmtId="0">
      <sharedItems containsString="0" containsBlank="1" containsNumber="1" minValue="104.714211618257" maxValue="174.991437306542" count="301">
        <n v="104.714211618257"/>
        <n v="106.386837644631"/>
        <n v="107.713056069503"/>
        <n v="108.028483713409"/>
        <n v="111.342166359779"/>
        <n v="112.38774020919401"/>
        <n v="113.022033628177"/>
        <n v="113.296794698933"/>
        <n v="113.630234933605"/>
        <n v="114.442756309793"/>
        <n v="114.57114258174499"/>
        <n v="115.20241626981"/>
        <n v="115.495810891681"/>
        <n v="115.52313362609701"/>
        <n v="115.825221832868"/>
        <n v="115.899242189916"/>
        <n v="116.044963481436"/>
        <n v="116.05610789828"/>
        <n v="117.098716454087"/>
        <n v="117.533119130004"/>
        <n v="117.69685543540101"/>
        <n v="118.14016147000601"/>
        <n v="118.458860504472"/>
        <n v="118.832477895998"/>
        <n v="119.713442620181"/>
        <n v="119.74189324501199"/>
        <n v="119.86010946555"/>
        <n v="119.98308040851499"/>
        <n v="120.11545878157099"/>
        <n v="120.165141676505"/>
        <n v="120.856251918765"/>
        <n v="121.05481364545101"/>
        <n v="121.419432231511"/>
        <n v="121.847423347625"/>
        <n v="122.026276458232"/>
        <n v="122.123216409036"/>
        <n v="122.25169850531501"/>
        <n v="122.33099763348601"/>
        <n v="122.385538261997"/>
        <n v="122.486559969147"/>
        <n v="122.714434776457"/>
        <n v="122.83647721705"/>
        <n v="122.944796650717"/>
        <n v="123.255539820029"/>
        <n v="123.27981615943099"/>
        <n v="123.326083071124"/>
        <n v="123.47199088903101"/>
        <n v="123.508819436457"/>
        <n v="123.572559107689"/>
        <n v="123.72596877724"/>
        <n v="123.942866694819"/>
        <n v="124.79627088546199"/>
        <n v="124.870342992312"/>
        <n v="125.249402199904"/>
        <n v="125.255038260474"/>
        <n v="125.621701564758"/>
        <n v="125.629127018454"/>
        <n v="125.637972878075"/>
        <n v="126.12434679334901"/>
        <n v="126.209768095572"/>
        <n v="126.28904739812801"/>
        <n v="126.326934403298"/>
        <n v="126.61476799753299"/>
        <n v="126.638972692813"/>
        <n v="126.641360666816"/>
        <n v="126.662130523851"/>
        <n v="126.75180505415101"/>
        <n v="126.820977160174"/>
        <n v="126.896085746439"/>
        <n v="127.024485641514"/>
        <n v="127.232745699807"/>
        <n v="127.236610313965"/>
        <n v="127.47640191842"/>
        <n v="127.552866541353"/>
        <n v="127.68751444196199"/>
        <n v="127.750132988828"/>
        <n v="127.76046059033401"/>
        <n v="127.924401880305"/>
        <n v="127.975882768361"/>
        <n v="128.03790300147301"/>
        <n v="128.052224204271"/>
        <n v="128.133128979986"/>
        <n v="128.13423260112299"/>
        <n v="128.201752398217"/>
        <n v="128.44390909820899"/>
        <n v="128.66980738606199"/>
        <n v="128.76598277431501"/>
        <n v="128.90732826223299"/>
        <n v="128.958898127445"/>
        <n v="129.11929061104601"/>
        <n v="129.28983062759099"/>
        <n v="129.31684561273599"/>
        <n v="129.37895120174801"/>
        <n v="129.51731858542499"/>
        <n v="129.61668829681599"/>
        <n v="129.75860999069101"/>
        <n v="129.781588104191"/>
        <n v="129.935727977347"/>
        <n v="129.95601958969601"/>
        <n v="129.97295858422601"/>
        <n v="130.08674345958599"/>
        <n v="130.48106687890299"/>
        <n v="130.97175411248901"/>
        <n v="131.31731731731699"/>
        <n v="131.444747437774"/>
        <n v="131.58134457577299"/>
        <n v="131.603665120871"/>
        <n v="131.78370205476901"/>
        <n v="131.80616076368801"/>
        <n v="131.83895562108799"/>
        <n v="132.094851929621"/>
        <n v="132.26254983321101"/>
        <n v="132.29533247598101"/>
        <n v="132.338006721277"/>
        <n v="132.468117694478"/>
        <n v="132.47724235516"/>
        <n v="132.62599284048099"/>
        <n v="132.64294736842101"/>
        <n v="132.694826777195"/>
        <n v="132.75319136629301"/>
        <n v="132.868558642214"/>
        <n v="133.05212404204201"/>
        <n v="133.08406066676201"/>
        <n v="133.198740293903"/>
        <n v="133.365326481257"/>
        <n v="133.420671228663"/>
        <n v="133.47751019049699"/>
        <n v="133.60573787612401"/>
        <n v="133.66730684000501"/>
        <n v="133.685928308212"/>
        <n v="133.715577460416"/>
        <n v="133.77607688216901"/>
        <n v="133.91313460642701"/>
        <n v="134.02053630789601"/>
        <n v="134.19404931531"/>
        <n v="134.22563622349199"/>
        <n v="134.30542716564699"/>
        <n v="134.31554730983299"/>
        <n v="134.452521863691"/>
        <n v="134.501835060449"/>
        <n v="134.54814647377901"/>
        <n v="134.65574990254299"/>
        <n v="134.894974909887"/>
        <n v="134.98508607784399"/>
        <n v="135.08762995223299"/>
        <n v="135.15034919554199"/>
        <n v="135.438532570615"/>
        <n v="135.44636048302399"/>
        <n v="135.678033022254"/>
        <n v="135.74110770546699"/>
        <n v="135.861007924163"/>
        <n v="135.97109558883301"/>
        <n v="135.98287780689901"/>
        <n v="136.31333005164899"/>
        <n v="136.44870909779601"/>
        <n v="136.529111501036"/>
        <n v="136.55603966346101"/>
        <n v="136.59286063768999"/>
        <n v="136.84094934213201"/>
        <n v="136.908892020172"/>
        <n v="137.37300094073299"/>
        <n v="137.537012676393"/>
        <n v="137.57623595505601"/>
        <n v="137.76578001437801"/>
        <n v="137.923847706462"/>
        <n v="138.014121869392"/>
        <n v="138.15352486532899"/>
        <n v="138.19802465676599"/>
        <n v="138.21964856229999"/>
        <n v="138.41044471644199"/>
        <n v="138.55642170589499"/>
        <n v="138.73084415584401"/>
        <n v="138.783958130477"/>
        <n v="139.076868928621"/>
        <n v="139.12795261914599"/>
        <n v="139.18013609603099"/>
        <n v="139.236045839057"/>
        <n v="139.305679471893"/>
        <n v="139.54645346633001"/>
        <n v="139.55512079621101"/>
        <n v="139.561421695668"/>
        <n v="139.65557965774801"/>
        <n v="139.72676372235901"/>
        <n v="139.91121313516399"/>
        <n v="140.11048846878401"/>
        <n v="140.13045548325599"/>
        <n v="140.797577234606"/>
        <n v="140.88729999477999"/>
        <n v="140.90425829668101"/>
        <n v="140.93018630458599"/>
        <n v="140.952142122281"/>
        <n v="141.05206209816501"/>
        <n v="141.412624154311"/>
        <n v="141.46566870475701"/>
        <n v="141.48979206136599"/>
        <n v="141.49690463129801"/>
        <n v="141.63735919899801"/>
        <n v="141.860358612124"/>
        <n v="141.97547622618799"/>
        <n v="141.993648411187"/>
        <n v="141.99826700553101"/>
        <n v="142.25748427218099"/>
        <n v="142.27545847621801"/>
        <n v="142.54672897196201"/>
        <n v="142.574946466809"/>
        <n v="142.623950151115"/>
        <n v="142.69984756185599"/>
        <n v="142.73980765210101"/>
        <n v="142.749943323509"/>
        <n v="142.869493690485"/>
        <n v="143.181140442768"/>
        <n v="143.329388708826"/>
        <n v="143.335044824775"/>
        <n v="143.438292179326"/>
        <n v="143.46048850574701"/>
        <n v="143.48059766446599"/>
        <n v="143.49406308802901"/>
        <n v="143.50780307715101"/>
        <n v="143.55460182065801"/>
        <n v="143.797629178043"/>
        <n v="143.801208601475"/>
        <n v="143.838443964302"/>
        <n v="143.863666102216"/>
        <n v="144.21795705920599"/>
        <n v="144.33080067114901"/>
        <n v="144.40480468749999"/>
        <n v="144.98555612581501"/>
        <n v="145.18374929327101"/>
        <n v="145.31080770115801"/>
        <n v="145.752986772166"/>
        <n v="146.12479765667101"/>
        <n v="146.268878185208"/>
        <n v="146.46227185221099"/>
        <n v="146.83040642812699"/>
        <n v="146.87420977011399"/>
        <n v="146.932397547596"/>
        <n v="146.97594290708599"/>
        <n v="147.221285341118"/>
        <n v="147.28808460041699"/>
        <n v="147.605180232111"/>
        <n v="147.65320241017599"/>
        <n v="147.72166088944601"/>
        <n v="147.775918133479"/>
        <n v="147.782748974263"/>
        <n v="148.49476595918199"/>
        <n v="148.71198736898799"/>
        <n v="148.950069196393"/>
        <n v="148.976755447941"/>
        <n v="149.25818564096201"/>
        <n v="149.42969006368699"/>
        <n v="150.011346526186"/>
        <n v="150.04438167335499"/>
        <n v="150.155171813441"/>
        <n v="150.31970342093601"/>
        <n v="150.35898440560999"/>
        <n v="150.51238182587801"/>
        <n v="150.52539864815699"/>
        <n v="150.61345992936199"/>
        <n v="150.813889477027"/>
        <n v="150.89601203912699"/>
        <n v="151.291601641293"/>
        <n v="151.622201550829"/>
        <n v="151.86832003078399"/>
        <n v="152.22147009636001"/>
        <n v="152.99449164259201"/>
        <n v="153.13917297632901"/>
        <n v="153.31426781363501"/>
        <n v="153.749285305889"/>
        <n v="154.00106837606799"/>
        <n v="154.08875070661301"/>
        <n v="154.28486959938499"/>
        <n v="154.624634551789"/>
        <n v="154.64530043892799"/>
        <n v="154.71312712932499"/>
        <n v="155.23910138952499"/>
        <n v="155.39038115350399"/>
        <n v="155.55796030550599"/>
        <n v="155.92839090143201"/>
        <n v="155.93150781858"/>
        <n v="155.94293197872801"/>
        <n v="156.20276712024199"/>
        <n v="156.81446305713399"/>
        <n v="157.68507326938999"/>
        <n v="157.88881909325701"/>
        <n v="158.02878287136201"/>
        <n v="158.756335134312"/>
        <n v="158.98706014929999"/>
        <n v="160.189097355591"/>
        <n v="160.893206876541"/>
        <n v="161.995293782087"/>
        <n v="162.72336388371701"/>
        <n v="163.58430887806199"/>
        <n v="163.79393338002899"/>
        <n v="165.204646258998"/>
        <n v="166.549854867812"/>
        <n v="166.82178643000199"/>
        <n v="167.33249791144499"/>
        <n v="169.87378495588399"/>
        <n v="170.462503603817"/>
        <n v="174.991437306542"/>
        <m/>
      </sharedItems>
    </cacheField>
    <cacheField name="ecart_type_derniere_heure" numFmtId="0">
      <sharedItems containsString="0" containsBlank="1" containsNumber="1" minValue="3.69374194297558" maxValue="39.937167701169898" count="301">
        <n v="3.69374194297558"/>
        <n v="4.5488889239201598"/>
        <n v="4.5572197406522799"/>
        <n v="5.2408641942937599"/>
        <n v="5.3864331744577303"/>
        <n v="5.6790008079660197"/>
        <n v="6.1167048227109797"/>
        <n v="6.3064958381273399"/>
        <n v="6.4206358458252097"/>
        <n v="6.6642773158429698"/>
        <n v="6.9525307672569197"/>
        <n v="7.03958943644946"/>
        <n v="7.2569577738719699"/>
        <n v="7.2980596980801202"/>
        <n v="7.5584213835960696"/>
        <n v="8.1930559752422294"/>
        <n v="8.2478279069268297"/>
        <n v="8.2655936971760706"/>
        <n v="8.3533725257031897"/>
        <n v="8.5050390420944701"/>
        <n v="8.8502763535852207"/>
        <n v="8.8605267459806001"/>
        <n v="8.9224504800335005"/>
        <n v="9.2664345405527193"/>
        <n v="9.7808046620194897"/>
        <n v="9.8403619476367705"/>
        <n v="10.0050729681028"/>
        <n v="10.0266716644325"/>
        <n v="10.1031664141696"/>
        <n v="10.626063013772701"/>
        <n v="10.811599115217099"/>
        <n v="10.855848864568999"/>
        <n v="10.9991829950603"/>
        <n v="11.020150989210601"/>
        <n v="11.0469282678339"/>
        <n v="11.0846134361752"/>
        <n v="11.219683591104699"/>
        <n v="11.264806310473199"/>
        <n v="11.2967183644113"/>
        <n v="11.3682839529543"/>
        <n v="11.481605436835199"/>
        <n v="11.644616564313999"/>
        <n v="11.7754795010609"/>
        <n v="11.7996594000144"/>
        <n v="12.0383707098692"/>
        <n v="12.075770536777499"/>
        <n v="12.130049035240299"/>
        <n v="12.1905376382594"/>
        <n v="12.2502424744001"/>
        <n v="12.345542716502599"/>
        <n v="12.4520268124583"/>
        <n v="12.497437500999"/>
        <n v="12.5204875331082"/>
        <n v="12.6334696724868"/>
        <n v="12.6508567160565"/>
        <n v="12.6719932217203"/>
        <n v="12.727938482150501"/>
        <n v="12.743171703148001"/>
        <n v="12.7819042797833"/>
        <n v="12.930269029504"/>
        <n v="12.9911389698505"/>
        <n v="13.0491477734423"/>
        <n v="13.1393269421408"/>
        <n v="13.187993555076099"/>
        <n v="13.2514424338992"/>
        <n v="13.435004398785599"/>
        <n v="13.473095580758599"/>
        <n v="13.628396923097"/>
        <n v="13.7331753090949"/>
        <n v="13.792896615575801"/>
        <n v="13.898404183918901"/>
        <n v="13.9158330147258"/>
        <n v="13.975457632811301"/>
        <n v="14.0150236441656"/>
        <n v="14.0337846506829"/>
        <n v="14.055563105424399"/>
        <n v="14.1045137747192"/>
        <n v="14.127097950674001"/>
        <n v="14.2183275604777"/>
        <n v="14.239000537596301"/>
        <n v="14.268053047834201"/>
        <n v="14.302357514139899"/>
        <n v="14.3691401331957"/>
        <n v="14.370766484072799"/>
        <n v="14.402289619109"/>
        <n v="14.459496733726199"/>
        <n v="14.514420626505199"/>
        <n v="14.5907856004398"/>
        <n v="14.633828072186899"/>
        <n v="14.6474789693095"/>
        <n v="14.6486232473136"/>
        <n v="14.6929146273527"/>
        <n v="14.694739049356899"/>
        <n v="14.713578194996201"/>
        <n v="14.7527838050204"/>
        <n v="14.8182295986705"/>
        <n v="14.8708175622828"/>
        <n v="14.8984851900832"/>
        <n v="14.962703257874299"/>
        <n v="15.0190672563935"/>
        <n v="15.048071656948499"/>
        <n v="15.0972139305682"/>
        <n v="15.166455674681201"/>
        <n v="15.1701104700547"/>
        <n v="15.2096070577884"/>
        <n v="15.221869760526801"/>
        <n v="15.3120417200014"/>
        <n v="15.315022718652999"/>
        <n v="15.3741280108037"/>
        <n v="15.4271741297572"/>
        <n v="15.489783220255299"/>
        <n v="15.490662167046301"/>
        <n v="15.564101675315801"/>
        <n v="15.584450894305199"/>
        <n v="15.5891900110653"/>
        <n v="15.6046425606808"/>
        <n v="15.7274704824222"/>
        <n v="15.7502662677089"/>
        <n v="15.863999384297299"/>
        <n v="15.879172893936101"/>
        <n v="15.902863074577199"/>
        <n v="16.0077533531969"/>
        <n v="16.039834023953301"/>
        <n v="16.146568279804502"/>
        <n v="16.211257915509201"/>
        <n v="16.229137266034002"/>
        <n v="16.2996003717214"/>
        <n v="16.313400356999502"/>
        <n v="16.341608484072701"/>
        <n v="16.3848398687322"/>
        <n v="16.5420089435957"/>
        <n v="16.543643201307901"/>
        <n v="16.561723116624901"/>
        <n v="16.636677572868699"/>
        <n v="16.6714745396383"/>
        <n v="16.750962793926199"/>
        <n v="16.8111836029084"/>
        <n v="16.877245007625401"/>
        <n v="16.906674641993199"/>
        <n v="16.958597821255101"/>
        <n v="16.968718079581102"/>
        <n v="16.999443622359099"/>
        <n v="17.032173721760401"/>
        <n v="17.0485911075247"/>
        <n v="17.060734483440601"/>
        <n v="17.095129948646498"/>
        <n v="17.131454156318298"/>
        <n v="17.1792190134389"/>
        <n v="17.190396925208699"/>
        <n v="17.214956136591798"/>
        <n v="17.234976267029801"/>
        <n v="17.268235135022699"/>
        <n v="17.358172811392802"/>
        <n v="17.377409380004"/>
        <n v="17.440834839253601"/>
        <n v="17.477852281167799"/>
        <n v="17.519431481381801"/>
        <n v="17.583089668363399"/>
        <n v="17.610761056643302"/>
        <n v="17.662111065713699"/>
        <n v="17.711025699519801"/>
        <n v="17.723607519173498"/>
        <n v="17.807926659388901"/>
        <n v="17.987407806139402"/>
        <n v="17.991859107551299"/>
        <n v="18.098463290523799"/>
        <n v="18.114386822722899"/>
        <n v="18.296149133500201"/>
        <n v="18.3104462164826"/>
        <n v="18.331372961705"/>
        <n v="18.3371213389219"/>
        <n v="18.341336799430799"/>
        <n v="18.343357169108501"/>
        <n v="18.4531135807458"/>
        <n v="18.5521647316165"/>
        <n v="18.564097208139302"/>
        <n v="18.5949178165197"/>
        <n v="18.599174433558801"/>
        <n v="18.602891764198301"/>
        <n v="18.613688303344102"/>
        <n v="18.6946511315221"/>
        <n v="18.728952090580901"/>
        <n v="18.7555263135683"/>
        <n v="18.756622725141799"/>
        <n v="18.806894337708801"/>
        <n v="18.899215380930698"/>
        <n v="18.917494215255001"/>
        <n v="18.921126708303699"/>
        <n v="18.969184714073702"/>
        <n v="18.984359069634699"/>
        <n v="19.0412360215938"/>
        <n v="19.0713652953946"/>
        <n v="19.1050496860775"/>
        <n v="19.159357982762899"/>
        <n v="19.1695984564005"/>
        <n v="19.276533424022901"/>
        <n v="19.284332944182299"/>
        <n v="19.369473138179501"/>
        <n v="19.473456096696101"/>
        <n v="19.593294561123301"/>
        <n v="19.635603105002499"/>
        <n v="19.771249901187701"/>
        <n v="19.8299240749832"/>
        <n v="19.831247407631999"/>
        <n v="19.854589365267898"/>
        <n v="19.932807312161898"/>
        <n v="20.019628783841799"/>
        <n v="20.061394773687599"/>
        <n v="20.0653126587043"/>
        <n v="20.157175083867202"/>
        <n v="20.177054215916201"/>
        <n v="20.196888085050301"/>
        <n v="20.213870098053601"/>
        <n v="20.31859605679"/>
        <n v="20.332577343523599"/>
        <n v="20.3396931432552"/>
        <n v="20.3467228628298"/>
        <n v="20.603025283455601"/>
        <n v="20.659944241457499"/>
        <n v="20.706396503170399"/>
        <n v="20.767011775357901"/>
        <n v="20.859424998198602"/>
        <n v="21.004159937045301"/>
        <n v="21.011980107925702"/>
        <n v="21.016523056900901"/>
        <n v="21.141793085339799"/>
        <n v="21.268377238848402"/>
        <n v="21.531841049771302"/>
        <n v="21.624867450865601"/>
        <n v="21.709608597349"/>
        <n v="21.835743998745698"/>
        <n v="21.9125615493626"/>
        <n v="22.131883940563299"/>
        <n v="22.178478463964598"/>
        <n v="22.2183100751339"/>
        <n v="22.3494526923009"/>
        <n v="22.6080857031912"/>
        <n v="22.741329729383299"/>
        <n v="22.759993155601599"/>
        <n v="22.768028450470599"/>
        <n v="22.890680475927699"/>
        <n v="23.217444135693299"/>
        <n v="23.229629672321199"/>
        <n v="23.294661362799101"/>
        <n v="23.343418231550402"/>
        <n v="23.513258882624999"/>
        <n v="23.519295301651599"/>
        <n v="23.624733644556098"/>
        <n v="23.662832319673999"/>
        <n v="23.68469338281"/>
        <n v="23.817873755119599"/>
        <n v="23.8334987720174"/>
        <n v="23.840071222977802"/>
        <n v="24.105498723287699"/>
        <n v="24.404851355014099"/>
        <n v="24.586860698465301"/>
        <n v="24.649654319821"/>
        <n v="24.769311570813102"/>
        <n v="24.783066062973202"/>
        <n v="24.788900070735401"/>
        <n v="24.875956542834999"/>
        <n v="25.597411823228999"/>
        <n v="25.612229804712101"/>
        <n v="25.663014404941698"/>
        <n v="25.723855052394899"/>
        <n v="25.7476411981933"/>
        <n v="25.927209684357901"/>
        <n v="25.933858361740299"/>
        <n v="25.954842299155501"/>
        <n v="26.212991142717001"/>
        <n v="26.469710749042001"/>
        <n v="26.543164613706399"/>
        <n v="26.5459724756466"/>
        <n v="27.2850097122645"/>
        <n v="27.299033338549201"/>
        <n v="27.418072653258999"/>
        <n v="27.465560092986902"/>
        <n v="27.6712438901958"/>
        <n v="27.782919871835102"/>
        <n v="27.914603051091799"/>
        <n v="27.9191460869385"/>
        <n v="28.009559890444699"/>
        <n v="28.068763035219501"/>
        <n v="28.3142431017889"/>
        <n v="28.350248688817899"/>
        <n v="29.338388325482299"/>
        <n v="29.4097061381336"/>
        <n v="29.996781560370501"/>
        <n v="30.7417193560117"/>
        <n v="30.778571107883799"/>
        <n v="30.981136148112"/>
        <n v="31.672573106999799"/>
        <n v="32.188328919644697"/>
        <n v="32.922298242500297"/>
        <n v="33.070040502088702"/>
        <n v="34.575232530138301"/>
        <n v="34.610615168327499"/>
        <n v="35.2096618112204"/>
        <n v="38.330734392802199"/>
        <n v="39.937167701169898"/>
        <m/>
      </sharedItems>
    </cacheField>
    <cacheField name="count_derniere_heure" numFmtId="0">
      <sharedItems containsString="0" containsBlank="1" containsNumber="1" containsInteger="1" minValue="14400" maxValue="14400" count="2">
        <n v="14400"/>
        <m/>
      </sharedItems>
    </cacheField>
    <cacheField name="nan_count_derniere_heure" numFmtId="0">
      <sharedItems containsString="0" containsBlank="1" containsNumber="1" containsInteger="1" minValue="6" maxValue="2145" count="281">
        <n v="6"/>
        <n v="22"/>
        <n v="29"/>
        <n v="31"/>
        <n v="32"/>
        <n v="36"/>
        <n v="51"/>
        <n v="62"/>
        <n v="71"/>
        <n v="72"/>
        <n v="81"/>
        <n v="88"/>
        <n v="94"/>
        <n v="104"/>
        <n v="106"/>
        <n v="113"/>
        <n v="117"/>
        <n v="119"/>
        <n v="121"/>
        <n v="124"/>
        <n v="144"/>
        <n v="147"/>
        <n v="150"/>
        <n v="156"/>
        <n v="163"/>
        <n v="164"/>
        <n v="170"/>
        <n v="171"/>
        <n v="172"/>
        <n v="173"/>
        <n v="176"/>
        <n v="189"/>
        <n v="192"/>
        <n v="194"/>
        <n v="214"/>
        <n v="226"/>
        <n v="229"/>
        <n v="230"/>
        <n v="231"/>
        <n v="239"/>
        <n v="240"/>
        <n v="241"/>
        <n v="251"/>
        <n v="264"/>
        <n v="267"/>
        <n v="282"/>
        <n v="293"/>
        <n v="303"/>
        <n v="309"/>
        <n v="322"/>
        <n v="331"/>
        <n v="333"/>
        <n v="334"/>
        <n v="340"/>
        <n v="341"/>
        <n v="342"/>
        <n v="344"/>
        <n v="347"/>
        <n v="351"/>
        <n v="352"/>
        <n v="354"/>
        <n v="368"/>
        <n v="371"/>
        <n v="373"/>
        <n v="377"/>
        <n v="389"/>
        <n v="390"/>
        <n v="391"/>
        <n v="399"/>
        <n v="408"/>
        <n v="422"/>
        <n v="424"/>
        <n v="428"/>
        <n v="434"/>
        <n v="439"/>
        <n v="449"/>
        <n v="455"/>
        <n v="470"/>
        <n v="474"/>
        <n v="477"/>
        <n v="480"/>
        <n v="490"/>
        <n v="496"/>
        <n v="497"/>
        <n v="503"/>
        <n v="504"/>
        <n v="506"/>
        <n v="519"/>
        <n v="523"/>
        <n v="528"/>
        <n v="540"/>
        <n v="547"/>
        <n v="550"/>
        <n v="568"/>
        <n v="569"/>
        <n v="571"/>
        <n v="574"/>
        <n v="589"/>
        <n v="595"/>
        <n v="599"/>
        <n v="604"/>
        <n v="613"/>
        <n v="614"/>
        <n v="618"/>
        <n v="621"/>
        <n v="622"/>
        <n v="630"/>
        <n v="644"/>
        <n v="647"/>
        <n v="668"/>
        <n v="670"/>
        <n v="672"/>
        <n v="681"/>
        <n v="691"/>
        <n v="694"/>
        <n v="696"/>
        <n v="725"/>
        <n v="732"/>
        <n v="740"/>
        <n v="742"/>
        <n v="761"/>
        <n v="767"/>
        <n v="769"/>
        <n v="778"/>
        <n v="782"/>
        <n v="783"/>
        <n v="785"/>
        <n v="792"/>
        <n v="795"/>
        <n v="813"/>
        <n v="817"/>
        <n v="831"/>
        <n v="841"/>
        <n v="848"/>
        <n v="862"/>
        <n v="863"/>
        <n v="871"/>
        <n v="872"/>
        <n v="878"/>
        <n v="885"/>
        <n v="895"/>
        <n v="900"/>
        <n v="904"/>
        <n v="906"/>
        <n v="911"/>
        <n v="913"/>
        <n v="916"/>
        <n v="925"/>
        <n v="944"/>
        <n v="952"/>
        <n v="957"/>
        <n v="986"/>
        <n v="995"/>
        <n v="1014"/>
        <n v="1018"/>
        <n v="1026"/>
        <n v="1028"/>
        <n v="1032"/>
        <n v="1040"/>
        <n v="1050"/>
        <n v="1054"/>
        <n v="1066"/>
        <n v="1083"/>
        <n v="1088"/>
        <n v="1091"/>
        <n v="1098"/>
        <n v="1110"/>
        <n v="1112"/>
        <n v="1117"/>
        <n v="1120"/>
        <n v="1128"/>
        <n v="1131"/>
        <n v="1133"/>
        <n v="1136"/>
        <n v="1161"/>
        <n v="1167"/>
        <n v="1168"/>
        <n v="1181"/>
        <n v="1186"/>
        <n v="1187"/>
        <n v="1201"/>
        <n v="1213"/>
        <n v="1237"/>
        <n v="1241"/>
        <n v="1243"/>
        <n v="1256"/>
        <n v="1259"/>
        <n v="1277"/>
        <n v="1301"/>
        <n v="1302"/>
        <n v="1310"/>
        <n v="1321"/>
        <n v="1336"/>
        <n v="1363"/>
        <n v="1384"/>
        <n v="1389"/>
        <n v="1394"/>
        <n v="1408"/>
        <n v="1413"/>
        <n v="1417"/>
        <n v="1426"/>
        <n v="1427"/>
        <n v="1429"/>
        <n v="1434"/>
        <n v="1435"/>
        <n v="1454"/>
        <n v="1467"/>
        <n v="1468"/>
        <n v="1473"/>
        <n v="1483"/>
        <n v="1484"/>
        <n v="1504"/>
        <n v="1508"/>
        <n v="1516"/>
        <n v="1517"/>
        <n v="1518"/>
        <n v="1528"/>
        <n v="1529"/>
        <n v="1549"/>
        <n v="1551"/>
        <n v="1583"/>
        <n v="1591"/>
        <n v="1595"/>
        <n v="1600"/>
        <n v="1601"/>
        <n v="1613"/>
        <n v="1616"/>
        <n v="1639"/>
        <n v="1644"/>
        <n v="1646"/>
        <n v="1648"/>
        <n v="1653"/>
        <n v="1658"/>
        <n v="1669"/>
        <n v="1679"/>
        <n v="1697"/>
        <n v="1708"/>
        <n v="1770"/>
        <n v="1777"/>
        <n v="1781"/>
        <n v="1798"/>
        <n v="1801"/>
        <n v="1836"/>
        <n v="1843"/>
        <n v="1851"/>
        <n v="1854"/>
        <n v="1857"/>
        <n v="1860"/>
        <n v="1862"/>
        <n v="1872"/>
        <n v="1880"/>
        <n v="1881"/>
        <n v="1889"/>
        <n v="1895"/>
        <n v="1909"/>
        <n v="1941"/>
        <n v="1947"/>
        <n v="1953"/>
        <n v="1969"/>
        <n v="1976"/>
        <n v="1991"/>
        <n v="1995"/>
        <n v="1998"/>
        <n v="2004"/>
        <n v="2010"/>
        <n v="2011"/>
        <n v="2017"/>
        <n v="2019"/>
        <n v="2022"/>
        <n v="2028"/>
        <n v="2039"/>
        <n v="2064"/>
        <n v="2067"/>
        <n v="2068"/>
        <n v="2104"/>
        <n v="2109"/>
        <n v="2129"/>
        <n v="2130"/>
        <n v="2137"/>
        <n v="2145"/>
        <m/>
      </sharedItems>
    </cacheField>
    <cacheField name="Q1_derniere_heure" numFmtId="0">
      <sharedItems containsString="0" containsBlank="1" containsNumber="1" minValue="88.139352840629101" maxValue="164" count="206">
        <n v="88.139352840629101"/>
        <n v="89.248101374201596"/>
        <n v="89.342191413746093"/>
        <n v="93"/>
        <n v="94.420865640171002"/>
        <n v="95"/>
        <n v="95.25"/>
        <n v="99"/>
        <n v="100"/>
        <n v="101"/>
        <n v="101.130326441517"/>
        <n v="101.641539492258"/>
        <n v="103"/>
        <n v="103.5"/>
        <n v="104"/>
        <n v="104.52961672473801"/>
        <n v="106.6875"/>
        <n v="107"/>
        <n v="107.75"/>
        <n v="107.984714072708"/>
        <n v="108"/>
        <n v="108.25"/>
        <n v="108.75"/>
        <n v="109"/>
        <n v="109.222116403718"/>
        <n v="110"/>
        <n v="111"/>
        <n v="111.151611836584"/>
        <n v="111.940298507462"/>
        <n v="111.980604853278"/>
        <n v="112"/>
        <n v="112.06431326622899"/>
        <n v="113"/>
        <n v="113.75"/>
        <n v="113.77427498074699"/>
        <n v="114"/>
        <n v="114.487154900881"/>
        <n v="114.50381679389299"/>
        <n v="114.76980300099601"/>
        <n v="115"/>
        <n v="115.503922437345"/>
        <n v="116"/>
        <n v="116.62580807706"/>
        <n v="116.72241324304601"/>
        <n v="116.83879379690001"/>
        <n v="117"/>
        <n v="117.25"/>
        <n v="117.47045295606701"/>
        <n v="117.5"/>
        <n v="118.25"/>
        <n v="118.5"/>
        <n v="119"/>
        <n v="119.25"/>
        <n v="119.5"/>
        <n v="119.53380841619"/>
        <n v="119.690082153139"/>
        <n v="119.97200463323399"/>
        <n v="120"/>
        <n v="120.5"/>
        <n v="121"/>
        <n v="121.02532664548499"/>
        <n v="121.5"/>
        <n v="121.613242870279"/>
        <n v="121.75"/>
        <n v="122"/>
        <n v="122.5"/>
        <n v="122.75"/>
        <n v="122.83194180489799"/>
        <n v="123.108376490213"/>
        <n v="123.36045794880199"/>
        <n v="123.5"/>
        <n v="123.92213716208499"/>
        <n v="124"/>
        <n v="124.149071803517"/>
        <n v="124.874181865339"/>
        <n v="125"/>
        <n v="125.03983343862799"/>
        <n v="125.5"/>
        <n v="125.923198529239"/>
        <n v="125.971223155415"/>
        <n v="126"/>
        <n v="126.05042016806701"/>
        <n v="126.05602296554"/>
        <n v="126.198015172441"/>
        <n v="126.25"/>
        <n v="126.5"/>
        <n v="126.75"/>
        <n v="127"/>
        <n v="127.086514972979"/>
        <n v="127.659928760453"/>
        <n v="127.75"/>
        <n v="128"/>
        <n v="128.11378829148899"/>
        <n v="128.5"/>
        <n v="128.75"/>
        <n v="129"/>
        <n v="129.25"/>
        <n v="129.5"/>
        <n v="129.871638885648"/>
        <n v="130"/>
        <n v="130.40553789565399"/>
        <n v="130.434782608695"/>
        <n v="130.5"/>
        <n v="130.63802503101499"/>
        <n v="131"/>
        <n v="131.004366812227"/>
        <n v="131.5"/>
        <n v="132"/>
        <n v="132.239227624726"/>
        <n v="132.25"/>
        <n v="132.26541017322401"/>
        <n v="132.75"/>
        <n v="133"/>
        <n v="133.25"/>
        <n v="133.333333333333"/>
        <n v="133.5"/>
        <n v="133.547249131885"/>
        <n v="134"/>
        <n v="134.35209940212101"/>
        <n v="134.5"/>
        <n v="134.529147982062"/>
        <n v="134.82656887401001"/>
        <n v="135.13513513513499"/>
        <n v="135.25"/>
        <n v="135.666859662072"/>
        <n v="135.746606334841"/>
        <n v="136"/>
        <n v="136.25"/>
        <n v="136.733981711105"/>
        <n v="137"/>
        <n v="137.04633480913699"/>
        <n v="137.48174705850101"/>
        <n v="137.5"/>
        <n v="138"/>
        <n v="138.248825561339"/>
        <n v="138.25"/>
        <n v="138.888888888888"/>
        <n v="138.97285438193299"/>
        <n v="139"/>
        <n v="139.390686237561"/>
        <n v="139.5"/>
        <n v="139.537966030961"/>
        <n v="139.75"/>
        <n v="140"/>
        <n v="140.102428581927"/>
        <n v="140.75"/>
        <n v="140.811006410787"/>
        <n v="140.84485436300599"/>
        <n v="141"/>
        <n v="141.5"/>
        <n v="142"/>
        <n v="142.04722401906"/>
        <n v="142.62528619834001"/>
        <n v="142.75"/>
        <n v="143"/>
        <n v="143.234792493848"/>
        <n v="143.75"/>
        <n v="144"/>
        <n v="144.06242942869901"/>
        <n v="144.22920307927001"/>
        <n v="144.230769230769"/>
        <n v="145"/>
        <n v="145.45050811439"/>
        <n v="146"/>
        <n v="146.24103346416001"/>
        <n v="146.254493329799"/>
        <n v="147"/>
        <n v="147.115495180972"/>
        <n v="147.42679795235199"/>
        <n v="148"/>
        <n v="148.02474238772501"/>
        <n v="148.25"/>
        <n v="148.5"/>
        <n v="148.671092965746"/>
        <n v="148.72351072262299"/>
        <n v="148.75"/>
        <n v="148.86147526464799"/>
        <n v="149"/>
        <n v="149.14198400029801"/>
        <n v="149.23875735682699"/>
        <n v="150"/>
        <n v="150.208530538773"/>
        <n v="150.75376884422101"/>
        <n v="151.5"/>
        <n v="151.51515151515099"/>
        <n v="152"/>
        <n v="152.92084309876199"/>
        <n v="153.25"/>
        <n v="153.84615384615299"/>
        <n v="154"/>
        <n v="154.52211875009999"/>
        <n v="154.63917525773101"/>
        <n v="154.75"/>
        <n v="155"/>
        <n v="155.440414507772"/>
        <n v="155.44044716542899"/>
        <n v="155.5"/>
        <n v="156"/>
        <n v="157"/>
        <n v="159"/>
        <n v="159.57446808510599"/>
        <n v="160.427807486631"/>
        <n v="161"/>
        <n v="162.25"/>
        <n v="164"/>
        <m/>
      </sharedItems>
    </cacheField>
    <cacheField name="Q2_derniere_heure" numFmtId="0">
      <sharedItems containsString="0" containsBlank="1" containsNumber="1" minValue="108" maxValue="175.438596491228" count="201">
        <n v="108"/>
        <n v="109"/>
        <n v="109.75"/>
        <n v="110"/>
        <n v="110.706538461273"/>
        <n v="112.811136749149"/>
        <n v="113"/>
        <n v="113.75"/>
        <n v="114"/>
        <n v="115"/>
        <n v="117"/>
        <n v="118.75"/>
        <n v="119"/>
        <n v="119.131648484599"/>
        <n v="119.5"/>
        <n v="119.871239906452"/>
        <n v="120"/>
        <n v="120.75"/>
        <n v="121"/>
        <n v="121.5"/>
        <n v="121.960749822651"/>
        <n v="122.25"/>
        <n v="122.5"/>
        <n v="123.462208724851"/>
        <n v="123.5"/>
        <n v="124"/>
        <n v="124.25"/>
        <n v="124.255693928583"/>
        <n v="124.75"/>
        <n v="125"/>
        <n v="125.126532737791"/>
        <n v="125.856160007185"/>
        <n v="126"/>
        <n v="126.5"/>
        <n v="126.76075542315"/>
        <n v="127"/>
        <n v="127.705601075978"/>
        <n v="127.75"/>
        <n v="127.7570992266"/>
        <n v="128"/>
        <n v="128.25"/>
        <n v="128.5"/>
        <n v="128.78813550091701"/>
        <n v="129"/>
        <n v="129.25"/>
        <n v="129.28435935668799"/>
        <n v="129.93527195823299"/>
        <n v="130"/>
        <n v="130.005745740489"/>
        <n v="130.34539946889899"/>
        <n v="130.884524826621"/>
        <n v="131"/>
        <n v="131.004366812227"/>
        <n v="131.21493661295801"/>
        <n v="131.5"/>
        <n v="132"/>
        <n v="132.185274739264"/>
        <n v="132.25"/>
        <n v="132.74336283185801"/>
        <n v="132.75"/>
        <n v="133"/>
        <n v="133.25"/>
        <n v="133.5"/>
        <n v="133.75"/>
        <n v="133.78637446644299"/>
        <n v="133.793175137741"/>
        <n v="133.88318515998299"/>
        <n v="134"/>
        <n v="134.5"/>
        <n v="135"/>
        <n v="135.12802566554799"/>
        <n v="135.13513513513499"/>
        <n v="135.14337977509501"/>
        <n v="135.5"/>
        <n v="135.53730207078399"/>
        <n v="135.992277166055"/>
        <n v="136"/>
        <n v="136.25"/>
        <n v="136.75"/>
        <n v="136.92555557101201"/>
        <n v="137"/>
        <n v="137.5"/>
        <n v="137.54361269173"/>
        <n v="137.57828826587999"/>
        <n v="137.867802679768"/>
        <n v="138"/>
        <n v="138.186071250574"/>
        <n v="138.214939933144"/>
        <n v="138.229929550523"/>
        <n v="138.24633705138999"/>
        <n v="138.24884792626699"/>
        <n v="138.25"/>
        <n v="138.45196685188901"/>
        <n v="139"/>
        <n v="139.5"/>
        <n v="139.53488372093"/>
        <n v="139.63328115773999"/>
        <n v="139.75"/>
        <n v="140"/>
        <n v="140.18691588785001"/>
        <n v="140.25"/>
        <n v="140.54730105296699"/>
        <n v="140.55908570185201"/>
        <n v="140.75"/>
        <n v="140.84468059882099"/>
        <n v="140.90068691891599"/>
        <n v="141"/>
        <n v="141.010404720618"/>
        <n v="141.5"/>
        <n v="141.508013510539"/>
        <n v="141.63198108081701"/>
        <n v="141.75"/>
        <n v="142"/>
        <n v="142.12292990172801"/>
        <n v="142.180094786729"/>
        <n v="142.25"/>
        <n v="142.34249686677401"/>
        <n v="142.916573582533"/>
        <n v="143"/>
        <n v="143.5"/>
        <n v="144"/>
        <n v="144.230769230769"/>
        <n v="144.26015776195101"/>
        <n v="144.30322224385699"/>
        <n v="144.5"/>
        <n v="144.752187579376"/>
        <n v="144.92753623188401"/>
        <n v="145"/>
        <n v="145.27332793095201"/>
        <n v="145.43033178709399"/>
        <n v="145.66538798919399"/>
        <n v="145.71573970500901"/>
        <n v="145.875"/>
        <n v="146"/>
        <n v="146.34146341463401"/>
        <n v="146.40540187278199"/>
        <n v="146.88642564649101"/>
        <n v="146.90952731530399"/>
        <n v="147"/>
        <n v="147.5"/>
        <n v="147.75"/>
        <n v="147.783251231527"/>
        <n v="148"/>
        <n v="148.5"/>
        <n v="149"/>
        <n v="149.22490054397099"/>
        <n v="149.25"/>
        <n v="150"/>
        <n v="150.68943151769901"/>
        <n v="150.974398902047"/>
        <n v="151"/>
        <n v="151.99821702027899"/>
        <n v="152"/>
        <n v="152.28426395938999"/>
        <n v="153"/>
        <n v="153.425849859604"/>
        <n v="153.75"/>
        <n v="153.84615384615299"/>
        <n v="153.86877370387899"/>
        <n v="154.20948637391601"/>
        <n v="154.5"/>
        <n v="154.66774972910801"/>
        <n v="154.84096910653901"/>
        <n v="155"/>
        <n v="155.12440395559801"/>
        <n v="155.440414507772"/>
        <n v="156"/>
        <n v="156.03673440835701"/>
        <n v="156.06660178255601"/>
        <n v="156.25"/>
        <n v="157"/>
        <n v="157.240452659569"/>
        <n v="157.50980411537199"/>
        <n v="157.58135082719701"/>
        <n v="157.894736842105"/>
        <n v="158"/>
        <n v="159"/>
        <n v="159.132133626556"/>
        <n v="159.941094564514"/>
        <n v="160"/>
        <n v="160.14409906031901"/>
        <n v="160.42715909194399"/>
        <n v="160.5"/>
        <n v="161"/>
        <n v="161.5"/>
        <n v="162"/>
        <n v="162.5"/>
        <n v="163.15097130275299"/>
        <n v="164"/>
        <n v="164.80597072616899"/>
        <n v="165.85086782790401"/>
        <n v="166"/>
        <n v="168.5"/>
        <n v="169"/>
        <n v="169.25"/>
        <n v="169.5"/>
        <n v="170"/>
        <n v="172"/>
        <n v="173.5"/>
        <n v="175.438596491228"/>
        <m/>
      </sharedItems>
    </cacheField>
    <cacheField name="Q3_derniere_heure" numFmtId="0">
      <sharedItems containsString="0" containsBlank="1" containsNumber="1" minValue="115" maxValue="190.986451817616" count="200">
        <n v="115"/>
        <n v="116"/>
        <n v="117"/>
        <n v="118.57683861557101"/>
        <n v="119"/>
        <n v="120"/>
        <n v="121"/>
        <n v="121.10586678566899"/>
        <n v="121.25"/>
        <n v="123.217335272013"/>
        <n v="125"/>
        <n v="125.75"/>
        <n v="126"/>
        <n v="126.75"/>
        <n v="127"/>
        <n v="127.75"/>
        <n v="128.75"/>
        <n v="129"/>
        <n v="129.5"/>
        <n v="130"/>
        <n v="130.00212991848099"/>
        <n v="130.60477852177101"/>
        <n v="132"/>
        <n v="132.06018869826201"/>
        <n v="132.25"/>
        <n v="132.75"/>
        <n v="133"/>
        <n v="133.25"/>
        <n v="133.61588699076501"/>
        <n v="133.69080480074501"/>
        <n v="133.75"/>
        <n v="134"/>
        <n v="134.5"/>
        <n v="134.65816824175499"/>
        <n v="134.75"/>
        <n v="134.80047249449899"/>
        <n v="135"/>
        <n v="135.25"/>
        <n v="135.5"/>
        <n v="135.75"/>
        <n v="136"/>
        <n v="136.234962286338"/>
        <n v="136.25"/>
        <n v="136.75"/>
        <n v="136.77702742823701"/>
        <n v="136.824960677896"/>
        <n v="137"/>
        <n v="137.5"/>
        <n v="138"/>
        <n v="138.25"/>
        <n v="138.87258915586699"/>
        <n v="138.88724674874399"/>
        <n v="138.888888888888"/>
        <n v="139"/>
        <n v="139.033975178259"/>
        <n v="139.5"/>
        <n v="139.529714775766"/>
        <n v="139.53216304995101"/>
        <n v="139.56118350590199"/>
        <n v="140"/>
        <n v="140.18691588785001"/>
        <n v="140.48256762431001"/>
        <n v="140.5"/>
        <n v="140.627060984579"/>
        <n v="140.75"/>
        <n v="141"/>
        <n v="141.75"/>
        <n v="142"/>
        <n v="142.240643346333"/>
        <n v="142.25"/>
        <n v="142.85448124948201"/>
        <n v="142.85714285714201"/>
        <n v="142.98737603827601"/>
        <n v="143"/>
        <n v="143.06536997915299"/>
        <n v="143.103208309824"/>
        <n v="143.5"/>
        <n v="143.51541089941199"/>
        <n v="143.54052910168301"/>
        <n v="143.70009884209"/>
        <n v="143.75"/>
        <n v="143.966266544348"/>
        <n v="144"/>
        <n v="144.25"/>
        <n v="144.5"/>
        <n v="144.626181432321"/>
        <n v="144.892738994529"/>
        <n v="144.95177459184799"/>
        <n v="145"/>
        <n v="145.47630188759501"/>
        <n v="145.5"/>
        <n v="145.75"/>
        <n v="146"/>
        <n v="146.145013365088"/>
        <n v="146.30631465201199"/>
        <n v="146.876061936051"/>
        <n v="147"/>
        <n v="147.01169634709299"/>
        <n v="147.52269690678301"/>
        <n v="147.599867839464"/>
        <n v="147.674069853943"/>
        <n v="147.75"/>
        <n v="147.79866190553099"/>
        <n v="147.96073168082501"/>
        <n v="148"/>
        <n v="148.437088330281"/>
        <n v="148.5"/>
        <n v="148.514851485148"/>
        <n v="148.57489792587501"/>
        <n v="148.65735190362099"/>
        <n v="149"/>
        <n v="149.33028842069101"/>
        <n v="149.468588472589"/>
        <n v="149.889137209193"/>
        <n v="149.96191462991101"/>
        <n v="150"/>
        <n v="150.01846150593099"/>
        <n v="150.75"/>
        <n v="150.75376884422101"/>
        <n v="151"/>
        <n v="151.5"/>
        <n v="151.51515151515099"/>
        <n v="151.98254313092201"/>
        <n v="152"/>
        <n v="152.00161026430001"/>
        <n v="152.28821811875301"/>
        <n v="153"/>
        <n v="153.25"/>
        <n v="153.75"/>
        <n v="153.88045137662399"/>
        <n v="154"/>
        <n v="154.02339795202201"/>
        <n v="154.10338617496899"/>
        <n v="154.5"/>
        <n v="154.75"/>
        <n v="155"/>
        <n v="155.25"/>
        <n v="155.440414507772"/>
        <n v="155.5"/>
        <n v="155.532493445764"/>
        <n v="156"/>
        <n v="156.105197955481"/>
        <n v="156.25"/>
        <n v="157"/>
        <n v="157.03294084504299"/>
        <n v="157.78638472673299"/>
        <n v="157.894736842105"/>
        <n v="157.987433331342"/>
        <n v="158"/>
        <n v="158.02475292914801"/>
        <n v="158.15657522775999"/>
        <n v="158.304173567475"/>
        <n v="158.730158730158"/>
        <n v="158.75"/>
        <n v="159"/>
        <n v="159.425250036443"/>
        <n v="159.5"/>
        <n v="159.628448433008"/>
        <n v="160"/>
        <n v="160.183857960317"/>
        <n v="160.427807486631"/>
        <n v="160.60699178168099"/>
        <n v="161"/>
        <n v="161.25"/>
        <n v="162"/>
        <n v="162.25"/>
        <n v="162.92613344905601"/>
        <n v="163"/>
        <n v="163.04347826086899"/>
        <n v="163.47245718532201"/>
        <n v="163.93442622950801"/>
        <n v="164.83516483516399"/>
        <n v="164.85739745753099"/>
        <n v="165"/>
        <n v="165.74585635359099"/>
        <n v="165.75"/>
        <n v="166"/>
        <n v="166.71681539688299"/>
        <n v="166.72678165254001"/>
        <n v="166.919356006914"/>
        <n v="167.25"/>
        <n v="168.24026397573201"/>
        <n v="169.49152542372801"/>
        <n v="170"/>
        <n v="171.389858347661"/>
        <n v="172"/>
        <n v="172.25"/>
        <n v="173"/>
        <n v="173.629393740816"/>
        <n v="174"/>
        <n v="175"/>
        <n v="175.75"/>
        <n v="176.75"/>
        <n v="177.5"/>
        <n v="178"/>
        <n v="180.75"/>
        <n v="181"/>
        <n v="185.18518518518499"/>
        <n v="190.986451817616"/>
        <m/>
      </sharedItems>
    </cacheField>
    <cacheField name="interquartile_range_derniere_heure" numFmtId="0">
      <sharedItems containsString="0" containsBlank="1" containsNumber="1" minValue="3.9402308805792901" maxValue="74" count="188">
        <n v="3.9402308805792901"/>
        <n v="4"/>
        <n v="5"/>
        <n v="5.25"/>
        <n v="5.5"/>
        <n v="5.9383358566339499"/>
        <n v="5.9678165239497503"/>
        <n v="6"/>
        <n v="6.25"/>
        <n v="6.3795853269537499"/>
        <n v="6.5"/>
        <n v="6.8292154909370799"/>
        <n v="7"/>
        <n v="7.47002753334624"/>
        <n v="7.4857189412840297"/>
        <n v="7.8419131901331696"/>
        <n v="7.9302348440186199"/>
        <n v="8"/>
        <n v="8.1056954934116696"/>
        <n v="8.25"/>
        <n v="8.3346597483544205"/>
        <n v="8.3878333598527703"/>
        <n v="8.5"/>
        <n v="8.75"/>
        <n v="8.7668177704525405"/>
        <n v="8.9897027745083093"/>
        <n v="9"/>
        <n v="9.0156078630961307"/>
        <n v="9.1509082191245401"/>
        <n v="9.25"/>
        <n v="9.2639226087186408"/>
        <n v="9.4123074794079802"/>
        <n v="9.6330806017291994"/>
        <n v="9.6937498286796107"/>
        <n v="9.7996125583110807"/>
        <n v="10"/>
        <n v="10.0409567462697"/>
        <n v="10.4864644327101"/>
        <n v="10.5"/>
        <n v="10.5917326839183"/>
        <n v="10.5921245428632"/>
        <n v="10.75"/>
        <n v="11"/>
        <n v="11.0646801944252"/>
        <n v="11.189050129803"/>
        <n v="11.2112114285017"/>
        <n v="11.277036764550701"/>
        <n v="11.5"/>
        <n v="11.75"/>
        <n v="11.8527760449158"/>
        <n v="12"/>
        <n v="12.25"/>
        <n v="12.475665400359601"/>
        <n v="12.75"/>
        <n v="12.825013254829001"/>
        <n v="12.9721266967946"/>
        <n v="13"/>
        <n v="13.109873003757899"/>
        <n v="13.5"/>
        <n v="13.75"/>
        <n v="13.7659847248713"/>
        <n v="13.9857035030857"/>
        <n v="14"/>
        <n v="14.051078258299199"/>
        <n v="14.4134825489399"/>
        <n v="14.5213500672747"/>
        <n v="14.559369095070201"/>
        <n v="14.648866918757699"/>
        <n v="14.6579811846124"/>
        <n v="14.75"/>
        <n v="14.907596994690399"/>
        <n v="15"/>
        <n v="15.0071625093794"/>
        <n v="15.194480805674599"/>
        <n v="15.209635640853399"/>
        <n v="15.25"/>
        <n v="15.5"/>
        <n v="15.5149750175995"/>
        <n v="15.75"/>
        <n v="15.7642126656544"/>
        <n v="15.8716951238244"/>
        <n v="16"/>
        <n v="16.165587162693601"/>
        <n v="16.5"/>
        <n v="16.75"/>
        <n v="16.801119891602401"/>
        <n v="16.852956044661799"/>
        <n v="16.961842808449401"/>
        <n v="17"/>
        <n v="17.016152882860801"/>
        <n v="17.75"/>
        <n v="17.935754998708401"/>
        <n v="18"/>
        <n v="18.181818181818102"/>
        <n v="18.25"/>
        <n v="18.3565382899498"/>
        <n v="18.485084604634899"/>
        <n v="18.5"/>
        <n v="18.5941313710047"/>
        <n v="18.692073009157401"/>
        <n v="18.694723822088299"/>
        <n v="18.8955058119958"/>
        <n v="19"/>
        <n v="19.2676863388714"/>
        <n v="19.306574472169601"/>
        <n v="19.3438930251206"/>
        <n v="20"/>
        <n v="20.022539444583199"/>
        <n v="20.25"/>
        <n v="20.4181920625293"/>
        <n v="20.75"/>
        <n v="20.908576861677801"/>
        <n v="21"/>
        <n v="21.5389185977421"/>
        <n v="22"/>
        <n v="22.157242848494601"/>
        <n v="22.382073499610101"/>
        <n v="22.528383083012901"/>
        <n v="22.6069317355546"/>
        <n v="22.75"/>
        <n v="22.789755861342499"/>
        <n v="22.889617794013098"/>
        <n v="23"/>
        <n v="23.5"/>
        <n v="23.75"/>
        <n v="24"/>
        <n v="24.1622389579809"/>
        <n v="24.25"/>
        <n v="24.385072094995699"/>
        <n v="24.468688397026799"/>
        <n v="24.543739991946801"/>
        <n v="24.757377698554102"/>
        <n v="25"/>
        <n v="25.25"/>
        <n v="26"/>
        <n v="26.25"/>
        <n v="26.5"/>
        <n v="26.685001145498099"/>
        <n v="26.75"/>
        <n v="27"/>
        <n v="27.5"/>
        <n v="27.599285872478799"/>
        <n v="28"/>
        <n v="28.5"/>
        <n v="28.770726100687"/>
        <n v="29"/>
        <n v="29.25"/>
        <n v="30"/>
        <n v="30.6749752484737"/>
        <n v="30.75"/>
        <n v="31.25"/>
        <n v="31.411983732510201"/>
        <n v="31.985661691070302"/>
        <n v="32"/>
        <n v="32.25"/>
        <n v="32.3746822504189"/>
        <n v="33"/>
        <n v="33.5"/>
        <n v="33.670146052982602"/>
        <n v="34"/>
        <n v="34.947383080864697"/>
        <n v="35"/>
        <n v="35.000098051028203"/>
        <n v="35.356735053861698"/>
        <n v="35.3586688938327"/>
        <n v="35.380568179477301"/>
        <n v="35.5"/>
        <n v="36"/>
        <n v="36.716191583809803"/>
        <n v="37.5625"/>
        <n v="38.5453763955922"/>
        <n v="39.25"/>
        <n v="39.5"/>
        <n v="41"/>
        <n v="41.25"/>
        <n v="42.25"/>
        <n v="43"/>
        <n v="43.258665864295601"/>
        <n v="44"/>
        <n v="45.680041166424097"/>
        <n v="47"/>
        <n v="52.8984519325872"/>
        <n v="55.560746001461098"/>
        <n v="58"/>
        <n v="59"/>
        <n v="59.326796551673503"/>
        <n v="74"/>
        <m/>
      </sharedItems>
    </cacheField>
    <cacheField name="Colonne S" numFmtId="0">
      <sharedItems containsString="0" containsBlank="1" count="1">
        <m/>
      </sharedItems>
    </cacheField>
    <cacheField name="Colonne T" numFmtId="0">
      <sharedItems containsString="0" containsBlank="1" count="1">
        <m/>
      </sharedItems>
    </cacheField>
    <cacheField name="Colonne U" numFmtId="0">
      <sharedItems containsString="0" containsBlank="1" count="1">
        <m/>
      </sharedItems>
    </cacheField>
    <cacheField name="Colonne V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  <x v="0"/>
    <x v="30"/>
    <x v="90"/>
    <x v="0"/>
    <x v="67"/>
    <x v="36"/>
    <x v="27"/>
    <x v="20"/>
    <x v="77"/>
    <x v="30"/>
    <x v="90"/>
    <x v="0"/>
    <x v="67"/>
    <x v="36"/>
    <x v="27"/>
    <x v="20"/>
    <x v="77"/>
    <x v="0"/>
    <x v="0"/>
    <x v="0"/>
    <x v="0"/>
  </r>
  <r>
    <x v="1"/>
    <x v="0"/>
    <x v="245"/>
    <x v="234"/>
    <x v="0"/>
    <x v="74"/>
    <x v="139"/>
    <x v="158"/>
    <x v="170"/>
    <x v="130"/>
    <x v="245"/>
    <x v="234"/>
    <x v="0"/>
    <x v="74"/>
    <x v="139"/>
    <x v="158"/>
    <x v="170"/>
    <x v="130"/>
    <x v="0"/>
    <x v="0"/>
    <x v="0"/>
    <x v="0"/>
  </r>
  <r>
    <x v="2"/>
    <x v="0"/>
    <x v="150"/>
    <x v="13"/>
    <x v="0"/>
    <x v="167"/>
    <x v="108"/>
    <x v="79"/>
    <x v="63"/>
    <x v="21"/>
    <x v="150"/>
    <x v="13"/>
    <x v="0"/>
    <x v="167"/>
    <x v="108"/>
    <x v="79"/>
    <x v="63"/>
    <x v="21"/>
    <x v="0"/>
    <x v="0"/>
    <x v="0"/>
    <x v="0"/>
  </r>
  <r>
    <x v="3"/>
    <x v="0"/>
    <x v="268"/>
    <x v="204"/>
    <x v="0"/>
    <x v="262"/>
    <x v="183"/>
    <x v="179"/>
    <x v="173"/>
    <x v="58"/>
    <x v="268"/>
    <x v="204"/>
    <x v="0"/>
    <x v="262"/>
    <x v="183"/>
    <x v="179"/>
    <x v="173"/>
    <x v="58"/>
    <x v="0"/>
    <x v="0"/>
    <x v="0"/>
    <x v="0"/>
  </r>
  <r>
    <x v="4"/>
    <x v="1"/>
    <x v="21"/>
    <x v="286"/>
    <x v="0"/>
    <x v="90"/>
    <x v="2"/>
    <x v="34"/>
    <x v="68"/>
    <x v="181"/>
    <x v="21"/>
    <x v="286"/>
    <x v="0"/>
    <x v="90"/>
    <x v="2"/>
    <x v="34"/>
    <x v="68"/>
    <x v="181"/>
    <x v="0"/>
    <x v="0"/>
    <x v="0"/>
    <x v="0"/>
  </r>
  <r>
    <x v="5"/>
    <x v="0"/>
    <x v="137"/>
    <x v="10"/>
    <x v="0"/>
    <x v="147"/>
    <x v="107"/>
    <x v="67"/>
    <x v="40"/>
    <x v="1"/>
    <x v="137"/>
    <x v="10"/>
    <x v="0"/>
    <x v="147"/>
    <x v="107"/>
    <x v="67"/>
    <x v="40"/>
    <x v="1"/>
    <x v="0"/>
    <x v="0"/>
    <x v="0"/>
    <x v="0"/>
  </r>
  <r>
    <x v="6"/>
    <x v="0"/>
    <x v="76"/>
    <x v="121"/>
    <x v="0"/>
    <x v="273"/>
    <x v="64"/>
    <x v="51"/>
    <x v="48"/>
    <x v="81"/>
    <x v="76"/>
    <x v="121"/>
    <x v="0"/>
    <x v="273"/>
    <x v="64"/>
    <x v="51"/>
    <x v="48"/>
    <x v="81"/>
    <x v="0"/>
    <x v="0"/>
    <x v="0"/>
    <x v="0"/>
  </r>
  <r>
    <x v="7"/>
    <x v="1"/>
    <x v="121"/>
    <x v="185"/>
    <x v="0"/>
    <x v="14"/>
    <x v="73"/>
    <x v="90"/>
    <x v="94"/>
    <x v="115"/>
    <x v="121"/>
    <x v="185"/>
    <x v="0"/>
    <x v="14"/>
    <x v="73"/>
    <x v="90"/>
    <x v="94"/>
    <x v="115"/>
    <x v="0"/>
    <x v="0"/>
    <x v="0"/>
    <x v="0"/>
  </r>
  <r>
    <x v="8"/>
    <x v="0"/>
    <x v="216"/>
    <x v="78"/>
    <x v="0"/>
    <x v="68"/>
    <x v="146"/>
    <x v="130"/>
    <x v="114"/>
    <x v="28"/>
    <x v="216"/>
    <x v="78"/>
    <x v="0"/>
    <x v="68"/>
    <x v="146"/>
    <x v="130"/>
    <x v="114"/>
    <x v="28"/>
    <x v="0"/>
    <x v="0"/>
    <x v="0"/>
    <x v="0"/>
  </r>
  <r>
    <x v="9"/>
    <x v="0"/>
    <x v="283"/>
    <x v="2"/>
    <x v="0"/>
    <x v="99"/>
    <x v="191"/>
    <x v="171"/>
    <x v="161"/>
    <x v="6"/>
    <x v="283"/>
    <x v="2"/>
    <x v="0"/>
    <x v="99"/>
    <x v="191"/>
    <x v="171"/>
    <x v="161"/>
    <x v="6"/>
    <x v="0"/>
    <x v="0"/>
    <x v="0"/>
    <x v="0"/>
  </r>
  <r>
    <x v="10"/>
    <x v="0"/>
    <x v="212"/>
    <x v="1"/>
    <x v="0"/>
    <x v="277"/>
    <x v="148"/>
    <x v="120"/>
    <x v="92"/>
    <x v="2"/>
    <x v="212"/>
    <x v="1"/>
    <x v="0"/>
    <x v="277"/>
    <x v="148"/>
    <x v="120"/>
    <x v="92"/>
    <x v="2"/>
    <x v="0"/>
    <x v="0"/>
    <x v="0"/>
    <x v="0"/>
  </r>
  <r>
    <x v="11"/>
    <x v="0"/>
    <x v="83"/>
    <x v="239"/>
    <x v="0"/>
    <x v="174"/>
    <x v="39"/>
    <x v="55"/>
    <x v="73"/>
    <x v="142"/>
    <x v="83"/>
    <x v="239"/>
    <x v="0"/>
    <x v="174"/>
    <x v="39"/>
    <x v="55"/>
    <x v="73"/>
    <x v="142"/>
    <x v="0"/>
    <x v="0"/>
    <x v="0"/>
    <x v="0"/>
  </r>
  <r>
    <x v="12"/>
    <x v="0"/>
    <x v="239"/>
    <x v="8"/>
    <x v="0"/>
    <x v="195"/>
    <x v="163"/>
    <x v="142"/>
    <x v="115"/>
    <x v="1"/>
    <x v="239"/>
    <x v="8"/>
    <x v="0"/>
    <x v="195"/>
    <x v="163"/>
    <x v="142"/>
    <x v="115"/>
    <x v="1"/>
    <x v="0"/>
    <x v="0"/>
    <x v="0"/>
    <x v="0"/>
  </r>
  <r>
    <x v="13"/>
    <x v="1"/>
    <x v="84"/>
    <x v="250"/>
    <x v="0"/>
    <x v="256"/>
    <x v="48"/>
    <x v="57"/>
    <x v="66"/>
    <x v="127"/>
    <x v="84"/>
    <x v="250"/>
    <x v="0"/>
    <x v="256"/>
    <x v="48"/>
    <x v="57"/>
    <x v="66"/>
    <x v="127"/>
    <x v="0"/>
    <x v="0"/>
    <x v="0"/>
    <x v="0"/>
  </r>
  <r>
    <x v="14"/>
    <x v="0"/>
    <x v="176"/>
    <x v="30"/>
    <x v="0"/>
    <x v="94"/>
    <x v="119"/>
    <x v="103"/>
    <x v="90"/>
    <x v="42"/>
    <x v="176"/>
    <x v="30"/>
    <x v="0"/>
    <x v="94"/>
    <x v="119"/>
    <x v="103"/>
    <x v="90"/>
    <x v="42"/>
    <x v="0"/>
    <x v="0"/>
    <x v="0"/>
    <x v="0"/>
  </r>
  <r>
    <x v="15"/>
    <x v="0"/>
    <x v="269"/>
    <x v="66"/>
    <x v="0"/>
    <x v="266"/>
    <x v="169"/>
    <x v="163"/>
    <x v="164"/>
    <x v="62"/>
    <x v="269"/>
    <x v="66"/>
    <x v="0"/>
    <x v="266"/>
    <x v="169"/>
    <x v="163"/>
    <x v="164"/>
    <x v="62"/>
    <x v="0"/>
    <x v="0"/>
    <x v="0"/>
    <x v="0"/>
  </r>
  <r>
    <x v="16"/>
    <x v="1"/>
    <x v="157"/>
    <x v="253"/>
    <x v="0"/>
    <x v="278"/>
    <x v="65"/>
    <x v="108"/>
    <x v="128"/>
    <x v="150"/>
    <x v="157"/>
    <x v="253"/>
    <x v="0"/>
    <x v="278"/>
    <x v="65"/>
    <x v="108"/>
    <x v="128"/>
    <x v="150"/>
    <x v="0"/>
    <x v="0"/>
    <x v="0"/>
    <x v="0"/>
  </r>
  <r>
    <x v="17"/>
    <x v="0"/>
    <x v="118"/>
    <x v="171"/>
    <x v="0"/>
    <x v="225"/>
    <x v="70"/>
    <x v="62"/>
    <x v="90"/>
    <x v="114"/>
    <x v="118"/>
    <x v="171"/>
    <x v="0"/>
    <x v="225"/>
    <x v="70"/>
    <x v="62"/>
    <x v="90"/>
    <x v="114"/>
    <x v="0"/>
    <x v="0"/>
    <x v="0"/>
    <x v="0"/>
  </r>
  <r>
    <x v="18"/>
    <x v="0"/>
    <x v="164"/>
    <x v="142"/>
    <x v="0"/>
    <x v="236"/>
    <x v="103"/>
    <x v="96"/>
    <x v="99"/>
    <x v="87"/>
    <x v="164"/>
    <x v="142"/>
    <x v="0"/>
    <x v="236"/>
    <x v="103"/>
    <x v="96"/>
    <x v="99"/>
    <x v="87"/>
    <x v="0"/>
    <x v="0"/>
    <x v="0"/>
    <x v="0"/>
  </r>
  <r>
    <x v="19"/>
    <x v="0"/>
    <x v="278"/>
    <x v="106"/>
    <x v="0"/>
    <x v="44"/>
    <x v="172"/>
    <x v="156"/>
    <x v="163"/>
    <x v="53"/>
    <x v="278"/>
    <x v="106"/>
    <x v="0"/>
    <x v="44"/>
    <x v="172"/>
    <x v="156"/>
    <x v="163"/>
    <x v="53"/>
    <x v="0"/>
    <x v="0"/>
    <x v="0"/>
    <x v="0"/>
  </r>
  <r>
    <x v="20"/>
    <x v="1"/>
    <x v="170"/>
    <x v="262"/>
    <x v="0"/>
    <x v="179"/>
    <x v="91"/>
    <x v="142"/>
    <x v="140"/>
    <x v="142"/>
    <x v="170"/>
    <x v="262"/>
    <x v="0"/>
    <x v="179"/>
    <x v="91"/>
    <x v="142"/>
    <x v="140"/>
    <x v="142"/>
    <x v="0"/>
    <x v="0"/>
    <x v="0"/>
    <x v="0"/>
  </r>
  <r>
    <x v="21"/>
    <x v="0"/>
    <x v="126"/>
    <x v="248"/>
    <x v="0"/>
    <x v="79"/>
    <x v="42"/>
    <x v="83"/>
    <x v="122"/>
    <x v="163"/>
    <x v="126"/>
    <x v="248"/>
    <x v="0"/>
    <x v="79"/>
    <x v="42"/>
    <x v="83"/>
    <x v="122"/>
    <x v="163"/>
    <x v="0"/>
    <x v="0"/>
    <x v="0"/>
    <x v="0"/>
  </r>
  <r>
    <x v="22"/>
    <x v="0"/>
    <x v="222"/>
    <x v="11"/>
    <x v="0"/>
    <x v="197"/>
    <x v="149"/>
    <x v="127"/>
    <x v="101"/>
    <x v="8"/>
    <x v="222"/>
    <x v="11"/>
    <x v="0"/>
    <x v="197"/>
    <x v="149"/>
    <x v="127"/>
    <x v="101"/>
    <x v="8"/>
    <x v="0"/>
    <x v="0"/>
    <x v="0"/>
    <x v="0"/>
  </r>
  <r>
    <x v="23"/>
    <x v="0"/>
    <x v="82"/>
    <x v="201"/>
    <x v="0"/>
    <x v="51"/>
    <x v="50"/>
    <x v="32"/>
    <x v="47"/>
    <x v="102"/>
    <x v="82"/>
    <x v="201"/>
    <x v="0"/>
    <x v="51"/>
    <x v="50"/>
    <x v="32"/>
    <x v="47"/>
    <x v="102"/>
    <x v="0"/>
    <x v="0"/>
    <x v="0"/>
    <x v="0"/>
  </r>
  <r>
    <x v="24"/>
    <x v="0"/>
    <x v="23"/>
    <x v="80"/>
    <x v="0"/>
    <x v="160"/>
    <x v="26"/>
    <x v="10"/>
    <x v="12"/>
    <x v="71"/>
    <x v="23"/>
    <x v="80"/>
    <x v="0"/>
    <x v="160"/>
    <x v="26"/>
    <x v="10"/>
    <x v="12"/>
    <x v="71"/>
    <x v="0"/>
    <x v="0"/>
    <x v="0"/>
    <x v="0"/>
  </r>
  <r>
    <x v="25"/>
    <x v="1"/>
    <x v="286"/>
    <x v="181"/>
    <x v="0"/>
    <x v="48"/>
    <x v="195"/>
    <x v="187"/>
    <x v="182"/>
    <x v="63"/>
    <x v="286"/>
    <x v="181"/>
    <x v="0"/>
    <x v="48"/>
    <x v="195"/>
    <x v="187"/>
    <x v="182"/>
    <x v="63"/>
    <x v="0"/>
    <x v="0"/>
    <x v="0"/>
    <x v="0"/>
  </r>
  <r>
    <x v="26"/>
    <x v="1"/>
    <x v="282"/>
    <x v="48"/>
    <x v="0"/>
    <x v="165"/>
    <x v="190"/>
    <x v="173"/>
    <x v="170"/>
    <x v="31"/>
    <x v="282"/>
    <x v="48"/>
    <x v="0"/>
    <x v="165"/>
    <x v="190"/>
    <x v="173"/>
    <x v="170"/>
    <x v="31"/>
    <x v="0"/>
    <x v="0"/>
    <x v="0"/>
    <x v="0"/>
  </r>
  <r>
    <x v="27"/>
    <x v="0"/>
    <x v="53"/>
    <x v="157"/>
    <x v="0"/>
    <x v="245"/>
    <x v="59"/>
    <x v="55"/>
    <x v="40"/>
    <x v="71"/>
    <x v="53"/>
    <x v="157"/>
    <x v="0"/>
    <x v="245"/>
    <x v="59"/>
    <x v="55"/>
    <x v="40"/>
    <x v="71"/>
    <x v="0"/>
    <x v="0"/>
    <x v="0"/>
    <x v="0"/>
  </r>
  <r>
    <x v="28"/>
    <x v="0"/>
    <x v="226"/>
    <x v="208"/>
    <x v="0"/>
    <x v="120"/>
    <x v="154"/>
    <x v="142"/>
    <x v="140"/>
    <x v="56"/>
    <x v="226"/>
    <x v="208"/>
    <x v="0"/>
    <x v="120"/>
    <x v="154"/>
    <x v="142"/>
    <x v="140"/>
    <x v="56"/>
    <x v="0"/>
    <x v="0"/>
    <x v="0"/>
    <x v="0"/>
  </r>
  <r>
    <x v="29"/>
    <x v="0"/>
    <x v="232"/>
    <x v="37"/>
    <x v="0"/>
    <x v="13"/>
    <x v="155"/>
    <x v="135"/>
    <x v="124"/>
    <x v="24"/>
    <x v="232"/>
    <x v="37"/>
    <x v="0"/>
    <x v="13"/>
    <x v="155"/>
    <x v="135"/>
    <x v="124"/>
    <x v="24"/>
    <x v="0"/>
    <x v="0"/>
    <x v="0"/>
    <x v="0"/>
  </r>
  <r>
    <x v="30"/>
    <x v="0"/>
    <x v="289"/>
    <x v="221"/>
    <x v="0"/>
    <x v="276"/>
    <x v="187"/>
    <x v="194"/>
    <x v="192"/>
    <x v="123"/>
    <x v="289"/>
    <x v="221"/>
    <x v="0"/>
    <x v="276"/>
    <x v="187"/>
    <x v="194"/>
    <x v="192"/>
    <x v="123"/>
    <x v="0"/>
    <x v="0"/>
    <x v="0"/>
    <x v="0"/>
  </r>
  <r>
    <x v="31"/>
    <x v="0"/>
    <x v="110"/>
    <x v="84"/>
    <x v="0"/>
    <x v="97"/>
    <x v="87"/>
    <x v="60"/>
    <x v="59"/>
    <x v="56"/>
    <x v="110"/>
    <x v="84"/>
    <x v="0"/>
    <x v="97"/>
    <x v="87"/>
    <x v="60"/>
    <x v="59"/>
    <x v="56"/>
    <x v="0"/>
    <x v="0"/>
    <x v="0"/>
    <x v="0"/>
  </r>
  <r>
    <x v="32"/>
    <x v="0"/>
    <x v="4"/>
    <x v="151"/>
    <x v="0"/>
    <x v="254"/>
    <x v="9"/>
    <x v="8"/>
    <x v="4"/>
    <x v="92"/>
    <x v="4"/>
    <x v="151"/>
    <x v="0"/>
    <x v="254"/>
    <x v="9"/>
    <x v="8"/>
    <x v="4"/>
    <x v="92"/>
    <x v="0"/>
    <x v="0"/>
    <x v="0"/>
    <x v="0"/>
  </r>
  <r>
    <x v="33"/>
    <x v="0"/>
    <x v="138"/>
    <x v="65"/>
    <x v="0"/>
    <x v="173"/>
    <x v="93"/>
    <x v="77"/>
    <x v="64"/>
    <x v="51"/>
    <x v="138"/>
    <x v="65"/>
    <x v="0"/>
    <x v="173"/>
    <x v="93"/>
    <x v="77"/>
    <x v="64"/>
    <x v="51"/>
    <x v="0"/>
    <x v="0"/>
    <x v="0"/>
    <x v="0"/>
  </r>
  <r>
    <x v="34"/>
    <x v="0"/>
    <x v="252"/>
    <x v="74"/>
    <x v="0"/>
    <x v="12"/>
    <x v="160"/>
    <x v="155"/>
    <x v="155"/>
    <x v="73"/>
    <x v="252"/>
    <x v="74"/>
    <x v="0"/>
    <x v="12"/>
    <x v="160"/>
    <x v="155"/>
    <x v="155"/>
    <x v="73"/>
    <x v="0"/>
    <x v="0"/>
    <x v="0"/>
    <x v="0"/>
  </r>
  <r>
    <x v="35"/>
    <x v="0"/>
    <x v="172"/>
    <x v="104"/>
    <x v="0"/>
    <x v="1"/>
    <x v="104"/>
    <x v="93"/>
    <x v="91"/>
    <x v="69"/>
    <x v="172"/>
    <x v="104"/>
    <x v="0"/>
    <x v="1"/>
    <x v="104"/>
    <x v="93"/>
    <x v="91"/>
    <x v="69"/>
    <x v="0"/>
    <x v="0"/>
    <x v="0"/>
    <x v="0"/>
  </r>
  <r>
    <x v="36"/>
    <x v="0"/>
    <x v="41"/>
    <x v="220"/>
    <x v="0"/>
    <x v="15"/>
    <x v="22"/>
    <x v="35"/>
    <x v="55"/>
    <x v="149"/>
    <x v="41"/>
    <x v="220"/>
    <x v="0"/>
    <x v="15"/>
    <x v="22"/>
    <x v="35"/>
    <x v="55"/>
    <x v="149"/>
    <x v="0"/>
    <x v="0"/>
    <x v="0"/>
    <x v="0"/>
  </r>
  <r>
    <x v="37"/>
    <x v="0"/>
    <x v="288"/>
    <x v="197"/>
    <x v="0"/>
    <x v="102"/>
    <x v="171"/>
    <x v="186"/>
    <x v="191"/>
    <x v="140"/>
    <x v="288"/>
    <x v="197"/>
    <x v="0"/>
    <x v="102"/>
    <x v="171"/>
    <x v="186"/>
    <x v="191"/>
    <x v="140"/>
    <x v="0"/>
    <x v="0"/>
    <x v="0"/>
    <x v="0"/>
  </r>
  <r>
    <x v="38"/>
    <x v="0"/>
    <x v="131"/>
    <x v="241"/>
    <x v="0"/>
    <x v="182"/>
    <x v="41"/>
    <x v="85"/>
    <x v="120"/>
    <x v="166"/>
    <x v="131"/>
    <x v="241"/>
    <x v="0"/>
    <x v="182"/>
    <x v="41"/>
    <x v="85"/>
    <x v="120"/>
    <x v="166"/>
    <x v="0"/>
    <x v="0"/>
    <x v="0"/>
    <x v="0"/>
  </r>
  <r>
    <x v="39"/>
    <x v="0"/>
    <x v="49"/>
    <x v="120"/>
    <x v="0"/>
    <x v="239"/>
    <x v="41"/>
    <x v="39"/>
    <x v="36"/>
    <x v="102"/>
    <x v="49"/>
    <x v="120"/>
    <x v="0"/>
    <x v="239"/>
    <x v="41"/>
    <x v="39"/>
    <x v="36"/>
    <x v="102"/>
    <x v="0"/>
    <x v="0"/>
    <x v="0"/>
    <x v="0"/>
  </r>
  <r>
    <x v="40"/>
    <x v="0"/>
    <x v="93"/>
    <x v="237"/>
    <x v="0"/>
    <x v="192"/>
    <x v="39"/>
    <x v="59"/>
    <x v="106"/>
    <x v="157"/>
    <x v="93"/>
    <x v="237"/>
    <x v="0"/>
    <x v="192"/>
    <x v="39"/>
    <x v="59"/>
    <x v="106"/>
    <x v="157"/>
    <x v="0"/>
    <x v="0"/>
    <x v="0"/>
    <x v="0"/>
  </r>
  <r>
    <x v="41"/>
    <x v="0"/>
    <x v="112"/>
    <x v="153"/>
    <x v="0"/>
    <x v="177"/>
    <x v="64"/>
    <x v="69"/>
    <x v="92"/>
    <x v="125"/>
    <x v="112"/>
    <x v="153"/>
    <x v="0"/>
    <x v="177"/>
    <x v="64"/>
    <x v="69"/>
    <x v="92"/>
    <x v="125"/>
    <x v="0"/>
    <x v="0"/>
    <x v="0"/>
    <x v="0"/>
  </r>
  <r>
    <x v="42"/>
    <x v="0"/>
    <x v="218"/>
    <x v="195"/>
    <x v="0"/>
    <x v="75"/>
    <x v="119"/>
    <x v="143"/>
    <x v="148"/>
    <x v="123"/>
    <x v="218"/>
    <x v="195"/>
    <x v="0"/>
    <x v="75"/>
    <x v="119"/>
    <x v="143"/>
    <x v="148"/>
    <x v="123"/>
    <x v="0"/>
    <x v="0"/>
    <x v="0"/>
    <x v="0"/>
  </r>
  <r>
    <x v="43"/>
    <x v="0"/>
    <x v="100"/>
    <x v="89"/>
    <x v="0"/>
    <x v="222"/>
    <x v="61"/>
    <x v="67"/>
    <x v="59"/>
    <x v="97"/>
    <x v="100"/>
    <x v="89"/>
    <x v="0"/>
    <x v="222"/>
    <x v="61"/>
    <x v="67"/>
    <x v="59"/>
    <x v="97"/>
    <x v="0"/>
    <x v="0"/>
    <x v="0"/>
    <x v="0"/>
  </r>
  <r>
    <x v="44"/>
    <x v="0"/>
    <x v="58"/>
    <x v="85"/>
    <x v="0"/>
    <x v="237"/>
    <x v="50"/>
    <x v="44"/>
    <x v="42"/>
    <x v="90"/>
    <x v="58"/>
    <x v="85"/>
    <x v="0"/>
    <x v="237"/>
    <x v="50"/>
    <x v="44"/>
    <x v="42"/>
    <x v="90"/>
    <x v="0"/>
    <x v="0"/>
    <x v="0"/>
    <x v="0"/>
  </r>
  <r>
    <x v="45"/>
    <x v="1"/>
    <x v="146"/>
    <x v="255"/>
    <x v="0"/>
    <x v="65"/>
    <x v="34"/>
    <x v="107"/>
    <x v="144"/>
    <x v="177"/>
    <x v="146"/>
    <x v="255"/>
    <x v="0"/>
    <x v="65"/>
    <x v="34"/>
    <x v="107"/>
    <x v="144"/>
    <x v="177"/>
    <x v="0"/>
    <x v="0"/>
    <x v="0"/>
    <x v="0"/>
  </r>
  <r>
    <x v="46"/>
    <x v="1"/>
    <x v="230"/>
    <x v="273"/>
    <x v="0"/>
    <x v="201"/>
    <x v="91"/>
    <x v="160"/>
    <x v="180"/>
    <x v="171"/>
    <x v="230"/>
    <x v="273"/>
    <x v="0"/>
    <x v="201"/>
    <x v="91"/>
    <x v="160"/>
    <x v="180"/>
    <x v="171"/>
    <x v="0"/>
    <x v="0"/>
    <x v="0"/>
    <x v="0"/>
  </r>
  <r>
    <x v="47"/>
    <x v="1"/>
    <x v="6"/>
    <x v="291"/>
    <x v="0"/>
    <x v="244"/>
    <x v="6"/>
    <x v="2"/>
    <x v="8"/>
    <x v="134"/>
    <x v="6"/>
    <x v="291"/>
    <x v="0"/>
    <x v="244"/>
    <x v="6"/>
    <x v="2"/>
    <x v="8"/>
    <x v="134"/>
    <x v="0"/>
    <x v="0"/>
    <x v="0"/>
    <x v="0"/>
  </r>
  <r>
    <x v="48"/>
    <x v="0"/>
    <x v="243"/>
    <x v="247"/>
    <x v="0"/>
    <x v="152"/>
    <x v="175"/>
    <x v="166"/>
    <x v="162"/>
    <x v="51"/>
    <x v="243"/>
    <x v="247"/>
    <x v="0"/>
    <x v="152"/>
    <x v="175"/>
    <x v="166"/>
    <x v="162"/>
    <x v="51"/>
    <x v="0"/>
    <x v="0"/>
    <x v="0"/>
    <x v="0"/>
  </r>
  <r>
    <x v="49"/>
    <x v="0"/>
    <x v="106"/>
    <x v="122"/>
    <x v="0"/>
    <x v="129"/>
    <x v="82"/>
    <x v="82"/>
    <x v="71"/>
    <x v="85"/>
    <x v="106"/>
    <x v="122"/>
    <x v="0"/>
    <x v="129"/>
    <x v="82"/>
    <x v="82"/>
    <x v="71"/>
    <x v="85"/>
    <x v="0"/>
    <x v="0"/>
    <x v="0"/>
    <x v="0"/>
  </r>
  <r>
    <x v="50"/>
    <x v="0"/>
    <x v="32"/>
    <x v="214"/>
    <x v="0"/>
    <x v="63"/>
    <x v="24"/>
    <x v="23"/>
    <x v="29"/>
    <x v="129"/>
    <x v="32"/>
    <x v="214"/>
    <x v="0"/>
    <x v="63"/>
    <x v="24"/>
    <x v="23"/>
    <x v="29"/>
    <x v="129"/>
    <x v="0"/>
    <x v="0"/>
    <x v="0"/>
    <x v="0"/>
  </r>
  <r>
    <x v="51"/>
    <x v="0"/>
    <x v="43"/>
    <x v="210"/>
    <x v="0"/>
    <x v="242"/>
    <x v="15"/>
    <x v="45"/>
    <x v="56"/>
    <x v="162"/>
    <x v="43"/>
    <x v="210"/>
    <x v="0"/>
    <x v="242"/>
    <x v="15"/>
    <x v="45"/>
    <x v="56"/>
    <x v="162"/>
    <x v="0"/>
    <x v="0"/>
    <x v="0"/>
    <x v="0"/>
  </r>
  <r>
    <x v="52"/>
    <x v="0"/>
    <x v="197"/>
    <x v="20"/>
    <x v="0"/>
    <x v="214"/>
    <x v="133"/>
    <x v="118"/>
    <x v="96"/>
    <x v="26"/>
    <x v="197"/>
    <x v="20"/>
    <x v="0"/>
    <x v="214"/>
    <x v="133"/>
    <x v="118"/>
    <x v="96"/>
    <x v="26"/>
    <x v="0"/>
    <x v="0"/>
    <x v="0"/>
    <x v="0"/>
  </r>
  <r>
    <x v="53"/>
    <x v="0"/>
    <x v="125"/>
    <x v="112"/>
    <x v="0"/>
    <x v="196"/>
    <x v="97"/>
    <x v="73"/>
    <x v="62"/>
    <x v="42"/>
    <x v="125"/>
    <x v="112"/>
    <x v="0"/>
    <x v="196"/>
    <x v="97"/>
    <x v="73"/>
    <x v="62"/>
    <x v="42"/>
    <x v="0"/>
    <x v="0"/>
    <x v="0"/>
    <x v="0"/>
  </r>
  <r>
    <x v="54"/>
    <x v="0"/>
    <x v="90"/>
    <x v="64"/>
    <x v="0"/>
    <x v="27"/>
    <x v="64"/>
    <x v="32"/>
    <x v="36"/>
    <x v="56"/>
    <x v="90"/>
    <x v="64"/>
    <x v="0"/>
    <x v="27"/>
    <x v="64"/>
    <x v="32"/>
    <x v="36"/>
    <x v="56"/>
    <x v="0"/>
    <x v="0"/>
    <x v="0"/>
    <x v="0"/>
  </r>
  <r>
    <x v="55"/>
    <x v="0"/>
    <x v="63"/>
    <x v="242"/>
    <x v="0"/>
    <x v="208"/>
    <x v="32"/>
    <x v="76"/>
    <x v="67"/>
    <x v="145"/>
    <x v="63"/>
    <x v="242"/>
    <x v="0"/>
    <x v="208"/>
    <x v="32"/>
    <x v="76"/>
    <x v="67"/>
    <x v="145"/>
    <x v="0"/>
    <x v="0"/>
    <x v="0"/>
    <x v="0"/>
  </r>
  <r>
    <x v="56"/>
    <x v="1"/>
    <x v="242"/>
    <x v="261"/>
    <x v="0"/>
    <x v="28"/>
    <x v="118"/>
    <x v="172"/>
    <x v="178"/>
    <x v="155"/>
    <x v="242"/>
    <x v="261"/>
    <x v="0"/>
    <x v="28"/>
    <x v="118"/>
    <x v="172"/>
    <x v="178"/>
    <x v="155"/>
    <x v="0"/>
    <x v="0"/>
    <x v="0"/>
    <x v="0"/>
  </r>
  <r>
    <x v="57"/>
    <x v="0"/>
    <x v="111"/>
    <x v="116"/>
    <x v="0"/>
    <x v="275"/>
    <x v="99"/>
    <x v="69"/>
    <x v="53"/>
    <x v="26"/>
    <x v="111"/>
    <x v="116"/>
    <x v="0"/>
    <x v="275"/>
    <x v="99"/>
    <x v="69"/>
    <x v="53"/>
    <x v="26"/>
    <x v="0"/>
    <x v="0"/>
    <x v="0"/>
    <x v="0"/>
  </r>
  <r>
    <x v="58"/>
    <x v="1"/>
    <x v="209"/>
    <x v="274"/>
    <x v="0"/>
    <x v="209"/>
    <x v="99"/>
    <x v="156"/>
    <x v="167"/>
    <x v="156"/>
    <x v="209"/>
    <x v="274"/>
    <x v="0"/>
    <x v="209"/>
    <x v="99"/>
    <x v="156"/>
    <x v="167"/>
    <x v="156"/>
    <x v="0"/>
    <x v="0"/>
    <x v="0"/>
    <x v="0"/>
  </r>
  <r>
    <x v="59"/>
    <x v="0"/>
    <x v="247"/>
    <x v="36"/>
    <x v="0"/>
    <x v="264"/>
    <x v="161"/>
    <x v="147"/>
    <x v="135"/>
    <x v="35"/>
    <x v="247"/>
    <x v="36"/>
    <x v="0"/>
    <x v="264"/>
    <x v="161"/>
    <x v="147"/>
    <x v="135"/>
    <x v="35"/>
    <x v="0"/>
    <x v="0"/>
    <x v="0"/>
    <x v="0"/>
  </r>
  <r>
    <x v="60"/>
    <x v="0"/>
    <x v="199"/>
    <x v="101"/>
    <x v="0"/>
    <x v="119"/>
    <x v="113"/>
    <x v="115"/>
    <x v="120"/>
    <x v="94"/>
    <x v="199"/>
    <x v="101"/>
    <x v="0"/>
    <x v="119"/>
    <x v="113"/>
    <x v="115"/>
    <x v="120"/>
    <x v="94"/>
    <x v="0"/>
    <x v="0"/>
    <x v="0"/>
    <x v="0"/>
  </r>
  <r>
    <x v="61"/>
    <x v="0"/>
    <x v="122"/>
    <x v="173"/>
    <x v="0"/>
    <x v="70"/>
    <x v="112"/>
    <x v="85"/>
    <x v="73"/>
    <x v="35"/>
    <x v="122"/>
    <x v="173"/>
    <x v="0"/>
    <x v="70"/>
    <x v="112"/>
    <x v="85"/>
    <x v="73"/>
    <x v="35"/>
    <x v="0"/>
    <x v="0"/>
    <x v="0"/>
    <x v="0"/>
  </r>
  <r>
    <x v="62"/>
    <x v="0"/>
    <x v="229"/>
    <x v="40"/>
    <x v="0"/>
    <x v="30"/>
    <x v="137"/>
    <x v="136"/>
    <x v="129"/>
    <x v="70"/>
    <x v="229"/>
    <x v="40"/>
    <x v="0"/>
    <x v="30"/>
    <x v="137"/>
    <x v="136"/>
    <x v="129"/>
    <x v="70"/>
    <x v="0"/>
    <x v="0"/>
    <x v="0"/>
    <x v="0"/>
  </r>
  <r>
    <x v="63"/>
    <x v="0"/>
    <x v="189"/>
    <x v="285"/>
    <x v="0"/>
    <x v="53"/>
    <x v="122"/>
    <x v="141"/>
    <x v="149"/>
    <x v="121"/>
    <x v="189"/>
    <x v="285"/>
    <x v="0"/>
    <x v="53"/>
    <x v="122"/>
    <x v="141"/>
    <x v="149"/>
    <x v="121"/>
    <x v="0"/>
    <x v="0"/>
    <x v="0"/>
    <x v="0"/>
  </r>
  <r>
    <x v="64"/>
    <x v="0"/>
    <x v="66"/>
    <x v="139"/>
    <x v="0"/>
    <x v="92"/>
    <x v="84"/>
    <x v="55"/>
    <x v="38"/>
    <x v="29"/>
    <x v="66"/>
    <x v="139"/>
    <x v="0"/>
    <x v="92"/>
    <x v="84"/>
    <x v="55"/>
    <x v="38"/>
    <x v="29"/>
    <x v="0"/>
    <x v="0"/>
    <x v="0"/>
    <x v="0"/>
  </r>
  <r>
    <x v="65"/>
    <x v="0"/>
    <x v="223"/>
    <x v="16"/>
    <x v="0"/>
    <x v="274"/>
    <x v="148"/>
    <x v="120"/>
    <x v="104"/>
    <x v="12"/>
    <x v="223"/>
    <x v="16"/>
    <x v="0"/>
    <x v="274"/>
    <x v="148"/>
    <x v="120"/>
    <x v="104"/>
    <x v="12"/>
    <x v="0"/>
    <x v="0"/>
    <x v="0"/>
    <x v="0"/>
  </r>
  <r>
    <x v="66"/>
    <x v="1"/>
    <x v="192"/>
    <x v="189"/>
    <x v="0"/>
    <x v="86"/>
    <x v="112"/>
    <x v="138"/>
    <x v="135"/>
    <x v="114"/>
    <x v="192"/>
    <x v="189"/>
    <x v="0"/>
    <x v="86"/>
    <x v="112"/>
    <x v="138"/>
    <x v="135"/>
    <x v="114"/>
    <x v="0"/>
    <x v="0"/>
    <x v="0"/>
    <x v="0"/>
  </r>
  <r>
    <x v="67"/>
    <x v="1"/>
    <x v="104"/>
    <x v="296"/>
    <x v="0"/>
    <x v="118"/>
    <x v="35"/>
    <x v="138"/>
    <x v="142"/>
    <x v="175"/>
    <x v="104"/>
    <x v="296"/>
    <x v="0"/>
    <x v="118"/>
    <x v="35"/>
    <x v="138"/>
    <x v="142"/>
    <x v="175"/>
    <x v="0"/>
    <x v="0"/>
    <x v="0"/>
    <x v="0"/>
  </r>
  <r>
    <x v="68"/>
    <x v="1"/>
    <x v="260"/>
    <x v="271"/>
    <x v="0"/>
    <x v="144"/>
    <x v="170"/>
    <x v="177"/>
    <x v="177"/>
    <x v="99"/>
    <x v="260"/>
    <x v="271"/>
    <x v="0"/>
    <x v="144"/>
    <x v="170"/>
    <x v="177"/>
    <x v="177"/>
    <x v="99"/>
    <x v="0"/>
    <x v="0"/>
    <x v="0"/>
    <x v="0"/>
  </r>
  <r>
    <x v="69"/>
    <x v="1"/>
    <x v="124"/>
    <x v="293"/>
    <x v="0"/>
    <x v="176"/>
    <x v="64"/>
    <x v="138"/>
    <x v="143"/>
    <x v="161"/>
    <x v="124"/>
    <x v="293"/>
    <x v="0"/>
    <x v="176"/>
    <x v="64"/>
    <x v="138"/>
    <x v="143"/>
    <x v="161"/>
    <x v="0"/>
    <x v="0"/>
    <x v="0"/>
    <x v="0"/>
  </r>
  <r>
    <x v="70"/>
    <x v="1"/>
    <x v="171"/>
    <x v="283"/>
    <x v="0"/>
    <x v="190"/>
    <x v="52"/>
    <x v="93"/>
    <x v="165"/>
    <x v="176"/>
    <x v="171"/>
    <x v="283"/>
    <x v="0"/>
    <x v="190"/>
    <x v="52"/>
    <x v="93"/>
    <x v="165"/>
    <x v="176"/>
    <x v="0"/>
    <x v="0"/>
    <x v="0"/>
    <x v="0"/>
  </r>
  <r>
    <x v="71"/>
    <x v="0"/>
    <x v="271"/>
    <x v="176"/>
    <x v="0"/>
    <x v="42"/>
    <x v="182"/>
    <x v="174"/>
    <x v="179"/>
    <x v="82"/>
    <x v="271"/>
    <x v="176"/>
    <x v="0"/>
    <x v="42"/>
    <x v="182"/>
    <x v="174"/>
    <x v="179"/>
    <x v="82"/>
    <x v="0"/>
    <x v="0"/>
    <x v="0"/>
    <x v="0"/>
  </r>
  <r>
    <x v="72"/>
    <x v="0"/>
    <x v="201"/>
    <x v="18"/>
    <x v="0"/>
    <x v="95"/>
    <x v="135"/>
    <x v="112"/>
    <x v="96"/>
    <x v="23"/>
    <x v="201"/>
    <x v="18"/>
    <x v="0"/>
    <x v="95"/>
    <x v="135"/>
    <x v="112"/>
    <x v="96"/>
    <x v="23"/>
    <x v="0"/>
    <x v="0"/>
    <x v="0"/>
    <x v="0"/>
  </r>
  <r>
    <x v="73"/>
    <x v="0"/>
    <x v="141"/>
    <x v="160"/>
    <x v="0"/>
    <x v="122"/>
    <x v="89"/>
    <x v="92"/>
    <x v="93"/>
    <x v="96"/>
    <x v="141"/>
    <x v="160"/>
    <x v="0"/>
    <x v="122"/>
    <x v="89"/>
    <x v="92"/>
    <x v="93"/>
    <x v="96"/>
    <x v="0"/>
    <x v="0"/>
    <x v="0"/>
    <x v="0"/>
  </r>
  <r>
    <x v="74"/>
    <x v="0"/>
    <x v="7"/>
    <x v="32"/>
    <x v="0"/>
    <x v="78"/>
    <x v="19"/>
    <x v="5"/>
    <x v="3"/>
    <x v="40"/>
    <x v="7"/>
    <x v="32"/>
    <x v="0"/>
    <x v="78"/>
    <x v="19"/>
    <x v="5"/>
    <x v="3"/>
    <x v="40"/>
    <x v="0"/>
    <x v="0"/>
    <x v="0"/>
    <x v="0"/>
  </r>
  <r>
    <x v="75"/>
    <x v="0"/>
    <x v="20"/>
    <x v="61"/>
    <x v="0"/>
    <x v="56"/>
    <x v="23"/>
    <x v="18"/>
    <x v="12"/>
    <x v="88"/>
    <x v="20"/>
    <x v="61"/>
    <x v="0"/>
    <x v="56"/>
    <x v="23"/>
    <x v="18"/>
    <x v="12"/>
    <x v="88"/>
    <x v="0"/>
    <x v="0"/>
    <x v="0"/>
    <x v="0"/>
  </r>
  <r>
    <x v="76"/>
    <x v="0"/>
    <x v="88"/>
    <x v="129"/>
    <x v="0"/>
    <x v="11"/>
    <x v="77"/>
    <x v="51"/>
    <x v="53"/>
    <x v="58"/>
    <x v="88"/>
    <x v="129"/>
    <x v="0"/>
    <x v="11"/>
    <x v="77"/>
    <x v="51"/>
    <x v="53"/>
    <x v="58"/>
    <x v="0"/>
    <x v="0"/>
    <x v="0"/>
    <x v="0"/>
  </r>
  <r>
    <x v="77"/>
    <x v="0"/>
    <x v="160"/>
    <x v="267"/>
    <x v="0"/>
    <x v="228"/>
    <x v="117"/>
    <x v="138"/>
    <x v="126"/>
    <x v="102"/>
    <x v="160"/>
    <x v="267"/>
    <x v="0"/>
    <x v="228"/>
    <x v="117"/>
    <x v="138"/>
    <x v="126"/>
    <x v="102"/>
    <x v="0"/>
    <x v="0"/>
    <x v="0"/>
    <x v="0"/>
  </r>
  <r>
    <x v="78"/>
    <x v="1"/>
    <x v="95"/>
    <x v="203"/>
    <x v="0"/>
    <x v="212"/>
    <x v="64"/>
    <x v="39"/>
    <x v="31"/>
    <x v="50"/>
    <x v="95"/>
    <x v="203"/>
    <x v="0"/>
    <x v="212"/>
    <x v="64"/>
    <x v="39"/>
    <x v="31"/>
    <x v="50"/>
    <x v="0"/>
    <x v="0"/>
    <x v="0"/>
    <x v="0"/>
  </r>
  <r>
    <x v="79"/>
    <x v="0"/>
    <x v="248"/>
    <x v="55"/>
    <x v="0"/>
    <x v="103"/>
    <x v="159"/>
    <x v="145"/>
    <x v="137"/>
    <x v="45"/>
    <x v="248"/>
    <x v="55"/>
    <x v="0"/>
    <x v="103"/>
    <x v="159"/>
    <x v="145"/>
    <x v="137"/>
    <x v="45"/>
    <x v="0"/>
    <x v="0"/>
    <x v="0"/>
    <x v="0"/>
  </r>
  <r>
    <x v="80"/>
    <x v="1"/>
    <x v="281"/>
    <x v="63"/>
    <x v="0"/>
    <x v="156"/>
    <x v="189"/>
    <x v="183"/>
    <x v="173"/>
    <x v="42"/>
    <x v="281"/>
    <x v="63"/>
    <x v="0"/>
    <x v="156"/>
    <x v="189"/>
    <x v="183"/>
    <x v="173"/>
    <x v="42"/>
    <x v="0"/>
    <x v="0"/>
    <x v="0"/>
    <x v="0"/>
  </r>
  <r>
    <x v="81"/>
    <x v="0"/>
    <x v="249"/>
    <x v="38"/>
    <x v="0"/>
    <x v="37"/>
    <x v="167"/>
    <x v="153"/>
    <x v="141"/>
    <x v="25"/>
    <x v="249"/>
    <x v="38"/>
    <x v="0"/>
    <x v="37"/>
    <x v="167"/>
    <x v="153"/>
    <x v="141"/>
    <x v="25"/>
    <x v="0"/>
    <x v="0"/>
    <x v="0"/>
    <x v="0"/>
  </r>
  <r>
    <x v="82"/>
    <x v="0"/>
    <x v="236"/>
    <x v="77"/>
    <x v="0"/>
    <x v="34"/>
    <x v="158"/>
    <x v="148"/>
    <x v="132"/>
    <x v="36"/>
    <x v="236"/>
    <x v="77"/>
    <x v="0"/>
    <x v="34"/>
    <x v="158"/>
    <x v="148"/>
    <x v="132"/>
    <x v="36"/>
    <x v="0"/>
    <x v="0"/>
    <x v="0"/>
    <x v="0"/>
  </r>
  <r>
    <x v="83"/>
    <x v="0"/>
    <x v="250"/>
    <x v="97"/>
    <x v="0"/>
    <x v="269"/>
    <x v="136"/>
    <x v="129"/>
    <x v="160"/>
    <x v="113"/>
    <x v="250"/>
    <x v="97"/>
    <x v="0"/>
    <x v="269"/>
    <x v="136"/>
    <x v="129"/>
    <x v="160"/>
    <x v="113"/>
    <x v="0"/>
    <x v="0"/>
    <x v="0"/>
    <x v="0"/>
  </r>
  <r>
    <x v="84"/>
    <x v="0"/>
    <x v="280"/>
    <x v="88"/>
    <x v="0"/>
    <x v="47"/>
    <x v="194"/>
    <x v="178"/>
    <x v="166"/>
    <x v="14"/>
    <x v="280"/>
    <x v="88"/>
    <x v="0"/>
    <x v="47"/>
    <x v="194"/>
    <x v="178"/>
    <x v="166"/>
    <x v="14"/>
    <x v="0"/>
    <x v="0"/>
    <x v="0"/>
    <x v="0"/>
  </r>
  <r>
    <x v="85"/>
    <x v="0"/>
    <x v="273"/>
    <x v="145"/>
    <x v="0"/>
    <x v="55"/>
    <x v="164"/>
    <x v="159"/>
    <x v="171"/>
    <x v="98"/>
    <x v="273"/>
    <x v="145"/>
    <x v="0"/>
    <x v="55"/>
    <x v="164"/>
    <x v="159"/>
    <x v="171"/>
    <x v="98"/>
    <x v="0"/>
    <x v="0"/>
    <x v="0"/>
    <x v="0"/>
  </r>
  <r>
    <x v="86"/>
    <x v="1"/>
    <x v="24"/>
    <x v="292"/>
    <x v="0"/>
    <x v="45"/>
    <x v="1"/>
    <x v="36"/>
    <x v="108"/>
    <x v="185"/>
    <x v="24"/>
    <x v="292"/>
    <x v="0"/>
    <x v="45"/>
    <x v="1"/>
    <x v="36"/>
    <x v="108"/>
    <x v="185"/>
    <x v="0"/>
    <x v="0"/>
    <x v="0"/>
    <x v="0"/>
  </r>
  <r>
    <x v="87"/>
    <x v="0"/>
    <x v="202"/>
    <x v="67"/>
    <x v="0"/>
    <x v="151"/>
    <x v="107"/>
    <x v="120"/>
    <x v="126"/>
    <x v="112"/>
    <x v="202"/>
    <x v="67"/>
    <x v="0"/>
    <x v="151"/>
    <x v="107"/>
    <x v="120"/>
    <x v="126"/>
    <x v="112"/>
    <x v="0"/>
    <x v="0"/>
    <x v="0"/>
    <x v="0"/>
  </r>
  <r>
    <x v="88"/>
    <x v="0"/>
    <x v="154"/>
    <x v="134"/>
    <x v="0"/>
    <x v="111"/>
    <x v="105"/>
    <x v="102"/>
    <x v="95"/>
    <x v="80"/>
    <x v="154"/>
    <x v="134"/>
    <x v="0"/>
    <x v="111"/>
    <x v="105"/>
    <x v="102"/>
    <x v="95"/>
    <x v="80"/>
    <x v="0"/>
    <x v="0"/>
    <x v="0"/>
    <x v="0"/>
  </r>
  <r>
    <x v="89"/>
    <x v="0"/>
    <x v="262"/>
    <x v="294"/>
    <x v="0"/>
    <x v="76"/>
    <x v="134"/>
    <x v="190"/>
    <x v="188"/>
    <x v="165"/>
    <x v="262"/>
    <x v="294"/>
    <x v="0"/>
    <x v="76"/>
    <x v="134"/>
    <x v="190"/>
    <x v="188"/>
    <x v="165"/>
    <x v="0"/>
    <x v="0"/>
    <x v="0"/>
    <x v="0"/>
  </r>
  <r>
    <x v="90"/>
    <x v="1"/>
    <x v="219"/>
    <x v="260"/>
    <x v="0"/>
    <x v="149"/>
    <x v="92"/>
    <x v="149"/>
    <x v="169"/>
    <x v="164"/>
    <x v="219"/>
    <x v="260"/>
    <x v="0"/>
    <x v="149"/>
    <x v="92"/>
    <x v="149"/>
    <x v="169"/>
    <x v="164"/>
    <x v="0"/>
    <x v="0"/>
    <x v="0"/>
    <x v="0"/>
  </r>
  <r>
    <x v="91"/>
    <x v="0"/>
    <x v="74"/>
    <x v="25"/>
    <x v="0"/>
    <x v="199"/>
    <x v="72"/>
    <x v="39"/>
    <x v="22"/>
    <x v="17"/>
    <x v="74"/>
    <x v="25"/>
    <x v="0"/>
    <x v="199"/>
    <x v="72"/>
    <x v="39"/>
    <x v="22"/>
    <x v="17"/>
    <x v="0"/>
    <x v="0"/>
    <x v="0"/>
    <x v="0"/>
  </r>
  <r>
    <x v="92"/>
    <x v="0"/>
    <x v="108"/>
    <x v="205"/>
    <x v="0"/>
    <x v="104"/>
    <x v="110"/>
    <x v="87"/>
    <x v="71"/>
    <x v="39"/>
    <x v="108"/>
    <x v="205"/>
    <x v="0"/>
    <x v="104"/>
    <x v="110"/>
    <x v="87"/>
    <x v="71"/>
    <x v="39"/>
    <x v="0"/>
    <x v="0"/>
    <x v="0"/>
    <x v="0"/>
  </r>
  <r>
    <x v="93"/>
    <x v="0"/>
    <x v="158"/>
    <x v="99"/>
    <x v="0"/>
    <x v="61"/>
    <x v="121"/>
    <x v="109"/>
    <x v="85"/>
    <x v="34"/>
    <x v="158"/>
    <x v="99"/>
    <x v="0"/>
    <x v="61"/>
    <x v="121"/>
    <x v="109"/>
    <x v="85"/>
    <x v="34"/>
    <x v="0"/>
    <x v="0"/>
    <x v="0"/>
    <x v="0"/>
  </r>
  <r>
    <x v="94"/>
    <x v="0"/>
    <x v="296"/>
    <x v="138"/>
    <x v="0"/>
    <x v="5"/>
    <x v="203"/>
    <x v="192"/>
    <x v="193"/>
    <x v="75"/>
    <x v="296"/>
    <x v="138"/>
    <x v="0"/>
    <x v="5"/>
    <x v="203"/>
    <x v="192"/>
    <x v="193"/>
    <x v="75"/>
    <x v="0"/>
    <x v="0"/>
    <x v="0"/>
    <x v="0"/>
  </r>
  <r>
    <x v="95"/>
    <x v="0"/>
    <x v="294"/>
    <x v="96"/>
    <x v="0"/>
    <x v="231"/>
    <x v="199"/>
    <x v="196"/>
    <x v="190"/>
    <x v="81"/>
    <x v="294"/>
    <x v="96"/>
    <x v="0"/>
    <x v="231"/>
    <x v="199"/>
    <x v="196"/>
    <x v="190"/>
    <x v="81"/>
    <x v="0"/>
    <x v="0"/>
    <x v="0"/>
    <x v="0"/>
  </r>
  <r>
    <x v="96"/>
    <x v="0"/>
    <x v="34"/>
    <x v="108"/>
    <x v="0"/>
    <x v="268"/>
    <x v="35"/>
    <x v="14"/>
    <x v="11"/>
    <x v="48"/>
    <x v="34"/>
    <x v="108"/>
    <x v="0"/>
    <x v="268"/>
    <x v="35"/>
    <x v="14"/>
    <x v="11"/>
    <x v="48"/>
    <x v="0"/>
    <x v="0"/>
    <x v="0"/>
    <x v="0"/>
  </r>
  <r>
    <x v="97"/>
    <x v="0"/>
    <x v="274"/>
    <x v="279"/>
    <x v="0"/>
    <x v="189"/>
    <x v="127"/>
    <x v="188"/>
    <x v="193"/>
    <x v="174"/>
    <x v="274"/>
    <x v="279"/>
    <x v="0"/>
    <x v="189"/>
    <x v="127"/>
    <x v="188"/>
    <x v="193"/>
    <x v="174"/>
    <x v="0"/>
    <x v="0"/>
    <x v="0"/>
    <x v="0"/>
  </r>
  <r>
    <x v="98"/>
    <x v="0"/>
    <x v="166"/>
    <x v="110"/>
    <x v="0"/>
    <x v="221"/>
    <x v="115"/>
    <x v="103"/>
    <x v="91"/>
    <x v="51"/>
    <x v="166"/>
    <x v="110"/>
    <x v="0"/>
    <x v="221"/>
    <x v="115"/>
    <x v="103"/>
    <x v="91"/>
    <x v="51"/>
    <x v="0"/>
    <x v="0"/>
    <x v="0"/>
    <x v="0"/>
  </r>
  <r>
    <x v="99"/>
    <x v="0"/>
    <x v="27"/>
    <x v="59"/>
    <x v="0"/>
    <x v="82"/>
    <x v="46"/>
    <x v="24"/>
    <x v="15"/>
    <x v="38"/>
    <x v="27"/>
    <x v="59"/>
    <x v="0"/>
    <x v="82"/>
    <x v="46"/>
    <x v="24"/>
    <x v="15"/>
    <x v="38"/>
    <x v="0"/>
    <x v="0"/>
    <x v="0"/>
    <x v="0"/>
  </r>
  <r>
    <x v="100"/>
    <x v="0"/>
    <x v="267"/>
    <x v="107"/>
    <x v="0"/>
    <x v="69"/>
    <x v="177"/>
    <x v="166"/>
    <x v="164"/>
    <x v="56"/>
    <x v="267"/>
    <x v="107"/>
    <x v="0"/>
    <x v="69"/>
    <x v="177"/>
    <x v="166"/>
    <x v="164"/>
    <x v="56"/>
    <x v="0"/>
    <x v="0"/>
    <x v="0"/>
    <x v="0"/>
  </r>
  <r>
    <x v="101"/>
    <x v="0"/>
    <x v="263"/>
    <x v="100"/>
    <x v="0"/>
    <x v="243"/>
    <x v="163"/>
    <x v="152"/>
    <x v="167"/>
    <x v="88"/>
    <x v="263"/>
    <x v="100"/>
    <x v="0"/>
    <x v="243"/>
    <x v="163"/>
    <x v="152"/>
    <x v="167"/>
    <x v="88"/>
    <x v="0"/>
    <x v="0"/>
    <x v="0"/>
    <x v="0"/>
  </r>
  <r>
    <x v="102"/>
    <x v="1"/>
    <x v="81"/>
    <x v="246"/>
    <x v="0"/>
    <x v="115"/>
    <x v="31"/>
    <x v="64"/>
    <x v="97"/>
    <x v="160"/>
    <x v="81"/>
    <x v="246"/>
    <x v="0"/>
    <x v="115"/>
    <x v="31"/>
    <x v="64"/>
    <x v="97"/>
    <x v="160"/>
    <x v="0"/>
    <x v="0"/>
    <x v="0"/>
    <x v="0"/>
  </r>
  <r>
    <x v="103"/>
    <x v="1"/>
    <x v="264"/>
    <x v="236"/>
    <x v="0"/>
    <x v="31"/>
    <x v="181"/>
    <x v="180"/>
    <x v="172"/>
    <x v="67"/>
    <x v="264"/>
    <x v="236"/>
    <x v="0"/>
    <x v="31"/>
    <x v="181"/>
    <x v="180"/>
    <x v="172"/>
    <x v="67"/>
    <x v="0"/>
    <x v="0"/>
    <x v="0"/>
    <x v="0"/>
  </r>
  <r>
    <x v="104"/>
    <x v="1"/>
    <x v="144"/>
    <x v="243"/>
    <x v="0"/>
    <x v="25"/>
    <x v="90"/>
    <x v="61"/>
    <x v="126"/>
    <x v="133"/>
    <x v="144"/>
    <x v="243"/>
    <x v="0"/>
    <x v="25"/>
    <x v="90"/>
    <x v="61"/>
    <x v="126"/>
    <x v="133"/>
    <x v="0"/>
    <x v="0"/>
    <x v="0"/>
    <x v="0"/>
  </r>
  <r>
    <x v="105"/>
    <x v="0"/>
    <x v="220"/>
    <x v="188"/>
    <x v="0"/>
    <x v="232"/>
    <x v="129"/>
    <x v="133"/>
    <x v="126"/>
    <x v="81"/>
    <x v="220"/>
    <x v="188"/>
    <x v="0"/>
    <x v="232"/>
    <x v="129"/>
    <x v="133"/>
    <x v="126"/>
    <x v="81"/>
    <x v="0"/>
    <x v="0"/>
    <x v="0"/>
    <x v="0"/>
  </r>
  <r>
    <x v="106"/>
    <x v="0"/>
    <x v="136"/>
    <x v="47"/>
    <x v="0"/>
    <x v="151"/>
    <x v="96"/>
    <x v="63"/>
    <x v="64"/>
    <x v="47"/>
    <x v="136"/>
    <x v="47"/>
    <x v="0"/>
    <x v="151"/>
    <x v="96"/>
    <x v="63"/>
    <x v="64"/>
    <x v="47"/>
    <x v="0"/>
    <x v="0"/>
    <x v="0"/>
    <x v="0"/>
  </r>
  <r>
    <x v="107"/>
    <x v="0"/>
    <x v="292"/>
    <x v="159"/>
    <x v="0"/>
    <x v="219"/>
    <x v="189"/>
    <x v="184"/>
    <x v="186"/>
    <x v="94"/>
    <x v="292"/>
    <x v="159"/>
    <x v="0"/>
    <x v="219"/>
    <x v="189"/>
    <x v="184"/>
    <x v="186"/>
    <x v="94"/>
    <x v="0"/>
    <x v="0"/>
    <x v="0"/>
    <x v="0"/>
  </r>
  <r>
    <x v="108"/>
    <x v="1"/>
    <x v="188"/>
    <x v="235"/>
    <x v="0"/>
    <x v="253"/>
    <x v="129"/>
    <x v="140"/>
    <x v="128"/>
    <x v="84"/>
    <x v="188"/>
    <x v="235"/>
    <x v="0"/>
    <x v="253"/>
    <x v="129"/>
    <x v="140"/>
    <x v="128"/>
    <x v="84"/>
    <x v="0"/>
    <x v="0"/>
    <x v="0"/>
    <x v="0"/>
  </r>
  <r>
    <x v="109"/>
    <x v="1"/>
    <x v="79"/>
    <x v="281"/>
    <x v="0"/>
    <x v="71"/>
    <x v="29"/>
    <x v="65"/>
    <x v="81"/>
    <x v="152"/>
    <x v="79"/>
    <x v="281"/>
    <x v="0"/>
    <x v="71"/>
    <x v="29"/>
    <x v="65"/>
    <x v="81"/>
    <x v="152"/>
    <x v="0"/>
    <x v="0"/>
    <x v="0"/>
    <x v="0"/>
  </r>
  <r>
    <x v="110"/>
    <x v="0"/>
    <x v="44"/>
    <x v="41"/>
    <x v="0"/>
    <x v="205"/>
    <x v="50"/>
    <x v="21"/>
    <x v="13"/>
    <x v="19"/>
    <x v="44"/>
    <x v="41"/>
    <x v="0"/>
    <x v="205"/>
    <x v="50"/>
    <x v="21"/>
    <x v="13"/>
    <x v="19"/>
    <x v="0"/>
    <x v="0"/>
    <x v="0"/>
    <x v="0"/>
  </r>
  <r>
    <x v="111"/>
    <x v="0"/>
    <x v="42"/>
    <x v="69"/>
    <x v="0"/>
    <x v="247"/>
    <x v="48"/>
    <x v="26"/>
    <x v="17"/>
    <x v="47"/>
    <x v="42"/>
    <x v="69"/>
    <x v="0"/>
    <x v="247"/>
    <x v="48"/>
    <x v="26"/>
    <x v="17"/>
    <x v="47"/>
    <x v="0"/>
    <x v="0"/>
    <x v="0"/>
    <x v="0"/>
  </r>
  <r>
    <x v="112"/>
    <x v="0"/>
    <x v="297"/>
    <x v="79"/>
    <x v="0"/>
    <x v="155"/>
    <x v="202"/>
    <x v="197"/>
    <x v="196"/>
    <x v="106"/>
    <x v="297"/>
    <x v="79"/>
    <x v="0"/>
    <x v="155"/>
    <x v="202"/>
    <x v="197"/>
    <x v="196"/>
    <x v="106"/>
    <x v="0"/>
    <x v="0"/>
    <x v="0"/>
    <x v="0"/>
  </r>
  <r>
    <x v="113"/>
    <x v="0"/>
    <x v="114"/>
    <x v="118"/>
    <x v="0"/>
    <x v="261"/>
    <x v="87"/>
    <x v="76"/>
    <x v="59"/>
    <x v="56"/>
    <x v="114"/>
    <x v="118"/>
    <x v="0"/>
    <x v="261"/>
    <x v="87"/>
    <x v="76"/>
    <x v="59"/>
    <x v="56"/>
    <x v="0"/>
    <x v="0"/>
    <x v="0"/>
    <x v="0"/>
  </r>
  <r>
    <x v="114"/>
    <x v="0"/>
    <x v="40"/>
    <x v="213"/>
    <x v="0"/>
    <x v="43"/>
    <x v="21"/>
    <x v="32"/>
    <x v="49"/>
    <x v="147"/>
    <x v="40"/>
    <x v="213"/>
    <x v="0"/>
    <x v="43"/>
    <x v="21"/>
    <x v="32"/>
    <x v="49"/>
    <x v="147"/>
    <x v="0"/>
    <x v="0"/>
    <x v="0"/>
    <x v="0"/>
  </r>
  <r>
    <x v="115"/>
    <x v="0"/>
    <x v="9"/>
    <x v="76"/>
    <x v="0"/>
    <x v="42"/>
    <x v="28"/>
    <x v="13"/>
    <x v="9"/>
    <x v="46"/>
    <x v="9"/>
    <x v="76"/>
    <x v="0"/>
    <x v="42"/>
    <x v="28"/>
    <x v="13"/>
    <x v="9"/>
    <x v="46"/>
    <x v="0"/>
    <x v="0"/>
    <x v="0"/>
    <x v="0"/>
  </r>
  <r>
    <x v="116"/>
    <x v="0"/>
    <x v="48"/>
    <x v="177"/>
    <x v="0"/>
    <x v="233"/>
    <x v="30"/>
    <x v="17"/>
    <x v="25"/>
    <x v="110"/>
    <x v="48"/>
    <x v="177"/>
    <x v="0"/>
    <x v="233"/>
    <x v="30"/>
    <x v="17"/>
    <x v="25"/>
    <x v="110"/>
    <x v="0"/>
    <x v="0"/>
    <x v="0"/>
    <x v="0"/>
  </r>
  <r>
    <x v="117"/>
    <x v="0"/>
    <x v="69"/>
    <x v="119"/>
    <x v="0"/>
    <x v="41"/>
    <x v="60"/>
    <x v="46"/>
    <x v="41"/>
    <x v="74"/>
    <x v="69"/>
    <x v="119"/>
    <x v="0"/>
    <x v="41"/>
    <x v="60"/>
    <x v="46"/>
    <x v="41"/>
    <x v="74"/>
    <x v="0"/>
    <x v="0"/>
    <x v="0"/>
    <x v="0"/>
  </r>
  <r>
    <x v="118"/>
    <x v="0"/>
    <x v="0"/>
    <x v="95"/>
    <x v="0"/>
    <x v="142"/>
    <x v="5"/>
    <x v="0"/>
    <x v="0"/>
    <x v="106"/>
    <x v="0"/>
    <x v="95"/>
    <x v="0"/>
    <x v="142"/>
    <x v="5"/>
    <x v="0"/>
    <x v="0"/>
    <x v="106"/>
    <x v="0"/>
    <x v="0"/>
    <x v="0"/>
    <x v="0"/>
  </r>
  <r>
    <x v="119"/>
    <x v="0"/>
    <x v="182"/>
    <x v="182"/>
    <x v="0"/>
    <x v="60"/>
    <x v="114"/>
    <x v="122"/>
    <x v="121"/>
    <x v="93"/>
    <x v="182"/>
    <x v="182"/>
    <x v="0"/>
    <x v="60"/>
    <x v="114"/>
    <x v="122"/>
    <x v="121"/>
    <x v="93"/>
    <x v="0"/>
    <x v="0"/>
    <x v="0"/>
    <x v="0"/>
  </r>
  <r>
    <x v="120"/>
    <x v="0"/>
    <x v="22"/>
    <x v="167"/>
    <x v="0"/>
    <x v="260"/>
    <x v="23"/>
    <x v="16"/>
    <x v="19"/>
    <x v="112"/>
    <x v="22"/>
    <x v="167"/>
    <x v="0"/>
    <x v="260"/>
    <x v="23"/>
    <x v="16"/>
    <x v="19"/>
    <x v="112"/>
    <x v="0"/>
    <x v="0"/>
    <x v="0"/>
    <x v="0"/>
  </r>
  <r>
    <x v="121"/>
    <x v="0"/>
    <x v="33"/>
    <x v="117"/>
    <x v="0"/>
    <x v="270"/>
    <x v="35"/>
    <x v="12"/>
    <x v="12"/>
    <x v="50"/>
    <x v="33"/>
    <x v="117"/>
    <x v="0"/>
    <x v="270"/>
    <x v="35"/>
    <x v="12"/>
    <x v="12"/>
    <x v="50"/>
    <x v="0"/>
    <x v="0"/>
    <x v="0"/>
    <x v="0"/>
  </r>
  <r>
    <x v="122"/>
    <x v="1"/>
    <x v="215"/>
    <x v="298"/>
    <x v="0"/>
    <x v="101"/>
    <x v="35"/>
    <x v="185"/>
    <x v="185"/>
    <x v="183"/>
    <x v="215"/>
    <x v="298"/>
    <x v="0"/>
    <x v="101"/>
    <x v="35"/>
    <x v="185"/>
    <x v="185"/>
    <x v="183"/>
    <x v="0"/>
    <x v="0"/>
    <x v="0"/>
    <x v="0"/>
  </r>
  <r>
    <x v="123"/>
    <x v="1"/>
    <x v="29"/>
    <x v="284"/>
    <x v="0"/>
    <x v="133"/>
    <x v="7"/>
    <x v="25"/>
    <x v="67"/>
    <x v="176"/>
    <x v="29"/>
    <x v="284"/>
    <x v="0"/>
    <x v="133"/>
    <x v="7"/>
    <x v="25"/>
    <x v="67"/>
    <x v="176"/>
    <x v="0"/>
    <x v="0"/>
    <x v="0"/>
    <x v="0"/>
  </r>
  <r>
    <x v="124"/>
    <x v="1"/>
    <x v="180"/>
    <x v="299"/>
    <x v="0"/>
    <x v="140"/>
    <x v="8"/>
    <x v="163"/>
    <x v="189"/>
    <x v="186"/>
    <x v="180"/>
    <x v="299"/>
    <x v="0"/>
    <x v="140"/>
    <x v="8"/>
    <x v="163"/>
    <x v="189"/>
    <x v="186"/>
    <x v="0"/>
    <x v="0"/>
    <x v="0"/>
    <x v="0"/>
  </r>
  <r>
    <x v="125"/>
    <x v="0"/>
    <x v="35"/>
    <x v="245"/>
    <x v="0"/>
    <x v="148"/>
    <x v="32"/>
    <x v="35"/>
    <x v="46"/>
    <x v="125"/>
    <x v="35"/>
    <x v="245"/>
    <x v="0"/>
    <x v="148"/>
    <x v="32"/>
    <x v="35"/>
    <x v="46"/>
    <x v="125"/>
    <x v="0"/>
    <x v="0"/>
    <x v="0"/>
    <x v="0"/>
  </r>
  <r>
    <x v="126"/>
    <x v="0"/>
    <x v="97"/>
    <x v="165"/>
    <x v="0"/>
    <x v="139"/>
    <x v="78"/>
    <x v="71"/>
    <x v="61"/>
    <x v="66"/>
    <x v="97"/>
    <x v="165"/>
    <x v="0"/>
    <x v="139"/>
    <x v="78"/>
    <x v="71"/>
    <x v="61"/>
    <x v="66"/>
    <x v="0"/>
    <x v="0"/>
    <x v="0"/>
    <x v="0"/>
  </r>
  <r>
    <x v="127"/>
    <x v="0"/>
    <x v="103"/>
    <x v="83"/>
    <x v="0"/>
    <x v="198"/>
    <x v="91"/>
    <x v="76"/>
    <x v="65"/>
    <x v="56"/>
    <x v="103"/>
    <x v="83"/>
    <x v="0"/>
    <x v="198"/>
    <x v="91"/>
    <x v="76"/>
    <x v="65"/>
    <x v="56"/>
    <x v="0"/>
    <x v="0"/>
    <x v="0"/>
    <x v="0"/>
  </r>
  <r>
    <x v="128"/>
    <x v="0"/>
    <x v="80"/>
    <x v="15"/>
    <x v="0"/>
    <x v="8"/>
    <x v="71"/>
    <x v="53"/>
    <x v="28"/>
    <x v="33"/>
    <x v="80"/>
    <x v="15"/>
    <x v="0"/>
    <x v="8"/>
    <x v="71"/>
    <x v="53"/>
    <x v="28"/>
    <x v="33"/>
    <x v="0"/>
    <x v="0"/>
    <x v="0"/>
    <x v="0"/>
  </r>
  <r>
    <x v="129"/>
    <x v="0"/>
    <x v="130"/>
    <x v="152"/>
    <x v="0"/>
    <x v="213"/>
    <x v="96"/>
    <x v="78"/>
    <x v="88"/>
    <x v="78"/>
    <x v="130"/>
    <x v="152"/>
    <x v="0"/>
    <x v="213"/>
    <x v="96"/>
    <x v="78"/>
    <x v="88"/>
    <x v="78"/>
    <x v="0"/>
    <x v="0"/>
    <x v="0"/>
    <x v="0"/>
  </r>
  <r>
    <x v="130"/>
    <x v="0"/>
    <x v="54"/>
    <x v="135"/>
    <x v="0"/>
    <x v="180"/>
    <x v="50"/>
    <x v="35"/>
    <x v="27"/>
    <x v="69"/>
    <x v="54"/>
    <x v="135"/>
    <x v="0"/>
    <x v="180"/>
    <x v="50"/>
    <x v="35"/>
    <x v="27"/>
    <x v="69"/>
    <x v="0"/>
    <x v="0"/>
    <x v="0"/>
    <x v="0"/>
  </r>
  <r>
    <x v="131"/>
    <x v="0"/>
    <x v="285"/>
    <x v="98"/>
    <x v="0"/>
    <x v="186"/>
    <x v="185"/>
    <x v="176"/>
    <x v="176"/>
    <x v="62"/>
    <x v="285"/>
    <x v="98"/>
    <x v="0"/>
    <x v="186"/>
    <x v="185"/>
    <x v="176"/>
    <x v="176"/>
    <x v="62"/>
    <x v="0"/>
    <x v="0"/>
    <x v="0"/>
    <x v="0"/>
  </r>
  <r>
    <x v="132"/>
    <x v="0"/>
    <x v="17"/>
    <x v="161"/>
    <x v="0"/>
    <x v="238"/>
    <x v="18"/>
    <x v="7"/>
    <x v="8"/>
    <x v="58"/>
    <x v="17"/>
    <x v="161"/>
    <x v="0"/>
    <x v="238"/>
    <x v="18"/>
    <x v="7"/>
    <x v="8"/>
    <x v="58"/>
    <x v="0"/>
    <x v="0"/>
    <x v="0"/>
    <x v="0"/>
  </r>
  <r>
    <x v="133"/>
    <x v="0"/>
    <x v="261"/>
    <x v="82"/>
    <x v="0"/>
    <x v="210"/>
    <x v="179"/>
    <x v="165"/>
    <x v="160"/>
    <x v="44"/>
    <x v="261"/>
    <x v="82"/>
    <x v="0"/>
    <x v="210"/>
    <x v="179"/>
    <x v="165"/>
    <x v="160"/>
    <x v="44"/>
    <x v="0"/>
    <x v="0"/>
    <x v="0"/>
    <x v="0"/>
  </r>
  <r>
    <x v="134"/>
    <x v="1"/>
    <x v="133"/>
    <x v="103"/>
    <x v="0"/>
    <x v="135"/>
    <x v="75"/>
    <x v="80"/>
    <x v="82"/>
    <x v="102"/>
    <x v="133"/>
    <x v="103"/>
    <x v="0"/>
    <x v="135"/>
    <x v="75"/>
    <x v="80"/>
    <x v="82"/>
    <x v="102"/>
    <x v="0"/>
    <x v="0"/>
    <x v="0"/>
    <x v="0"/>
  </r>
  <r>
    <x v="135"/>
    <x v="0"/>
    <x v="224"/>
    <x v="21"/>
    <x v="0"/>
    <x v="59"/>
    <x v="144"/>
    <x v="121"/>
    <x v="105"/>
    <x v="20"/>
    <x v="224"/>
    <x v="21"/>
    <x v="0"/>
    <x v="59"/>
    <x v="144"/>
    <x v="121"/>
    <x v="105"/>
    <x v="20"/>
    <x v="0"/>
    <x v="0"/>
    <x v="0"/>
    <x v="0"/>
  </r>
  <r>
    <x v="136"/>
    <x v="0"/>
    <x v="68"/>
    <x v="194"/>
    <x v="0"/>
    <x v="141"/>
    <x v="55"/>
    <x v="56"/>
    <x v="54"/>
    <x v="105"/>
    <x v="68"/>
    <x v="194"/>
    <x v="0"/>
    <x v="141"/>
    <x v="55"/>
    <x v="56"/>
    <x v="54"/>
    <x v="105"/>
    <x v="0"/>
    <x v="0"/>
    <x v="0"/>
    <x v="0"/>
  </r>
  <r>
    <x v="137"/>
    <x v="0"/>
    <x v="139"/>
    <x v="92"/>
    <x v="0"/>
    <x v="85"/>
    <x v="123"/>
    <x v="91"/>
    <x v="64"/>
    <x v="4"/>
    <x v="139"/>
    <x v="92"/>
    <x v="0"/>
    <x v="85"/>
    <x v="123"/>
    <x v="91"/>
    <x v="64"/>
    <x v="4"/>
    <x v="0"/>
    <x v="0"/>
    <x v="0"/>
    <x v="0"/>
  </r>
  <r>
    <x v="138"/>
    <x v="0"/>
    <x v="50"/>
    <x v="275"/>
    <x v="0"/>
    <x v="32"/>
    <x v="26"/>
    <x v="68"/>
    <x v="88"/>
    <x v="159"/>
    <x v="50"/>
    <x v="275"/>
    <x v="0"/>
    <x v="32"/>
    <x v="26"/>
    <x v="68"/>
    <x v="88"/>
    <x v="159"/>
    <x v="0"/>
    <x v="0"/>
    <x v="0"/>
    <x v="0"/>
  </r>
  <r>
    <x v="139"/>
    <x v="0"/>
    <x v="134"/>
    <x v="127"/>
    <x v="0"/>
    <x v="33"/>
    <x v="100"/>
    <x v="84"/>
    <x v="77"/>
    <x v="57"/>
    <x v="134"/>
    <x v="127"/>
    <x v="0"/>
    <x v="33"/>
    <x v="100"/>
    <x v="84"/>
    <x v="77"/>
    <x v="57"/>
    <x v="0"/>
    <x v="0"/>
    <x v="0"/>
    <x v="0"/>
  </r>
  <r>
    <x v="140"/>
    <x v="1"/>
    <x v="15"/>
    <x v="278"/>
    <x v="0"/>
    <x v="207"/>
    <x v="3"/>
    <x v="29"/>
    <x v="46"/>
    <x v="178"/>
    <x v="15"/>
    <x v="278"/>
    <x v="0"/>
    <x v="207"/>
    <x v="3"/>
    <x v="29"/>
    <x v="46"/>
    <x v="178"/>
    <x v="0"/>
    <x v="0"/>
    <x v="0"/>
    <x v="0"/>
  </r>
  <r>
    <x v="141"/>
    <x v="0"/>
    <x v="86"/>
    <x v="81"/>
    <x v="0"/>
    <x v="17"/>
    <x v="75"/>
    <x v="54"/>
    <x v="39"/>
    <x v="41"/>
    <x v="86"/>
    <x v="81"/>
    <x v="0"/>
    <x v="17"/>
    <x v="75"/>
    <x v="54"/>
    <x v="39"/>
    <x v="41"/>
    <x v="0"/>
    <x v="0"/>
    <x v="0"/>
    <x v="0"/>
  </r>
  <r>
    <x v="142"/>
    <x v="0"/>
    <x v="62"/>
    <x v="136"/>
    <x v="0"/>
    <x v="200"/>
    <x v="51"/>
    <x v="43"/>
    <x v="40"/>
    <x v="88"/>
    <x v="62"/>
    <x v="136"/>
    <x v="0"/>
    <x v="200"/>
    <x v="51"/>
    <x v="43"/>
    <x v="40"/>
    <x v="88"/>
    <x v="0"/>
    <x v="0"/>
    <x v="0"/>
    <x v="0"/>
  </r>
  <r>
    <x v="143"/>
    <x v="0"/>
    <x v="254"/>
    <x v="170"/>
    <x v="0"/>
    <x v="227"/>
    <x v="157"/>
    <x v="163"/>
    <x v="167"/>
    <x v="102"/>
    <x v="254"/>
    <x v="170"/>
    <x v="0"/>
    <x v="227"/>
    <x v="157"/>
    <x v="163"/>
    <x v="167"/>
    <x v="102"/>
    <x v="0"/>
    <x v="0"/>
    <x v="0"/>
    <x v="0"/>
  </r>
  <r>
    <x v="144"/>
    <x v="0"/>
    <x v="38"/>
    <x v="206"/>
    <x v="0"/>
    <x v="271"/>
    <x v="51"/>
    <x v="32"/>
    <x v="26"/>
    <x v="62"/>
    <x v="38"/>
    <x v="206"/>
    <x v="0"/>
    <x v="271"/>
    <x v="51"/>
    <x v="32"/>
    <x v="26"/>
    <x v="62"/>
    <x v="0"/>
    <x v="0"/>
    <x v="0"/>
    <x v="0"/>
  </r>
  <r>
    <x v="145"/>
    <x v="0"/>
    <x v="52"/>
    <x v="149"/>
    <x v="0"/>
    <x v="137"/>
    <x v="57"/>
    <x v="43"/>
    <x v="31"/>
    <x v="62"/>
    <x v="52"/>
    <x v="149"/>
    <x v="0"/>
    <x v="137"/>
    <x v="57"/>
    <x v="43"/>
    <x v="31"/>
    <x v="62"/>
    <x v="0"/>
    <x v="0"/>
    <x v="0"/>
    <x v="0"/>
  </r>
  <r>
    <x v="146"/>
    <x v="0"/>
    <x v="85"/>
    <x v="113"/>
    <x v="0"/>
    <x v="181"/>
    <x v="66"/>
    <x v="51"/>
    <x v="43"/>
    <x v="62"/>
    <x v="85"/>
    <x v="113"/>
    <x v="0"/>
    <x v="181"/>
    <x v="66"/>
    <x v="51"/>
    <x v="43"/>
    <x v="62"/>
    <x v="0"/>
    <x v="0"/>
    <x v="0"/>
    <x v="0"/>
  </r>
  <r>
    <x v="147"/>
    <x v="0"/>
    <x v="184"/>
    <x v="23"/>
    <x v="0"/>
    <x v="116"/>
    <x v="131"/>
    <x v="113"/>
    <x v="87"/>
    <x v="13"/>
    <x v="184"/>
    <x v="23"/>
    <x v="0"/>
    <x v="116"/>
    <x v="131"/>
    <x v="113"/>
    <x v="87"/>
    <x v="13"/>
    <x v="0"/>
    <x v="0"/>
    <x v="0"/>
    <x v="0"/>
  </r>
  <r>
    <x v="148"/>
    <x v="0"/>
    <x v="191"/>
    <x v="131"/>
    <x v="0"/>
    <x v="229"/>
    <x v="143"/>
    <x v="133"/>
    <x v="119"/>
    <x v="42"/>
    <x v="191"/>
    <x v="131"/>
    <x v="0"/>
    <x v="229"/>
    <x v="143"/>
    <x v="133"/>
    <x v="119"/>
    <x v="42"/>
    <x v="0"/>
    <x v="0"/>
    <x v="0"/>
    <x v="0"/>
  </r>
  <r>
    <x v="149"/>
    <x v="1"/>
    <x v="145"/>
    <x v="280"/>
    <x v="0"/>
    <x v="107"/>
    <x v="54"/>
    <x v="131"/>
    <x v="142"/>
    <x v="168"/>
    <x v="145"/>
    <x v="280"/>
    <x v="0"/>
    <x v="107"/>
    <x v="54"/>
    <x v="131"/>
    <x v="142"/>
    <x v="168"/>
    <x v="0"/>
    <x v="0"/>
    <x v="0"/>
    <x v="0"/>
  </r>
  <r>
    <x v="150"/>
    <x v="0"/>
    <x v="205"/>
    <x v="22"/>
    <x v="0"/>
    <x v="18"/>
    <x v="128"/>
    <x v="110"/>
    <x v="102"/>
    <x v="43"/>
    <x v="205"/>
    <x v="22"/>
    <x v="0"/>
    <x v="18"/>
    <x v="128"/>
    <x v="110"/>
    <x v="102"/>
    <x v="43"/>
    <x v="0"/>
    <x v="0"/>
    <x v="0"/>
    <x v="0"/>
  </r>
  <r>
    <x v="151"/>
    <x v="0"/>
    <x v="140"/>
    <x v="45"/>
    <x v="0"/>
    <x v="170"/>
    <x v="95"/>
    <x v="69"/>
    <x v="67"/>
    <x v="56"/>
    <x v="140"/>
    <x v="45"/>
    <x v="0"/>
    <x v="170"/>
    <x v="95"/>
    <x v="69"/>
    <x v="67"/>
    <x v="56"/>
    <x v="0"/>
    <x v="0"/>
    <x v="0"/>
    <x v="0"/>
  </r>
  <r>
    <x v="152"/>
    <x v="1"/>
    <x v="225"/>
    <x v="148"/>
    <x v="0"/>
    <x v="223"/>
    <x v="145"/>
    <x v="147"/>
    <x v="134"/>
    <x v="62"/>
    <x v="225"/>
    <x v="148"/>
    <x v="0"/>
    <x v="223"/>
    <x v="145"/>
    <x v="147"/>
    <x v="134"/>
    <x v="62"/>
    <x v="0"/>
    <x v="0"/>
    <x v="0"/>
    <x v="0"/>
  </r>
  <r>
    <x v="153"/>
    <x v="0"/>
    <x v="71"/>
    <x v="123"/>
    <x v="0"/>
    <x v="49"/>
    <x v="87"/>
    <x v="55"/>
    <x v="36"/>
    <x v="17"/>
    <x v="71"/>
    <x v="123"/>
    <x v="0"/>
    <x v="49"/>
    <x v="87"/>
    <x v="55"/>
    <x v="36"/>
    <x v="17"/>
    <x v="0"/>
    <x v="0"/>
    <x v="0"/>
    <x v="0"/>
  </r>
  <r>
    <x v="154"/>
    <x v="0"/>
    <x v="206"/>
    <x v="7"/>
    <x v="0"/>
    <x v="235"/>
    <x v="141"/>
    <x v="114"/>
    <x v="89"/>
    <x v="5"/>
    <x v="206"/>
    <x v="7"/>
    <x v="0"/>
    <x v="235"/>
    <x v="141"/>
    <x v="114"/>
    <x v="89"/>
    <x v="5"/>
    <x v="0"/>
    <x v="0"/>
    <x v="0"/>
    <x v="0"/>
  </r>
  <r>
    <x v="155"/>
    <x v="0"/>
    <x v="240"/>
    <x v="62"/>
    <x v="0"/>
    <x v="150"/>
    <x v="138"/>
    <x v="144"/>
    <x v="135"/>
    <x v="81"/>
    <x v="240"/>
    <x v="62"/>
    <x v="0"/>
    <x v="150"/>
    <x v="138"/>
    <x v="144"/>
    <x v="135"/>
    <x v="81"/>
    <x v="0"/>
    <x v="0"/>
    <x v="0"/>
    <x v="0"/>
  </r>
  <r>
    <x v="156"/>
    <x v="0"/>
    <x v="287"/>
    <x v="183"/>
    <x v="0"/>
    <x v="134"/>
    <x v="193"/>
    <x v="191"/>
    <x v="185"/>
    <x v="88"/>
    <x v="287"/>
    <x v="183"/>
    <x v="0"/>
    <x v="134"/>
    <x v="193"/>
    <x v="191"/>
    <x v="185"/>
    <x v="88"/>
    <x v="0"/>
    <x v="0"/>
    <x v="0"/>
    <x v="0"/>
  </r>
  <r>
    <x v="157"/>
    <x v="0"/>
    <x v="135"/>
    <x v="141"/>
    <x v="0"/>
    <x v="121"/>
    <x v="79"/>
    <x v="75"/>
    <x v="72"/>
    <x v="89"/>
    <x v="135"/>
    <x v="141"/>
    <x v="0"/>
    <x v="121"/>
    <x v="79"/>
    <x v="75"/>
    <x v="72"/>
    <x v="89"/>
    <x v="0"/>
    <x v="0"/>
    <x v="0"/>
    <x v="0"/>
  </r>
  <r>
    <x v="158"/>
    <x v="0"/>
    <x v="31"/>
    <x v="71"/>
    <x v="0"/>
    <x v="109"/>
    <x v="27"/>
    <x v="15"/>
    <x v="23"/>
    <x v="111"/>
    <x v="31"/>
    <x v="71"/>
    <x v="0"/>
    <x v="109"/>
    <x v="27"/>
    <x v="15"/>
    <x v="23"/>
    <x v="111"/>
    <x v="0"/>
    <x v="0"/>
    <x v="0"/>
    <x v="0"/>
  </r>
  <r>
    <x v="159"/>
    <x v="0"/>
    <x v="179"/>
    <x v="46"/>
    <x v="0"/>
    <x v="255"/>
    <x v="129"/>
    <x v="100"/>
    <x v="76"/>
    <x v="10"/>
    <x v="179"/>
    <x v="46"/>
    <x v="0"/>
    <x v="255"/>
    <x v="129"/>
    <x v="100"/>
    <x v="76"/>
    <x v="10"/>
    <x v="0"/>
    <x v="0"/>
    <x v="0"/>
    <x v="0"/>
  </r>
  <r>
    <x v="160"/>
    <x v="1"/>
    <x v="13"/>
    <x v="219"/>
    <x v="0"/>
    <x v="230"/>
    <x v="12"/>
    <x v="19"/>
    <x v="24"/>
    <x v="146"/>
    <x v="13"/>
    <x v="219"/>
    <x v="0"/>
    <x v="230"/>
    <x v="12"/>
    <x v="19"/>
    <x v="24"/>
    <x v="146"/>
    <x v="0"/>
    <x v="0"/>
    <x v="0"/>
    <x v="0"/>
  </r>
  <r>
    <x v="161"/>
    <x v="0"/>
    <x v="156"/>
    <x v="72"/>
    <x v="0"/>
    <x v="163"/>
    <x v="107"/>
    <x v="93"/>
    <x v="88"/>
    <x v="56"/>
    <x v="156"/>
    <x v="72"/>
    <x v="0"/>
    <x v="163"/>
    <x v="107"/>
    <x v="93"/>
    <x v="88"/>
    <x v="56"/>
    <x v="0"/>
    <x v="0"/>
    <x v="0"/>
    <x v="0"/>
  </r>
  <r>
    <x v="162"/>
    <x v="0"/>
    <x v="147"/>
    <x v="207"/>
    <x v="0"/>
    <x v="29"/>
    <x v="88"/>
    <x v="104"/>
    <x v="112"/>
    <x v="116"/>
    <x v="147"/>
    <x v="207"/>
    <x v="0"/>
    <x v="29"/>
    <x v="88"/>
    <x v="104"/>
    <x v="112"/>
    <x v="116"/>
    <x v="0"/>
    <x v="0"/>
    <x v="0"/>
    <x v="0"/>
  </r>
  <r>
    <x v="163"/>
    <x v="1"/>
    <x v="64"/>
    <x v="282"/>
    <x v="0"/>
    <x v="162"/>
    <x v="12"/>
    <x v="47"/>
    <x v="115"/>
    <x v="180"/>
    <x v="64"/>
    <x v="282"/>
    <x v="0"/>
    <x v="162"/>
    <x v="12"/>
    <x v="47"/>
    <x v="115"/>
    <x v="180"/>
    <x v="0"/>
    <x v="0"/>
    <x v="0"/>
    <x v="0"/>
  </r>
  <r>
    <x v="164"/>
    <x v="0"/>
    <x v="70"/>
    <x v="224"/>
    <x v="0"/>
    <x v="65"/>
    <x v="45"/>
    <x v="39"/>
    <x v="59"/>
    <x v="122"/>
    <x v="70"/>
    <x v="224"/>
    <x v="0"/>
    <x v="65"/>
    <x v="45"/>
    <x v="39"/>
    <x v="59"/>
    <x v="122"/>
    <x v="0"/>
    <x v="0"/>
    <x v="0"/>
    <x v="0"/>
  </r>
  <r>
    <x v="165"/>
    <x v="0"/>
    <x v="275"/>
    <x v="233"/>
    <x v="0"/>
    <x v="125"/>
    <x v="186"/>
    <x v="181"/>
    <x v="174"/>
    <x v="54"/>
    <x v="275"/>
    <x v="233"/>
    <x v="0"/>
    <x v="125"/>
    <x v="186"/>
    <x v="181"/>
    <x v="174"/>
    <x v="54"/>
    <x v="0"/>
    <x v="0"/>
    <x v="0"/>
    <x v="0"/>
  </r>
  <r>
    <x v="166"/>
    <x v="1"/>
    <x v="190"/>
    <x v="202"/>
    <x v="0"/>
    <x v="127"/>
    <x v="106"/>
    <x v="111"/>
    <x v="133"/>
    <x v="122"/>
    <x v="190"/>
    <x v="202"/>
    <x v="0"/>
    <x v="127"/>
    <x v="106"/>
    <x v="111"/>
    <x v="133"/>
    <x v="122"/>
    <x v="0"/>
    <x v="0"/>
    <x v="0"/>
    <x v="0"/>
  </r>
  <r>
    <x v="167"/>
    <x v="0"/>
    <x v="59"/>
    <x v="130"/>
    <x v="0"/>
    <x v="26"/>
    <x v="58"/>
    <x v="40"/>
    <x v="37"/>
    <x v="69"/>
    <x v="59"/>
    <x v="130"/>
    <x v="0"/>
    <x v="26"/>
    <x v="58"/>
    <x v="40"/>
    <x v="37"/>
    <x v="69"/>
    <x v="0"/>
    <x v="0"/>
    <x v="0"/>
    <x v="0"/>
  </r>
  <r>
    <x v="168"/>
    <x v="0"/>
    <x v="217"/>
    <x v="166"/>
    <x v="0"/>
    <x v="217"/>
    <x v="125"/>
    <x v="125"/>
    <x v="118"/>
    <x v="72"/>
    <x v="217"/>
    <x v="166"/>
    <x v="0"/>
    <x v="217"/>
    <x v="125"/>
    <x v="125"/>
    <x v="118"/>
    <x v="72"/>
    <x v="0"/>
    <x v="0"/>
    <x v="0"/>
    <x v="0"/>
  </r>
  <r>
    <x v="169"/>
    <x v="0"/>
    <x v="255"/>
    <x v="258"/>
    <x v="0"/>
    <x v="35"/>
    <x v="156"/>
    <x v="182"/>
    <x v="175"/>
    <x v="114"/>
    <x v="255"/>
    <x v="258"/>
    <x v="0"/>
    <x v="35"/>
    <x v="156"/>
    <x v="182"/>
    <x v="175"/>
    <x v="114"/>
    <x v="0"/>
    <x v="0"/>
    <x v="0"/>
    <x v="0"/>
  </r>
  <r>
    <x v="170"/>
    <x v="0"/>
    <x v="1"/>
    <x v="140"/>
    <x v="0"/>
    <x v="131"/>
    <x v="7"/>
    <x v="3"/>
    <x v="2"/>
    <x v="92"/>
    <x v="1"/>
    <x v="140"/>
    <x v="0"/>
    <x v="131"/>
    <x v="7"/>
    <x v="3"/>
    <x v="2"/>
    <x v="92"/>
    <x v="0"/>
    <x v="0"/>
    <x v="0"/>
    <x v="0"/>
  </r>
  <r>
    <x v="171"/>
    <x v="1"/>
    <x v="105"/>
    <x v="150"/>
    <x v="0"/>
    <x v="168"/>
    <x v="95"/>
    <x v="67"/>
    <x v="59"/>
    <x v="42"/>
    <x v="105"/>
    <x v="150"/>
    <x v="0"/>
    <x v="168"/>
    <x v="95"/>
    <x v="67"/>
    <x v="59"/>
    <x v="42"/>
    <x v="0"/>
    <x v="0"/>
    <x v="0"/>
    <x v="0"/>
  </r>
  <r>
    <x v="172"/>
    <x v="0"/>
    <x v="161"/>
    <x v="257"/>
    <x v="0"/>
    <x v="246"/>
    <x v="111"/>
    <x v="143"/>
    <x v="126"/>
    <x v="108"/>
    <x v="161"/>
    <x v="257"/>
    <x v="0"/>
    <x v="246"/>
    <x v="111"/>
    <x v="143"/>
    <x v="126"/>
    <x v="108"/>
    <x v="0"/>
    <x v="0"/>
    <x v="0"/>
    <x v="0"/>
  </r>
  <r>
    <x v="173"/>
    <x v="0"/>
    <x v="96"/>
    <x v="175"/>
    <x v="0"/>
    <x v="202"/>
    <x v="38"/>
    <x v="58"/>
    <x v="78"/>
    <x v="144"/>
    <x v="96"/>
    <x v="175"/>
    <x v="0"/>
    <x v="202"/>
    <x v="38"/>
    <x v="58"/>
    <x v="78"/>
    <x v="144"/>
    <x v="0"/>
    <x v="0"/>
    <x v="0"/>
    <x v="0"/>
  </r>
  <r>
    <x v="174"/>
    <x v="0"/>
    <x v="99"/>
    <x v="269"/>
    <x v="0"/>
    <x v="124"/>
    <x v="50"/>
    <x v="94"/>
    <x v="96"/>
    <x v="143"/>
    <x v="99"/>
    <x v="269"/>
    <x v="0"/>
    <x v="124"/>
    <x v="50"/>
    <x v="94"/>
    <x v="96"/>
    <x v="143"/>
    <x v="0"/>
    <x v="0"/>
    <x v="0"/>
    <x v="0"/>
  </r>
  <r>
    <x v="175"/>
    <x v="0"/>
    <x v="142"/>
    <x v="31"/>
    <x v="0"/>
    <x v="42"/>
    <x v="95"/>
    <x v="67"/>
    <x v="67"/>
    <x v="56"/>
    <x v="142"/>
    <x v="31"/>
    <x v="0"/>
    <x v="42"/>
    <x v="95"/>
    <x v="67"/>
    <x v="67"/>
    <x v="56"/>
    <x v="0"/>
    <x v="0"/>
    <x v="0"/>
    <x v="0"/>
  </r>
  <r>
    <x v="176"/>
    <x v="0"/>
    <x v="39"/>
    <x v="184"/>
    <x v="0"/>
    <x v="204"/>
    <x v="23"/>
    <x v="18"/>
    <x v="25"/>
    <x v="124"/>
    <x v="39"/>
    <x v="184"/>
    <x v="0"/>
    <x v="204"/>
    <x v="23"/>
    <x v="18"/>
    <x v="25"/>
    <x v="124"/>
    <x v="0"/>
    <x v="0"/>
    <x v="0"/>
    <x v="0"/>
  </r>
  <r>
    <x v="177"/>
    <x v="0"/>
    <x v="94"/>
    <x v="144"/>
    <x v="0"/>
    <x v="188"/>
    <x v="80"/>
    <x v="60"/>
    <x v="48"/>
    <x v="50"/>
    <x v="94"/>
    <x v="144"/>
    <x v="0"/>
    <x v="188"/>
    <x v="80"/>
    <x v="60"/>
    <x v="48"/>
    <x v="50"/>
    <x v="0"/>
    <x v="0"/>
    <x v="0"/>
    <x v="0"/>
  </r>
  <r>
    <x v="178"/>
    <x v="0"/>
    <x v="120"/>
    <x v="200"/>
    <x v="0"/>
    <x v="46"/>
    <x v="83"/>
    <x v="99"/>
    <x v="86"/>
    <x v="100"/>
    <x v="120"/>
    <x v="200"/>
    <x v="0"/>
    <x v="46"/>
    <x v="83"/>
    <x v="99"/>
    <x v="86"/>
    <x v="100"/>
    <x v="0"/>
    <x v="0"/>
    <x v="0"/>
    <x v="0"/>
  </r>
  <r>
    <x v="179"/>
    <x v="0"/>
    <x v="153"/>
    <x v="277"/>
    <x v="0"/>
    <x v="211"/>
    <x v="37"/>
    <x v="101"/>
    <x v="159"/>
    <x v="179"/>
    <x v="153"/>
    <x v="277"/>
    <x v="0"/>
    <x v="211"/>
    <x v="37"/>
    <x v="101"/>
    <x v="159"/>
    <x v="179"/>
    <x v="0"/>
    <x v="0"/>
    <x v="0"/>
    <x v="0"/>
  </r>
  <r>
    <x v="180"/>
    <x v="0"/>
    <x v="132"/>
    <x v="154"/>
    <x v="0"/>
    <x v="215"/>
    <x v="99"/>
    <x v="98"/>
    <x v="73"/>
    <x v="56"/>
    <x v="132"/>
    <x v="154"/>
    <x v="0"/>
    <x v="215"/>
    <x v="99"/>
    <x v="98"/>
    <x v="73"/>
    <x v="56"/>
    <x v="0"/>
    <x v="0"/>
    <x v="0"/>
    <x v="0"/>
  </r>
  <r>
    <x v="181"/>
    <x v="0"/>
    <x v="213"/>
    <x v="17"/>
    <x v="0"/>
    <x v="13"/>
    <x v="147"/>
    <x v="123"/>
    <x v="100"/>
    <x v="11"/>
    <x v="213"/>
    <x v="17"/>
    <x v="0"/>
    <x v="13"/>
    <x v="147"/>
    <x v="123"/>
    <x v="100"/>
    <x v="11"/>
    <x v="0"/>
    <x v="0"/>
    <x v="0"/>
    <x v="0"/>
  </r>
  <r>
    <x v="182"/>
    <x v="0"/>
    <x v="55"/>
    <x v="191"/>
    <x v="0"/>
    <x v="57"/>
    <x v="37"/>
    <x v="42"/>
    <x v="52"/>
    <x v="128"/>
    <x v="55"/>
    <x v="191"/>
    <x v="0"/>
    <x v="57"/>
    <x v="37"/>
    <x v="42"/>
    <x v="52"/>
    <x v="128"/>
    <x v="0"/>
    <x v="0"/>
    <x v="0"/>
    <x v="0"/>
  </r>
  <r>
    <x v="183"/>
    <x v="0"/>
    <x v="167"/>
    <x v="209"/>
    <x v="0"/>
    <x v="19"/>
    <x v="102"/>
    <x v="103"/>
    <x v="117"/>
    <x v="108"/>
    <x v="167"/>
    <x v="209"/>
    <x v="0"/>
    <x v="19"/>
    <x v="102"/>
    <x v="103"/>
    <x v="117"/>
    <x v="108"/>
    <x v="0"/>
    <x v="0"/>
    <x v="0"/>
    <x v="0"/>
  </r>
  <r>
    <x v="184"/>
    <x v="1"/>
    <x v="51"/>
    <x v="222"/>
    <x v="0"/>
    <x v="265"/>
    <x v="30"/>
    <x v="60"/>
    <x v="53"/>
    <x v="139"/>
    <x v="51"/>
    <x v="222"/>
    <x v="0"/>
    <x v="265"/>
    <x v="30"/>
    <x v="60"/>
    <x v="53"/>
    <x v="139"/>
    <x v="0"/>
    <x v="0"/>
    <x v="0"/>
    <x v="0"/>
  </r>
  <r>
    <x v="185"/>
    <x v="0"/>
    <x v="91"/>
    <x v="216"/>
    <x v="0"/>
    <x v="140"/>
    <x v="30"/>
    <x v="55"/>
    <x v="96"/>
    <x v="161"/>
    <x v="91"/>
    <x v="216"/>
    <x v="0"/>
    <x v="140"/>
    <x v="30"/>
    <x v="55"/>
    <x v="96"/>
    <x v="161"/>
    <x v="0"/>
    <x v="0"/>
    <x v="0"/>
    <x v="0"/>
  </r>
  <r>
    <x v="186"/>
    <x v="0"/>
    <x v="19"/>
    <x v="215"/>
    <x v="0"/>
    <x v="39"/>
    <x v="12"/>
    <x v="18"/>
    <x v="37"/>
    <x v="154"/>
    <x v="19"/>
    <x v="215"/>
    <x v="0"/>
    <x v="39"/>
    <x v="12"/>
    <x v="18"/>
    <x v="37"/>
    <x v="154"/>
    <x v="0"/>
    <x v="0"/>
    <x v="0"/>
    <x v="0"/>
  </r>
  <r>
    <x v="187"/>
    <x v="1"/>
    <x v="16"/>
    <x v="192"/>
    <x v="0"/>
    <x v="185"/>
    <x v="14"/>
    <x v="8"/>
    <x v="14"/>
    <x v="122"/>
    <x v="16"/>
    <x v="192"/>
    <x v="0"/>
    <x v="185"/>
    <x v="14"/>
    <x v="8"/>
    <x v="14"/>
    <x v="122"/>
    <x v="0"/>
    <x v="0"/>
    <x v="0"/>
    <x v="0"/>
  </r>
  <r>
    <x v="188"/>
    <x v="0"/>
    <x v="57"/>
    <x v="87"/>
    <x v="0"/>
    <x v="143"/>
    <x v="43"/>
    <x v="30"/>
    <x v="33"/>
    <x v="91"/>
    <x v="57"/>
    <x v="87"/>
    <x v="0"/>
    <x v="143"/>
    <x v="43"/>
    <x v="30"/>
    <x v="33"/>
    <x v="91"/>
    <x v="0"/>
    <x v="0"/>
    <x v="0"/>
    <x v="0"/>
  </r>
  <r>
    <x v="189"/>
    <x v="0"/>
    <x v="152"/>
    <x v="228"/>
    <x v="0"/>
    <x v="113"/>
    <x v="101"/>
    <x v="117"/>
    <x v="111"/>
    <x v="101"/>
    <x v="152"/>
    <x v="228"/>
    <x v="0"/>
    <x v="113"/>
    <x v="101"/>
    <x v="117"/>
    <x v="111"/>
    <x v="101"/>
    <x v="0"/>
    <x v="0"/>
    <x v="0"/>
    <x v="0"/>
  </r>
  <r>
    <x v="190"/>
    <x v="0"/>
    <x v="98"/>
    <x v="217"/>
    <x v="0"/>
    <x v="203"/>
    <x v="49"/>
    <x v="55"/>
    <x v="88"/>
    <x v="138"/>
    <x v="98"/>
    <x v="217"/>
    <x v="0"/>
    <x v="203"/>
    <x v="49"/>
    <x v="55"/>
    <x v="88"/>
    <x v="138"/>
    <x v="0"/>
    <x v="0"/>
    <x v="0"/>
    <x v="0"/>
  </r>
  <r>
    <x v="191"/>
    <x v="1"/>
    <x v="148"/>
    <x v="128"/>
    <x v="0"/>
    <x v="77"/>
    <x v="91"/>
    <x v="85"/>
    <x v="92"/>
    <x v="92"/>
    <x v="148"/>
    <x v="128"/>
    <x v="0"/>
    <x v="77"/>
    <x v="91"/>
    <x v="85"/>
    <x v="92"/>
    <x v="92"/>
    <x v="0"/>
    <x v="0"/>
    <x v="0"/>
    <x v="0"/>
  </r>
  <r>
    <x v="192"/>
    <x v="0"/>
    <x v="46"/>
    <x v="225"/>
    <x v="0"/>
    <x v="58"/>
    <x v="30"/>
    <x v="37"/>
    <x v="49"/>
    <x v="135"/>
    <x v="46"/>
    <x v="225"/>
    <x v="0"/>
    <x v="58"/>
    <x v="30"/>
    <x v="37"/>
    <x v="49"/>
    <x v="135"/>
    <x v="0"/>
    <x v="0"/>
    <x v="0"/>
    <x v="0"/>
  </r>
  <r>
    <x v="193"/>
    <x v="0"/>
    <x v="256"/>
    <x v="35"/>
    <x v="0"/>
    <x v="2"/>
    <x v="168"/>
    <x v="151"/>
    <x v="139"/>
    <x v="18"/>
    <x v="256"/>
    <x v="35"/>
    <x v="0"/>
    <x v="2"/>
    <x v="168"/>
    <x v="151"/>
    <x v="139"/>
    <x v="18"/>
    <x v="0"/>
    <x v="0"/>
    <x v="0"/>
    <x v="0"/>
  </r>
  <r>
    <x v="194"/>
    <x v="0"/>
    <x v="175"/>
    <x v="102"/>
    <x v="0"/>
    <x v="191"/>
    <x v="117"/>
    <x v="118"/>
    <x v="110"/>
    <x v="71"/>
    <x v="175"/>
    <x v="102"/>
    <x v="0"/>
    <x v="191"/>
    <x v="117"/>
    <x v="118"/>
    <x v="110"/>
    <x v="71"/>
    <x v="0"/>
    <x v="0"/>
    <x v="0"/>
    <x v="0"/>
  </r>
  <r>
    <x v="195"/>
    <x v="1"/>
    <x v="159"/>
    <x v="198"/>
    <x v="0"/>
    <x v="146"/>
    <x v="80"/>
    <x v="67"/>
    <x v="92"/>
    <x v="106"/>
    <x v="159"/>
    <x v="198"/>
    <x v="0"/>
    <x v="146"/>
    <x v="80"/>
    <x v="67"/>
    <x v="92"/>
    <x v="106"/>
    <x v="0"/>
    <x v="0"/>
    <x v="0"/>
    <x v="0"/>
  </r>
  <r>
    <x v="196"/>
    <x v="0"/>
    <x v="78"/>
    <x v="196"/>
    <x v="0"/>
    <x v="40"/>
    <x v="65"/>
    <x v="51"/>
    <x v="42"/>
    <x v="59"/>
    <x v="78"/>
    <x v="196"/>
    <x v="0"/>
    <x v="40"/>
    <x v="65"/>
    <x v="51"/>
    <x v="42"/>
    <x v="59"/>
    <x v="0"/>
    <x v="0"/>
    <x v="0"/>
    <x v="0"/>
  </r>
  <r>
    <x v="197"/>
    <x v="0"/>
    <x v="174"/>
    <x v="4"/>
    <x v="0"/>
    <x v="0"/>
    <x v="129"/>
    <x v="100"/>
    <x v="69"/>
    <x v="3"/>
    <x v="174"/>
    <x v="4"/>
    <x v="0"/>
    <x v="0"/>
    <x v="129"/>
    <x v="100"/>
    <x v="69"/>
    <x v="3"/>
    <x v="0"/>
    <x v="0"/>
    <x v="0"/>
    <x v="0"/>
  </r>
  <r>
    <x v="198"/>
    <x v="0"/>
    <x v="127"/>
    <x v="231"/>
    <x v="0"/>
    <x v="105"/>
    <x v="81"/>
    <x v="88"/>
    <x v="109"/>
    <x v="118"/>
    <x v="127"/>
    <x v="231"/>
    <x v="0"/>
    <x v="105"/>
    <x v="81"/>
    <x v="88"/>
    <x v="109"/>
    <x v="118"/>
    <x v="0"/>
    <x v="0"/>
    <x v="0"/>
    <x v="0"/>
  </r>
  <r>
    <x v="199"/>
    <x v="0"/>
    <x v="12"/>
    <x v="126"/>
    <x v="0"/>
    <x v="157"/>
    <x v="17"/>
    <x v="9"/>
    <x v="6"/>
    <x v="62"/>
    <x v="12"/>
    <x v="126"/>
    <x v="0"/>
    <x v="157"/>
    <x v="17"/>
    <x v="9"/>
    <x v="6"/>
    <x v="62"/>
    <x v="0"/>
    <x v="0"/>
    <x v="0"/>
    <x v="0"/>
  </r>
  <r>
    <x v="200"/>
    <x v="0"/>
    <x v="163"/>
    <x v="39"/>
    <x v="0"/>
    <x v="81"/>
    <x v="112"/>
    <x v="98"/>
    <x v="88"/>
    <x v="50"/>
    <x v="163"/>
    <x v="39"/>
    <x v="0"/>
    <x v="81"/>
    <x v="112"/>
    <x v="98"/>
    <x v="88"/>
    <x v="50"/>
    <x v="0"/>
    <x v="0"/>
    <x v="0"/>
    <x v="0"/>
  </r>
  <r>
    <x v="201"/>
    <x v="0"/>
    <x v="259"/>
    <x v="44"/>
    <x v="0"/>
    <x v="166"/>
    <x v="154"/>
    <x v="147"/>
    <x v="158"/>
    <x v="88"/>
    <x v="259"/>
    <x v="44"/>
    <x v="0"/>
    <x v="166"/>
    <x v="154"/>
    <x v="147"/>
    <x v="158"/>
    <x v="88"/>
    <x v="0"/>
    <x v="0"/>
    <x v="0"/>
    <x v="0"/>
  </r>
  <r>
    <x v="202"/>
    <x v="0"/>
    <x v="181"/>
    <x v="187"/>
    <x v="0"/>
    <x v="257"/>
    <x v="104"/>
    <x v="138"/>
    <x v="123"/>
    <x v="112"/>
    <x v="181"/>
    <x v="187"/>
    <x v="0"/>
    <x v="257"/>
    <x v="104"/>
    <x v="138"/>
    <x v="123"/>
    <x v="112"/>
    <x v="0"/>
    <x v="0"/>
    <x v="0"/>
    <x v="0"/>
  </r>
  <r>
    <x v="203"/>
    <x v="0"/>
    <x v="119"/>
    <x v="105"/>
    <x v="0"/>
    <x v="126"/>
    <x v="98"/>
    <x v="66"/>
    <x v="51"/>
    <x v="27"/>
    <x v="119"/>
    <x v="105"/>
    <x v="0"/>
    <x v="126"/>
    <x v="98"/>
    <x v="66"/>
    <x v="51"/>
    <x v="27"/>
    <x v="0"/>
    <x v="0"/>
    <x v="0"/>
    <x v="0"/>
  </r>
  <r>
    <x v="204"/>
    <x v="0"/>
    <x v="10"/>
    <x v="263"/>
    <x v="0"/>
    <x v="145"/>
    <x v="7"/>
    <x v="6"/>
    <x v="26"/>
    <x v="159"/>
    <x v="10"/>
    <x v="263"/>
    <x v="0"/>
    <x v="145"/>
    <x v="7"/>
    <x v="6"/>
    <x v="26"/>
    <x v="159"/>
    <x v="0"/>
    <x v="0"/>
    <x v="0"/>
    <x v="0"/>
  </r>
  <r>
    <x v="205"/>
    <x v="0"/>
    <x v="251"/>
    <x v="174"/>
    <x v="0"/>
    <x v="73"/>
    <x v="152"/>
    <x v="168"/>
    <x v="168"/>
    <x v="109"/>
    <x v="251"/>
    <x v="174"/>
    <x v="0"/>
    <x v="73"/>
    <x v="152"/>
    <x v="168"/>
    <x v="168"/>
    <x v="109"/>
    <x v="0"/>
    <x v="0"/>
    <x v="0"/>
    <x v="0"/>
  </r>
  <r>
    <x v="206"/>
    <x v="0"/>
    <x v="198"/>
    <x v="43"/>
    <x v="0"/>
    <x v="161"/>
    <x v="138"/>
    <x v="127"/>
    <x v="110"/>
    <x v="35"/>
    <x v="198"/>
    <x v="43"/>
    <x v="0"/>
    <x v="161"/>
    <x v="138"/>
    <x v="127"/>
    <x v="110"/>
    <x v="35"/>
    <x v="0"/>
    <x v="0"/>
    <x v="0"/>
    <x v="0"/>
  </r>
  <r>
    <x v="207"/>
    <x v="0"/>
    <x v="238"/>
    <x v="133"/>
    <x v="0"/>
    <x v="88"/>
    <x v="153"/>
    <x v="146"/>
    <x v="138"/>
    <x v="53"/>
    <x v="238"/>
    <x v="133"/>
    <x v="0"/>
    <x v="88"/>
    <x v="153"/>
    <x v="146"/>
    <x v="138"/>
    <x v="53"/>
    <x v="0"/>
    <x v="0"/>
    <x v="0"/>
    <x v="0"/>
  </r>
  <r>
    <x v="208"/>
    <x v="0"/>
    <x v="101"/>
    <x v="73"/>
    <x v="0"/>
    <x v="36"/>
    <x v="68"/>
    <x v="49"/>
    <x v="50"/>
    <x v="79"/>
    <x v="101"/>
    <x v="73"/>
    <x v="0"/>
    <x v="36"/>
    <x v="68"/>
    <x v="49"/>
    <x v="50"/>
    <x v="79"/>
    <x v="0"/>
    <x v="0"/>
    <x v="0"/>
    <x v="0"/>
  </r>
  <r>
    <x v="209"/>
    <x v="1"/>
    <x v="185"/>
    <x v="179"/>
    <x v="0"/>
    <x v="240"/>
    <x v="86"/>
    <x v="108"/>
    <x v="127"/>
    <x v="136"/>
    <x v="185"/>
    <x v="179"/>
    <x v="0"/>
    <x v="240"/>
    <x v="86"/>
    <x v="108"/>
    <x v="127"/>
    <x v="136"/>
    <x v="0"/>
    <x v="0"/>
    <x v="0"/>
    <x v="0"/>
  </r>
  <r>
    <x v="210"/>
    <x v="0"/>
    <x v="228"/>
    <x v="287"/>
    <x v="0"/>
    <x v="193"/>
    <x v="95"/>
    <x v="144"/>
    <x v="183"/>
    <x v="173"/>
    <x v="228"/>
    <x v="287"/>
    <x v="0"/>
    <x v="193"/>
    <x v="95"/>
    <x v="144"/>
    <x v="183"/>
    <x v="173"/>
    <x v="0"/>
    <x v="0"/>
    <x v="0"/>
    <x v="0"/>
  </r>
  <r>
    <x v="211"/>
    <x v="1"/>
    <x v="195"/>
    <x v="289"/>
    <x v="0"/>
    <x v="227"/>
    <x v="107"/>
    <x v="163"/>
    <x v="164"/>
    <x v="147"/>
    <x v="195"/>
    <x v="289"/>
    <x v="0"/>
    <x v="227"/>
    <x v="107"/>
    <x v="163"/>
    <x v="164"/>
    <x v="147"/>
    <x v="0"/>
    <x v="0"/>
    <x v="0"/>
    <x v="0"/>
  </r>
  <r>
    <x v="212"/>
    <x v="1"/>
    <x v="5"/>
    <x v="259"/>
    <x v="0"/>
    <x v="272"/>
    <x v="9"/>
    <x v="9"/>
    <x v="10"/>
    <x v="125"/>
    <x v="5"/>
    <x v="259"/>
    <x v="0"/>
    <x v="272"/>
    <x v="9"/>
    <x v="9"/>
    <x v="10"/>
    <x v="125"/>
    <x v="0"/>
    <x v="0"/>
    <x v="0"/>
    <x v="0"/>
  </r>
  <r>
    <x v="213"/>
    <x v="1"/>
    <x v="162"/>
    <x v="42"/>
    <x v="0"/>
    <x v="159"/>
    <x v="123"/>
    <x v="97"/>
    <x v="80"/>
    <x v="22"/>
    <x v="162"/>
    <x v="42"/>
    <x v="0"/>
    <x v="159"/>
    <x v="123"/>
    <x v="97"/>
    <x v="80"/>
    <x v="22"/>
    <x v="0"/>
    <x v="0"/>
    <x v="0"/>
    <x v="0"/>
  </r>
  <r>
    <x v="214"/>
    <x v="0"/>
    <x v="2"/>
    <x v="51"/>
    <x v="0"/>
    <x v="258"/>
    <x v="7"/>
    <x v="1"/>
    <x v="1"/>
    <x v="88"/>
    <x v="2"/>
    <x v="51"/>
    <x v="0"/>
    <x v="258"/>
    <x v="7"/>
    <x v="1"/>
    <x v="1"/>
    <x v="88"/>
    <x v="0"/>
    <x v="0"/>
    <x v="0"/>
    <x v="0"/>
  </r>
  <r>
    <x v="215"/>
    <x v="0"/>
    <x v="178"/>
    <x v="9"/>
    <x v="0"/>
    <x v="50"/>
    <x v="122"/>
    <x v="86"/>
    <x v="74"/>
    <x v="16"/>
    <x v="178"/>
    <x v="9"/>
    <x v="0"/>
    <x v="50"/>
    <x v="122"/>
    <x v="86"/>
    <x v="74"/>
    <x v="16"/>
    <x v="0"/>
    <x v="0"/>
    <x v="0"/>
    <x v="0"/>
  </r>
  <r>
    <x v="216"/>
    <x v="0"/>
    <x v="75"/>
    <x v="252"/>
    <x v="0"/>
    <x v="183"/>
    <x v="32"/>
    <x v="80"/>
    <x v="73"/>
    <x v="147"/>
    <x v="75"/>
    <x v="252"/>
    <x v="0"/>
    <x v="183"/>
    <x v="32"/>
    <x v="80"/>
    <x v="73"/>
    <x v="147"/>
    <x v="0"/>
    <x v="0"/>
    <x v="0"/>
    <x v="0"/>
  </r>
  <r>
    <x v="217"/>
    <x v="0"/>
    <x v="196"/>
    <x v="163"/>
    <x v="0"/>
    <x v="226"/>
    <x v="126"/>
    <x v="133"/>
    <x v="126"/>
    <x v="88"/>
    <x v="196"/>
    <x v="163"/>
    <x v="0"/>
    <x v="226"/>
    <x v="126"/>
    <x v="133"/>
    <x v="126"/>
    <x v="88"/>
    <x v="0"/>
    <x v="0"/>
    <x v="0"/>
    <x v="0"/>
  </r>
  <r>
    <x v="218"/>
    <x v="0"/>
    <x v="299"/>
    <x v="190"/>
    <x v="0"/>
    <x v="94"/>
    <x v="200"/>
    <x v="199"/>
    <x v="198"/>
    <x v="151"/>
    <x v="299"/>
    <x v="190"/>
    <x v="0"/>
    <x v="94"/>
    <x v="200"/>
    <x v="199"/>
    <x v="198"/>
    <x v="151"/>
    <x v="0"/>
    <x v="0"/>
    <x v="0"/>
    <x v="0"/>
  </r>
  <r>
    <x v="219"/>
    <x v="0"/>
    <x v="203"/>
    <x v="223"/>
    <x v="0"/>
    <x v="251"/>
    <x v="132"/>
    <x v="124"/>
    <x v="130"/>
    <x v="83"/>
    <x v="203"/>
    <x v="223"/>
    <x v="0"/>
    <x v="251"/>
    <x v="132"/>
    <x v="124"/>
    <x v="130"/>
    <x v="83"/>
    <x v="0"/>
    <x v="0"/>
    <x v="0"/>
    <x v="0"/>
  </r>
  <r>
    <x v="220"/>
    <x v="0"/>
    <x v="129"/>
    <x v="212"/>
    <x v="0"/>
    <x v="164"/>
    <x v="69"/>
    <x v="95"/>
    <x v="98"/>
    <x v="126"/>
    <x v="129"/>
    <x v="212"/>
    <x v="0"/>
    <x v="164"/>
    <x v="69"/>
    <x v="95"/>
    <x v="98"/>
    <x v="126"/>
    <x v="0"/>
    <x v="0"/>
    <x v="0"/>
    <x v="0"/>
  </r>
  <r>
    <x v="221"/>
    <x v="0"/>
    <x v="257"/>
    <x v="146"/>
    <x v="0"/>
    <x v="100"/>
    <x v="178"/>
    <x v="169"/>
    <x v="157"/>
    <x v="37"/>
    <x v="257"/>
    <x v="146"/>
    <x v="0"/>
    <x v="100"/>
    <x v="178"/>
    <x v="169"/>
    <x v="157"/>
    <x v="37"/>
    <x v="0"/>
    <x v="0"/>
    <x v="0"/>
    <x v="0"/>
  </r>
  <r>
    <x v="222"/>
    <x v="0"/>
    <x v="194"/>
    <x v="60"/>
    <x v="0"/>
    <x v="154"/>
    <x v="130"/>
    <x v="126"/>
    <x v="116"/>
    <x v="55"/>
    <x v="194"/>
    <x v="60"/>
    <x v="0"/>
    <x v="154"/>
    <x v="130"/>
    <x v="126"/>
    <x v="116"/>
    <x v="55"/>
    <x v="0"/>
    <x v="0"/>
    <x v="0"/>
    <x v="0"/>
  </r>
  <r>
    <x v="223"/>
    <x v="1"/>
    <x v="14"/>
    <x v="270"/>
    <x v="0"/>
    <x v="54"/>
    <x v="10"/>
    <x v="29"/>
    <x v="35"/>
    <x v="158"/>
    <x v="14"/>
    <x v="270"/>
    <x v="0"/>
    <x v="54"/>
    <x v="10"/>
    <x v="29"/>
    <x v="35"/>
    <x v="158"/>
    <x v="0"/>
    <x v="0"/>
    <x v="0"/>
    <x v="0"/>
  </r>
  <r>
    <x v="224"/>
    <x v="0"/>
    <x v="123"/>
    <x v="156"/>
    <x v="0"/>
    <x v="64"/>
    <x v="105"/>
    <x v="89"/>
    <x v="71"/>
    <x v="49"/>
    <x v="123"/>
    <x v="156"/>
    <x v="0"/>
    <x v="64"/>
    <x v="105"/>
    <x v="89"/>
    <x v="71"/>
    <x v="49"/>
    <x v="0"/>
    <x v="0"/>
    <x v="0"/>
    <x v="0"/>
  </r>
  <r>
    <x v="225"/>
    <x v="0"/>
    <x v="233"/>
    <x v="86"/>
    <x v="0"/>
    <x v="39"/>
    <x v="136"/>
    <x v="128"/>
    <x v="150"/>
    <x v="103"/>
    <x v="233"/>
    <x v="86"/>
    <x v="0"/>
    <x v="39"/>
    <x v="136"/>
    <x v="128"/>
    <x v="150"/>
    <x v="103"/>
    <x v="0"/>
    <x v="0"/>
    <x v="0"/>
    <x v="0"/>
  </r>
  <r>
    <x v="226"/>
    <x v="0"/>
    <x v="173"/>
    <x v="27"/>
    <x v="0"/>
    <x v="33"/>
    <x v="107"/>
    <x v="93"/>
    <x v="92"/>
    <x v="62"/>
    <x v="173"/>
    <x v="27"/>
    <x v="0"/>
    <x v="33"/>
    <x v="107"/>
    <x v="93"/>
    <x v="92"/>
    <x v="62"/>
    <x v="0"/>
    <x v="0"/>
    <x v="0"/>
    <x v="0"/>
  </r>
  <r>
    <x v="227"/>
    <x v="0"/>
    <x v="211"/>
    <x v="6"/>
    <x v="0"/>
    <x v="172"/>
    <x v="148"/>
    <x v="127"/>
    <x v="96"/>
    <x v="7"/>
    <x v="211"/>
    <x v="6"/>
    <x v="0"/>
    <x v="172"/>
    <x v="148"/>
    <x v="127"/>
    <x v="96"/>
    <x v="7"/>
    <x v="0"/>
    <x v="0"/>
    <x v="0"/>
    <x v="0"/>
  </r>
  <r>
    <x v="228"/>
    <x v="0"/>
    <x v="77"/>
    <x v="49"/>
    <x v="0"/>
    <x v="21"/>
    <x v="72"/>
    <x v="54"/>
    <x v="39"/>
    <x v="48"/>
    <x v="77"/>
    <x v="49"/>
    <x v="0"/>
    <x v="21"/>
    <x v="72"/>
    <x v="54"/>
    <x v="39"/>
    <x v="48"/>
    <x v="0"/>
    <x v="0"/>
    <x v="0"/>
    <x v="0"/>
  </r>
  <r>
    <x v="229"/>
    <x v="0"/>
    <x v="143"/>
    <x v="125"/>
    <x v="0"/>
    <x v="158"/>
    <x v="95"/>
    <x v="81"/>
    <x v="84"/>
    <x v="76"/>
    <x v="143"/>
    <x v="125"/>
    <x v="0"/>
    <x v="158"/>
    <x v="95"/>
    <x v="81"/>
    <x v="84"/>
    <x v="76"/>
    <x v="0"/>
    <x v="0"/>
    <x v="0"/>
    <x v="0"/>
  </r>
  <r>
    <x v="230"/>
    <x v="0"/>
    <x v="45"/>
    <x v="229"/>
    <x v="0"/>
    <x v="92"/>
    <x v="56"/>
    <x v="52"/>
    <x v="45"/>
    <x v="86"/>
    <x v="45"/>
    <x v="229"/>
    <x v="0"/>
    <x v="92"/>
    <x v="56"/>
    <x v="52"/>
    <x v="45"/>
    <x v="86"/>
    <x v="0"/>
    <x v="0"/>
    <x v="0"/>
    <x v="0"/>
  </r>
  <r>
    <x v="231"/>
    <x v="1"/>
    <x v="151"/>
    <x v="249"/>
    <x v="0"/>
    <x v="91"/>
    <x v="62"/>
    <x v="95"/>
    <x v="125"/>
    <x v="148"/>
    <x v="151"/>
    <x v="249"/>
    <x v="0"/>
    <x v="91"/>
    <x v="62"/>
    <x v="95"/>
    <x v="125"/>
    <x v="148"/>
    <x v="0"/>
    <x v="0"/>
    <x v="0"/>
    <x v="0"/>
  </r>
  <r>
    <x v="232"/>
    <x v="0"/>
    <x v="168"/>
    <x v="297"/>
    <x v="0"/>
    <x v="250"/>
    <x v="117"/>
    <x v="127"/>
    <x v="154"/>
    <x v="132"/>
    <x v="168"/>
    <x v="297"/>
    <x v="0"/>
    <x v="250"/>
    <x v="117"/>
    <x v="127"/>
    <x v="154"/>
    <x v="132"/>
    <x v="0"/>
    <x v="0"/>
    <x v="0"/>
    <x v="0"/>
  </r>
  <r>
    <x v="233"/>
    <x v="0"/>
    <x v="298"/>
    <x v="251"/>
    <x v="0"/>
    <x v="20"/>
    <x v="201"/>
    <x v="199"/>
    <x v="197"/>
    <x v="131"/>
    <x v="298"/>
    <x v="251"/>
    <x v="0"/>
    <x v="20"/>
    <x v="201"/>
    <x v="199"/>
    <x v="197"/>
    <x v="131"/>
    <x v="0"/>
    <x v="0"/>
    <x v="0"/>
    <x v="0"/>
  </r>
  <r>
    <x v="234"/>
    <x v="0"/>
    <x v="36"/>
    <x v="180"/>
    <x v="0"/>
    <x v="252"/>
    <x v="33"/>
    <x v="28"/>
    <x v="18"/>
    <x v="78"/>
    <x v="36"/>
    <x v="180"/>
    <x v="0"/>
    <x v="252"/>
    <x v="33"/>
    <x v="28"/>
    <x v="18"/>
    <x v="78"/>
    <x v="0"/>
    <x v="0"/>
    <x v="0"/>
    <x v="0"/>
  </r>
  <r>
    <x v="235"/>
    <x v="0"/>
    <x v="116"/>
    <x v="143"/>
    <x v="0"/>
    <x v="169"/>
    <x v="67"/>
    <x v="48"/>
    <x v="70"/>
    <x v="107"/>
    <x v="116"/>
    <x v="143"/>
    <x v="0"/>
    <x v="169"/>
    <x v="67"/>
    <x v="48"/>
    <x v="70"/>
    <x v="107"/>
    <x v="0"/>
    <x v="0"/>
    <x v="0"/>
    <x v="0"/>
  </r>
  <r>
    <x v="236"/>
    <x v="0"/>
    <x v="109"/>
    <x v="111"/>
    <x v="0"/>
    <x v="83"/>
    <x v="95"/>
    <x v="80"/>
    <x v="59"/>
    <x v="42"/>
    <x v="109"/>
    <x v="111"/>
    <x v="0"/>
    <x v="83"/>
    <x v="95"/>
    <x v="80"/>
    <x v="59"/>
    <x v="42"/>
    <x v="0"/>
    <x v="0"/>
    <x v="0"/>
    <x v="0"/>
  </r>
  <r>
    <x v="237"/>
    <x v="0"/>
    <x v="265"/>
    <x v="14"/>
    <x v="0"/>
    <x v="98"/>
    <x v="173"/>
    <x v="164"/>
    <x v="151"/>
    <x v="32"/>
    <x v="265"/>
    <x v="14"/>
    <x v="0"/>
    <x v="98"/>
    <x v="173"/>
    <x v="164"/>
    <x v="151"/>
    <x v="32"/>
    <x v="0"/>
    <x v="0"/>
    <x v="0"/>
    <x v="0"/>
  </r>
  <r>
    <x v="238"/>
    <x v="0"/>
    <x v="295"/>
    <x v="19"/>
    <x v="0"/>
    <x v="72"/>
    <x v="204"/>
    <x v="193"/>
    <x v="185"/>
    <x v="17"/>
    <x v="295"/>
    <x v="19"/>
    <x v="0"/>
    <x v="72"/>
    <x v="204"/>
    <x v="193"/>
    <x v="185"/>
    <x v="17"/>
    <x v="0"/>
    <x v="0"/>
    <x v="0"/>
    <x v="0"/>
  </r>
  <r>
    <x v="239"/>
    <x v="0"/>
    <x v="276"/>
    <x v="0"/>
    <x v="0"/>
    <x v="3"/>
    <x v="188"/>
    <x v="169"/>
    <x v="145"/>
    <x v="0"/>
    <x v="276"/>
    <x v="0"/>
    <x v="0"/>
    <x v="3"/>
    <x v="188"/>
    <x v="169"/>
    <x v="145"/>
    <x v="0"/>
    <x v="0"/>
    <x v="0"/>
    <x v="0"/>
    <x v="0"/>
  </r>
  <r>
    <x v="240"/>
    <x v="1"/>
    <x v="272"/>
    <x v="256"/>
    <x v="0"/>
    <x v="178"/>
    <x v="143"/>
    <x v="175"/>
    <x v="185"/>
    <x v="153"/>
    <x v="272"/>
    <x v="256"/>
    <x v="0"/>
    <x v="178"/>
    <x v="143"/>
    <x v="175"/>
    <x v="185"/>
    <x v="153"/>
    <x v="0"/>
    <x v="0"/>
    <x v="0"/>
    <x v="0"/>
  </r>
  <r>
    <x v="241"/>
    <x v="0"/>
    <x v="60"/>
    <x v="56"/>
    <x v="0"/>
    <x v="206"/>
    <x v="63"/>
    <x v="41"/>
    <x v="30"/>
    <x v="50"/>
    <x v="60"/>
    <x v="56"/>
    <x v="0"/>
    <x v="206"/>
    <x v="63"/>
    <x v="41"/>
    <x v="30"/>
    <x v="50"/>
    <x v="0"/>
    <x v="0"/>
    <x v="0"/>
    <x v="0"/>
  </r>
  <r>
    <x v="242"/>
    <x v="0"/>
    <x v="241"/>
    <x v="147"/>
    <x v="0"/>
    <x v="132"/>
    <x v="154"/>
    <x v="147"/>
    <x v="143"/>
    <x v="62"/>
    <x v="241"/>
    <x v="147"/>
    <x v="0"/>
    <x v="132"/>
    <x v="154"/>
    <x v="147"/>
    <x v="143"/>
    <x v="62"/>
    <x v="0"/>
    <x v="0"/>
    <x v="0"/>
    <x v="0"/>
  </r>
  <r>
    <x v="243"/>
    <x v="1"/>
    <x v="244"/>
    <x v="290"/>
    <x v="0"/>
    <x v="9"/>
    <x v="162"/>
    <x v="167"/>
    <x v="181"/>
    <x v="120"/>
    <x v="244"/>
    <x v="290"/>
    <x v="0"/>
    <x v="9"/>
    <x v="162"/>
    <x v="167"/>
    <x v="181"/>
    <x v="120"/>
    <x v="0"/>
    <x v="0"/>
    <x v="0"/>
    <x v="0"/>
  </r>
  <r>
    <x v="244"/>
    <x v="0"/>
    <x v="149"/>
    <x v="199"/>
    <x v="0"/>
    <x v="62"/>
    <x v="104"/>
    <x v="85"/>
    <x v="96"/>
    <x v="81"/>
    <x v="149"/>
    <x v="199"/>
    <x v="0"/>
    <x v="62"/>
    <x v="104"/>
    <x v="85"/>
    <x v="96"/>
    <x v="81"/>
    <x v="0"/>
    <x v="0"/>
    <x v="0"/>
    <x v="0"/>
  </r>
  <r>
    <x v="245"/>
    <x v="0"/>
    <x v="187"/>
    <x v="52"/>
    <x v="0"/>
    <x v="52"/>
    <x v="120"/>
    <x v="105"/>
    <x v="107"/>
    <x v="61"/>
    <x v="187"/>
    <x v="52"/>
    <x v="0"/>
    <x v="52"/>
    <x v="120"/>
    <x v="105"/>
    <x v="107"/>
    <x v="61"/>
    <x v="0"/>
    <x v="0"/>
    <x v="0"/>
    <x v="0"/>
  </r>
  <r>
    <x v="246"/>
    <x v="0"/>
    <x v="227"/>
    <x v="232"/>
    <x v="0"/>
    <x v="267"/>
    <x v="129"/>
    <x v="163"/>
    <x v="154"/>
    <x v="114"/>
    <x v="227"/>
    <x v="232"/>
    <x v="0"/>
    <x v="267"/>
    <x v="129"/>
    <x v="163"/>
    <x v="154"/>
    <x v="114"/>
    <x v="0"/>
    <x v="0"/>
    <x v="0"/>
    <x v="0"/>
  </r>
  <r>
    <x v="247"/>
    <x v="0"/>
    <x v="89"/>
    <x v="268"/>
    <x v="0"/>
    <x v="107"/>
    <x v="40"/>
    <x v="72"/>
    <x v="75"/>
    <x v="141"/>
    <x v="89"/>
    <x v="268"/>
    <x v="0"/>
    <x v="107"/>
    <x v="40"/>
    <x v="72"/>
    <x v="75"/>
    <x v="141"/>
    <x v="0"/>
    <x v="0"/>
    <x v="0"/>
    <x v="0"/>
  </r>
  <r>
    <x v="248"/>
    <x v="0"/>
    <x v="26"/>
    <x v="218"/>
    <x v="0"/>
    <x v="259"/>
    <x v="20"/>
    <x v="35"/>
    <x v="31"/>
    <x v="134"/>
    <x v="26"/>
    <x v="218"/>
    <x v="0"/>
    <x v="259"/>
    <x v="20"/>
    <x v="35"/>
    <x v="31"/>
    <x v="134"/>
    <x v="0"/>
    <x v="0"/>
    <x v="0"/>
    <x v="0"/>
  </r>
  <r>
    <x v="249"/>
    <x v="1"/>
    <x v="11"/>
    <x v="227"/>
    <x v="0"/>
    <x v="221"/>
    <x v="13"/>
    <x v="11"/>
    <x v="16"/>
    <x v="133"/>
    <x v="11"/>
    <x v="227"/>
    <x v="0"/>
    <x v="221"/>
    <x v="13"/>
    <x v="11"/>
    <x v="16"/>
    <x v="133"/>
    <x v="0"/>
    <x v="0"/>
    <x v="0"/>
    <x v="0"/>
  </r>
  <r>
    <x v="250"/>
    <x v="0"/>
    <x v="234"/>
    <x v="178"/>
    <x v="0"/>
    <x v="80"/>
    <x v="148"/>
    <x v="154"/>
    <x v="148"/>
    <x v="88"/>
    <x v="234"/>
    <x v="178"/>
    <x v="0"/>
    <x v="80"/>
    <x v="148"/>
    <x v="154"/>
    <x v="148"/>
    <x v="88"/>
    <x v="0"/>
    <x v="0"/>
    <x v="0"/>
    <x v="0"/>
  </r>
  <r>
    <x v="251"/>
    <x v="0"/>
    <x v="291"/>
    <x v="230"/>
    <x v="0"/>
    <x v="108"/>
    <x v="197"/>
    <x v="196"/>
    <x v="194"/>
    <x v="114"/>
    <x v="291"/>
    <x v="230"/>
    <x v="0"/>
    <x v="108"/>
    <x v="197"/>
    <x v="196"/>
    <x v="194"/>
    <x v="114"/>
    <x v="0"/>
    <x v="0"/>
    <x v="0"/>
    <x v="0"/>
  </r>
  <r>
    <x v="252"/>
    <x v="0"/>
    <x v="113"/>
    <x v="226"/>
    <x v="0"/>
    <x v="16"/>
    <x v="109"/>
    <x v="103"/>
    <x v="83"/>
    <x v="50"/>
    <x v="113"/>
    <x v="226"/>
    <x v="0"/>
    <x v="16"/>
    <x v="109"/>
    <x v="103"/>
    <x v="83"/>
    <x v="50"/>
    <x v="0"/>
    <x v="0"/>
    <x v="0"/>
    <x v="0"/>
  </r>
  <r>
    <x v="253"/>
    <x v="0"/>
    <x v="65"/>
    <x v="168"/>
    <x v="0"/>
    <x v="117"/>
    <x v="30"/>
    <x v="39"/>
    <x v="67"/>
    <x v="147"/>
    <x v="65"/>
    <x v="168"/>
    <x v="0"/>
    <x v="117"/>
    <x v="30"/>
    <x v="39"/>
    <x v="67"/>
    <x v="147"/>
    <x v="0"/>
    <x v="0"/>
    <x v="0"/>
    <x v="0"/>
  </r>
  <r>
    <x v="254"/>
    <x v="0"/>
    <x v="277"/>
    <x v="5"/>
    <x v="0"/>
    <x v="23"/>
    <x v="192"/>
    <x v="169"/>
    <x v="153"/>
    <x v="1"/>
    <x v="277"/>
    <x v="5"/>
    <x v="0"/>
    <x v="23"/>
    <x v="192"/>
    <x v="169"/>
    <x v="153"/>
    <x v="1"/>
    <x v="0"/>
    <x v="0"/>
    <x v="0"/>
    <x v="0"/>
  </r>
  <r>
    <x v="255"/>
    <x v="0"/>
    <x v="193"/>
    <x v="158"/>
    <x v="0"/>
    <x v="27"/>
    <x v="129"/>
    <x v="133"/>
    <x v="126"/>
    <x v="81"/>
    <x v="193"/>
    <x v="158"/>
    <x v="0"/>
    <x v="27"/>
    <x v="129"/>
    <x v="133"/>
    <x v="126"/>
    <x v="81"/>
    <x v="0"/>
    <x v="0"/>
    <x v="0"/>
    <x v="0"/>
  </r>
  <r>
    <x v="256"/>
    <x v="0"/>
    <x v="61"/>
    <x v="124"/>
    <x v="0"/>
    <x v="130"/>
    <x v="53"/>
    <x v="33"/>
    <x v="32"/>
    <x v="71"/>
    <x v="61"/>
    <x v="124"/>
    <x v="0"/>
    <x v="130"/>
    <x v="53"/>
    <x v="33"/>
    <x v="32"/>
    <x v="71"/>
    <x v="0"/>
    <x v="0"/>
    <x v="0"/>
    <x v="0"/>
  </r>
  <r>
    <x v="257"/>
    <x v="0"/>
    <x v="25"/>
    <x v="155"/>
    <x v="0"/>
    <x v="199"/>
    <x v="25"/>
    <x v="16"/>
    <x v="12"/>
    <x v="81"/>
    <x v="25"/>
    <x v="155"/>
    <x v="0"/>
    <x v="199"/>
    <x v="25"/>
    <x v="16"/>
    <x v="12"/>
    <x v="81"/>
    <x v="0"/>
    <x v="0"/>
    <x v="0"/>
    <x v="0"/>
  </r>
  <r>
    <x v="258"/>
    <x v="0"/>
    <x v="186"/>
    <x v="137"/>
    <x v="0"/>
    <x v="75"/>
    <x v="104"/>
    <x v="85"/>
    <x v="110"/>
    <x v="92"/>
    <x v="186"/>
    <x v="137"/>
    <x v="0"/>
    <x v="75"/>
    <x v="104"/>
    <x v="85"/>
    <x v="110"/>
    <x v="92"/>
    <x v="0"/>
    <x v="0"/>
    <x v="0"/>
    <x v="0"/>
  </r>
  <r>
    <x v="259"/>
    <x v="0"/>
    <x v="210"/>
    <x v="93"/>
    <x v="0"/>
    <x v="10"/>
    <x v="135"/>
    <x v="119"/>
    <x v="115"/>
    <x v="48"/>
    <x v="210"/>
    <x v="93"/>
    <x v="0"/>
    <x v="10"/>
    <x v="135"/>
    <x v="119"/>
    <x v="115"/>
    <x v="48"/>
    <x v="0"/>
    <x v="0"/>
    <x v="0"/>
    <x v="0"/>
  </r>
  <r>
    <x v="260"/>
    <x v="0"/>
    <x v="258"/>
    <x v="12"/>
    <x v="0"/>
    <x v="38"/>
    <x v="166"/>
    <x v="147"/>
    <x v="135"/>
    <x v="17"/>
    <x v="258"/>
    <x v="12"/>
    <x v="0"/>
    <x v="38"/>
    <x v="166"/>
    <x v="147"/>
    <x v="135"/>
    <x v="17"/>
    <x v="0"/>
    <x v="0"/>
    <x v="0"/>
    <x v="0"/>
  </r>
  <r>
    <x v="261"/>
    <x v="0"/>
    <x v="208"/>
    <x v="24"/>
    <x v="0"/>
    <x v="175"/>
    <x v="133"/>
    <x v="106"/>
    <x v="96"/>
    <x v="26"/>
    <x v="208"/>
    <x v="24"/>
    <x v="0"/>
    <x v="175"/>
    <x v="133"/>
    <x v="106"/>
    <x v="96"/>
    <x v="26"/>
    <x v="0"/>
    <x v="0"/>
    <x v="0"/>
    <x v="0"/>
  </r>
  <r>
    <x v="262"/>
    <x v="0"/>
    <x v="237"/>
    <x v="70"/>
    <x v="0"/>
    <x v="194"/>
    <x v="142"/>
    <x v="132"/>
    <x v="128"/>
    <x v="62"/>
    <x v="237"/>
    <x v="70"/>
    <x v="0"/>
    <x v="194"/>
    <x v="142"/>
    <x v="132"/>
    <x v="128"/>
    <x v="62"/>
    <x v="0"/>
    <x v="0"/>
    <x v="0"/>
    <x v="0"/>
  </r>
  <r>
    <x v="263"/>
    <x v="0"/>
    <x v="107"/>
    <x v="115"/>
    <x v="0"/>
    <x v="112"/>
    <x v="76"/>
    <x v="70"/>
    <x v="58"/>
    <x v="65"/>
    <x v="107"/>
    <x v="115"/>
    <x v="0"/>
    <x v="112"/>
    <x v="76"/>
    <x v="70"/>
    <x v="58"/>
    <x v="65"/>
    <x v="0"/>
    <x v="0"/>
    <x v="0"/>
    <x v="0"/>
  </r>
  <r>
    <x v="264"/>
    <x v="0"/>
    <x v="279"/>
    <x v="28"/>
    <x v="0"/>
    <x v="241"/>
    <x v="180"/>
    <x v="170"/>
    <x v="164"/>
    <x v="50"/>
    <x v="279"/>
    <x v="28"/>
    <x v="0"/>
    <x v="241"/>
    <x v="180"/>
    <x v="170"/>
    <x v="164"/>
    <x v="50"/>
    <x v="0"/>
    <x v="0"/>
    <x v="0"/>
    <x v="0"/>
  </r>
  <r>
    <x v="265"/>
    <x v="0"/>
    <x v="177"/>
    <x v="94"/>
    <x v="0"/>
    <x v="224"/>
    <x v="116"/>
    <x v="116"/>
    <x v="103"/>
    <x v="64"/>
    <x v="177"/>
    <x v="94"/>
    <x v="0"/>
    <x v="224"/>
    <x v="116"/>
    <x v="116"/>
    <x v="103"/>
    <x v="64"/>
    <x v="0"/>
    <x v="0"/>
    <x v="0"/>
    <x v="0"/>
  </r>
  <r>
    <x v="266"/>
    <x v="1"/>
    <x v="200"/>
    <x v="172"/>
    <x v="0"/>
    <x v="96"/>
    <x v="124"/>
    <x v="137"/>
    <x v="131"/>
    <x v="95"/>
    <x v="200"/>
    <x v="172"/>
    <x v="0"/>
    <x v="96"/>
    <x v="124"/>
    <x v="137"/>
    <x v="131"/>
    <x v="95"/>
    <x v="0"/>
    <x v="0"/>
    <x v="0"/>
    <x v="0"/>
  </r>
  <r>
    <x v="267"/>
    <x v="0"/>
    <x v="290"/>
    <x v="266"/>
    <x v="0"/>
    <x v="73"/>
    <x v="196"/>
    <x v="195"/>
    <x v="195"/>
    <x v="133"/>
    <x v="290"/>
    <x v="266"/>
    <x v="0"/>
    <x v="73"/>
    <x v="196"/>
    <x v="195"/>
    <x v="195"/>
    <x v="133"/>
    <x v="0"/>
    <x v="0"/>
    <x v="0"/>
    <x v="0"/>
  </r>
  <r>
    <x v="268"/>
    <x v="0"/>
    <x v="37"/>
    <x v="164"/>
    <x v="0"/>
    <x v="138"/>
    <x v="30"/>
    <x v="40"/>
    <x v="34"/>
    <x v="119"/>
    <x v="37"/>
    <x v="164"/>
    <x v="0"/>
    <x v="138"/>
    <x v="30"/>
    <x v="40"/>
    <x v="34"/>
    <x v="119"/>
    <x v="0"/>
    <x v="0"/>
    <x v="0"/>
    <x v="0"/>
  </r>
  <r>
    <x v="269"/>
    <x v="1"/>
    <x v="253"/>
    <x v="109"/>
    <x v="0"/>
    <x v="123"/>
    <x v="150"/>
    <x v="150"/>
    <x v="158"/>
    <x v="92"/>
    <x v="253"/>
    <x v="109"/>
    <x v="0"/>
    <x v="123"/>
    <x v="150"/>
    <x v="150"/>
    <x v="158"/>
    <x v="92"/>
    <x v="0"/>
    <x v="0"/>
    <x v="0"/>
    <x v="0"/>
  </r>
  <r>
    <x v="270"/>
    <x v="0"/>
    <x v="8"/>
    <x v="50"/>
    <x v="0"/>
    <x v="114"/>
    <x v="30"/>
    <x v="10"/>
    <x v="5"/>
    <x v="17"/>
    <x v="8"/>
    <x v="50"/>
    <x v="0"/>
    <x v="114"/>
    <x v="30"/>
    <x v="10"/>
    <x v="5"/>
    <x v="17"/>
    <x v="0"/>
    <x v="0"/>
    <x v="0"/>
    <x v="0"/>
  </r>
  <r>
    <x v="271"/>
    <x v="0"/>
    <x v="183"/>
    <x v="276"/>
    <x v="0"/>
    <x v="218"/>
    <x v="126"/>
    <x v="152"/>
    <x v="143"/>
    <x v="112"/>
    <x v="183"/>
    <x v="276"/>
    <x v="0"/>
    <x v="218"/>
    <x v="126"/>
    <x v="152"/>
    <x v="143"/>
    <x v="112"/>
    <x v="0"/>
    <x v="0"/>
    <x v="0"/>
    <x v="0"/>
  </r>
  <r>
    <x v="272"/>
    <x v="0"/>
    <x v="266"/>
    <x v="34"/>
    <x v="0"/>
    <x v="4"/>
    <x v="174"/>
    <x v="157"/>
    <x v="147"/>
    <x v="30"/>
    <x v="266"/>
    <x v="34"/>
    <x v="0"/>
    <x v="4"/>
    <x v="174"/>
    <x v="157"/>
    <x v="147"/>
    <x v="30"/>
    <x v="0"/>
    <x v="0"/>
    <x v="0"/>
    <x v="0"/>
  </r>
  <r>
    <x v="273"/>
    <x v="1"/>
    <x v="231"/>
    <x v="132"/>
    <x v="0"/>
    <x v="216"/>
    <x v="140"/>
    <x v="139"/>
    <x v="136"/>
    <x v="78"/>
    <x v="231"/>
    <x v="132"/>
    <x v="0"/>
    <x v="216"/>
    <x v="140"/>
    <x v="139"/>
    <x v="136"/>
    <x v="78"/>
    <x v="0"/>
    <x v="0"/>
    <x v="0"/>
    <x v="0"/>
  </r>
  <r>
    <x v="274"/>
    <x v="0"/>
    <x v="47"/>
    <x v="68"/>
    <x v="0"/>
    <x v="128"/>
    <x v="44"/>
    <x v="20"/>
    <x v="21"/>
    <x v="60"/>
    <x v="47"/>
    <x v="68"/>
    <x v="0"/>
    <x v="128"/>
    <x v="44"/>
    <x v="20"/>
    <x v="21"/>
    <x v="60"/>
    <x v="0"/>
    <x v="0"/>
    <x v="0"/>
    <x v="0"/>
  </r>
  <r>
    <x v="275"/>
    <x v="0"/>
    <x v="155"/>
    <x v="54"/>
    <x v="0"/>
    <x v="248"/>
    <x v="107"/>
    <x v="80"/>
    <x v="67"/>
    <x v="35"/>
    <x v="155"/>
    <x v="54"/>
    <x v="0"/>
    <x v="248"/>
    <x v="107"/>
    <x v="80"/>
    <x v="67"/>
    <x v="35"/>
    <x v="0"/>
    <x v="0"/>
    <x v="0"/>
    <x v="0"/>
  </r>
  <r>
    <x v="276"/>
    <x v="0"/>
    <x v="246"/>
    <x v="162"/>
    <x v="0"/>
    <x v="7"/>
    <x v="165"/>
    <x v="162"/>
    <x v="152"/>
    <x v="52"/>
    <x v="246"/>
    <x v="162"/>
    <x v="0"/>
    <x v="7"/>
    <x v="165"/>
    <x v="162"/>
    <x v="152"/>
    <x v="52"/>
    <x v="0"/>
    <x v="0"/>
    <x v="0"/>
    <x v="0"/>
  </r>
  <r>
    <x v="277"/>
    <x v="0"/>
    <x v="214"/>
    <x v="91"/>
    <x v="0"/>
    <x v="249"/>
    <x v="150"/>
    <x v="133"/>
    <x v="110"/>
    <x v="12"/>
    <x v="214"/>
    <x v="91"/>
    <x v="0"/>
    <x v="249"/>
    <x v="150"/>
    <x v="133"/>
    <x v="110"/>
    <x v="12"/>
    <x v="0"/>
    <x v="0"/>
    <x v="0"/>
    <x v="0"/>
  </r>
  <r>
    <x v="278"/>
    <x v="0"/>
    <x v="102"/>
    <x v="75"/>
    <x v="0"/>
    <x v="87"/>
    <x v="74"/>
    <x v="74"/>
    <x v="57"/>
    <x v="68"/>
    <x v="102"/>
    <x v="75"/>
    <x v="0"/>
    <x v="87"/>
    <x v="74"/>
    <x v="74"/>
    <x v="57"/>
    <x v="68"/>
    <x v="0"/>
    <x v="0"/>
    <x v="0"/>
    <x v="0"/>
  </r>
  <r>
    <x v="279"/>
    <x v="0"/>
    <x v="165"/>
    <x v="57"/>
    <x v="0"/>
    <x v="220"/>
    <x v="117"/>
    <x v="106"/>
    <x v="88"/>
    <x v="42"/>
    <x v="165"/>
    <x v="57"/>
    <x v="0"/>
    <x v="220"/>
    <x v="117"/>
    <x v="106"/>
    <x v="88"/>
    <x v="42"/>
    <x v="0"/>
    <x v="0"/>
    <x v="0"/>
    <x v="0"/>
  </r>
  <r>
    <x v="280"/>
    <x v="0"/>
    <x v="87"/>
    <x v="53"/>
    <x v="0"/>
    <x v="230"/>
    <x v="66"/>
    <x v="43"/>
    <x v="36"/>
    <x v="51"/>
    <x v="87"/>
    <x v="53"/>
    <x v="0"/>
    <x v="230"/>
    <x v="66"/>
    <x v="43"/>
    <x v="36"/>
    <x v="51"/>
    <x v="0"/>
    <x v="0"/>
    <x v="0"/>
    <x v="0"/>
  </r>
  <r>
    <x v="281"/>
    <x v="0"/>
    <x v="284"/>
    <x v="193"/>
    <x v="0"/>
    <x v="187"/>
    <x v="176"/>
    <x v="189"/>
    <x v="184"/>
    <x v="117"/>
    <x v="284"/>
    <x v="193"/>
    <x v="0"/>
    <x v="187"/>
    <x v="176"/>
    <x v="189"/>
    <x v="184"/>
    <x v="117"/>
    <x v="0"/>
    <x v="0"/>
    <x v="0"/>
    <x v="0"/>
  </r>
  <r>
    <x v="282"/>
    <x v="1"/>
    <x v="18"/>
    <x v="288"/>
    <x v="0"/>
    <x v="171"/>
    <x v="0"/>
    <x v="38"/>
    <x v="79"/>
    <x v="182"/>
    <x v="18"/>
    <x v="288"/>
    <x v="0"/>
    <x v="171"/>
    <x v="0"/>
    <x v="38"/>
    <x v="79"/>
    <x v="182"/>
    <x v="0"/>
    <x v="0"/>
    <x v="0"/>
    <x v="0"/>
  </r>
  <r>
    <x v="283"/>
    <x v="1"/>
    <x v="3"/>
    <x v="240"/>
    <x v="0"/>
    <x v="24"/>
    <x v="4"/>
    <x v="4"/>
    <x v="7"/>
    <x v="137"/>
    <x v="3"/>
    <x v="240"/>
    <x v="0"/>
    <x v="24"/>
    <x v="4"/>
    <x v="4"/>
    <x v="7"/>
    <x v="137"/>
    <x v="0"/>
    <x v="0"/>
    <x v="0"/>
    <x v="0"/>
  </r>
  <r>
    <x v="284"/>
    <x v="0"/>
    <x v="270"/>
    <x v="3"/>
    <x v="0"/>
    <x v="153"/>
    <x v="184"/>
    <x v="161"/>
    <x v="146"/>
    <x v="9"/>
    <x v="270"/>
    <x v="3"/>
    <x v="0"/>
    <x v="153"/>
    <x v="184"/>
    <x v="161"/>
    <x v="146"/>
    <x v="9"/>
    <x v="0"/>
    <x v="0"/>
    <x v="0"/>
    <x v="0"/>
  </r>
  <r>
    <x v="285"/>
    <x v="0"/>
    <x v="92"/>
    <x v="169"/>
    <x v="0"/>
    <x v="110"/>
    <x v="85"/>
    <x v="67"/>
    <x v="47"/>
    <x v="42"/>
    <x v="92"/>
    <x v="169"/>
    <x v="0"/>
    <x v="110"/>
    <x v="85"/>
    <x v="67"/>
    <x v="47"/>
    <x v="42"/>
    <x v="0"/>
    <x v="0"/>
    <x v="0"/>
    <x v="0"/>
  </r>
  <r>
    <x v="286"/>
    <x v="0"/>
    <x v="128"/>
    <x v="186"/>
    <x v="0"/>
    <x v="134"/>
    <x v="64"/>
    <x v="76"/>
    <x v="92"/>
    <x v="125"/>
    <x v="128"/>
    <x v="186"/>
    <x v="0"/>
    <x v="134"/>
    <x v="64"/>
    <x v="76"/>
    <x v="92"/>
    <x v="125"/>
    <x v="0"/>
    <x v="0"/>
    <x v="0"/>
    <x v="0"/>
  </r>
  <r>
    <x v="287"/>
    <x v="0"/>
    <x v="67"/>
    <x v="211"/>
    <x v="0"/>
    <x v="136"/>
    <x v="80"/>
    <x v="60"/>
    <x v="48"/>
    <x v="50"/>
    <x v="67"/>
    <x v="211"/>
    <x v="0"/>
    <x v="136"/>
    <x v="80"/>
    <x v="60"/>
    <x v="48"/>
    <x v="50"/>
    <x v="0"/>
    <x v="0"/>
    <x v="0"/>
    <x v="0"/>
  </r>
  <r>
    <x v="288"/>
    <x v="1"/>
    <x v="169"/>
    <x v="272"/>
    <x v="0"/>
    <x v="279"/>
    <x v="59"/>
    <x v="152"/>
    <x v="143"/>
    <x v="167"/>
    <x v="169"/>
    <x v="272"/>
    <x v="0"/>
    <x v="279"/>
    <x v="59"/>
    <x v="152"/>
    <x v="143"/>
    <x v="167"/>
    <x v="0"/>
    <x v="0"/>
    <x v="0"/>
    <x v="0"/>
  </r>
  <r>
    <x v="289"/>
    <x v="1"/>
    <x v="28"/>
    <x v="265"/>
    <x v="0"/>
    <x v="84"/>
    <x v="11"/>
    <x v="50"/>
    <x v="60"/>
    <x v="170"/>
    <x v="28"/>
    <x v="265"/>
    <x v="0"/>
    <x v="84"/>
    <x v="11"/>
    <x v="50"/>
    <x v="60"/>
    <x v="170"/>
    <x v="0"/>
    <x v="0"/>
    <x v="0"/>
    <x v="0"/>
  </r>
  <r>
    <x v="290"/>
    <x v="1"/>
    <x v="73"/>
    <x v="264"/>
    <x v="0"/>
    <x v="93"/>
    <x v="23"/>
    <x v="61"/>
    <x v="106"/>
    <x v="172"/>
    <x v="73"/>
    <x v="264"/>
    <x v="0"/>
    <x v="93"/>
    <x v="23"/>
    <x v="61"/>
    <x v="106"/>
    <x v="172"/>
    <x v="0"/>
    <x v="0"/>
    <x v="0"/>
    <x v="0"/>
  </r>
  <r>
    <x v="291"/>
    <x v="0"/>
    <x v="117"/>
    <x v="29"/>
    <x v="0"/>
    <x v="22"/>
    <x v="95"/>
    <x v="69"/>
    <x v="53"/>
    <x v="35"/>
    <x v="117"/>
    <x v="29"/>
    <x v="0"/>
    <x v="22"/>
    <x v="95"/>
    <x v="69"/>
    <x v="53"/>
    <x v="35"/>
    <x v="0"/>
    <x v="0"/>
    <x v="0"/>
    <x v="0"/>
  </r>
  <r>
    <x v="292"/>
    <x v="0"/>
    <x v="204"/>
    <x v="26"/>
    <x v="0"/>
    <x v="66"/>
    <x v="129"/>
    <x v="112"/>
    <x v="96"/>
    <x v="35"/>
    <x v="204"/>
    <x v="26"/>
    <x v="0"/>
    <x v="66"/>
    <x v="129"/>
    <x v="112"/>
    <x v="96"/>
    <x v="35"/>
    <x v="0"/>
    <x v="0"/>
    <x v="0"/>
    <x v="0"/>
  </r>
  <r>
    <x v="293"/>
    <x v="0"/>
    <x v="207"/>
    <x v="238"/>
    <x v="0"/>
    <x v="6"/>
    <x v="94"/>
    <x v="147"/>
    <x v="156"/>
    <x v="149"/>
    <x v="207"/>
    <x v="238"/>
    <x v="0"/>
    <x v="6"/>
    <x v="94"/>
    <x v="147"/>
    <x v="156"/>
    <x v="149"/>
    <x v="0"/>
    <x v="0"/>
    <x v="0"/>
    <x v="0"/>
  </r>
  <r>
    <x v="294"/>
    <x v="1"/>
    <x v="56"/>
    <x v="254"/>
    <x v="0"/>
    <x v="89"/>
    <x v="16"/>
    <x v="22"/>
    <x v="83"/>
    <x v="169"/>
    <x v="56"/>
    <x v="254"/>
    <x v="0"/>
    <x v="89"/>
    <x v="16"/>
    <x v="22"/>
    <x v="83"/>
    <x v="169"/>
    <x v="0"/>
    <x v="0"/>
    <x v="0"/>
    <x v="0"/>
  </r>
  <r>
    <x v="295"/>
    <x v="0"/>
    <x v="221"/>
    <x v="58"/>
    <x v="0"/>
    <x v="106"/>
    <x v="151"/>
    <x v="134"/>
    <x v="113"/>
    <x v="15"/>
    <x v="221"/>
    <x v="58"/>
    <x v="0"/>
    <x v="106"/>
    <x v="151"/>
    <x v="134"/>
    <x v="113"/>
    <x v="15"/>
    <x v="0"/>
    <x v="0"/>
    <x v="0"/>
    <x v="0"/>
  </r>
  <r>
    <x v="296"/>
    <x v="1"/>
    <x v="293"/>
    <x v="244"/>
    <x v="0"/>
    <x v="108"/>
    <x v="198"/>
    <x v="198"/>
    <x v="195"/>
    <x v="124"/>
    <x v="293"/>
    <x v="244"/>
    <x v="0"/>
    <x v="108"/>
    <x v="198"/>
    <x v="198"/>
    <x v="195"/>
    <x v="124"/>
    <x v="0"/>
    <x v="0"/>
    <x v="0"/>
    <x v="0"/>
  </r>
  <r>
    <x v="297"/>
    <x v="0"/>
    <x v="235"/>
    <x v="295"/>
    <x v="0"/>
    <x v="263"/>
    <x v="35"/>
    <x v="188"/>
    <x v="187"/>
    <x v="184"/>
    <x v="235"/>
    <x v="295"/>
    <x v="0"/>
    <x v="263"/>
    <x v="35"/>
    <x v="188"/>
    <x v="187"/>
    <x v="184"/>
    <x v="0"/>
    <x v="0"/>
    <x v="0"/>
    <x v="0"/>
  </r>
  <r>
    <x v="298"/>
    <x v="0"/>
    <x v="72"/>
    <x v="114"/>
    <x v="0"/>
    <x v="184"/>
    <x v="47"/>
    <x v="31"/>
    <x v="44"/>
    <x v="104"/>
    <x v="72"/>
    <x v="114"/>
    <x v="0"/>
    <x v="184"/>
    <x v="47"/>
    <x v="31"/>
    <x v="44"/>
    <x v="104"/>
    <x v="0"/>
    <x v="0"/>
    <x v="0"/>
    <x v="0"/>
  </r>
  <r>
    <x v="299"/>
    <x v="0"/>
    <x v="115"/>
    <x v="33"/>
    <x v="0"/>
    <x v="234"/>
    <x v="95"/>
    <x v="69"/>
    <x v="53"/>
    <x v="35"/>
    <x v="115"/>
    <x v="33"/>
    <x v="0"/>
    <x v="234"/>
    <x v="95"/>
    <x v="69"/>
    <x v="53"/>
    <x v="35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1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3:F8" firstHeaderRow="1" firstDataRow="2" firstDataCol="1"/>
  <pivotFields count="22">
    <pivotField compact="0" showAll="0"/>
    <pivotField axis="axisRow" compact="0" showAll="0">
      <items count="4">
        <item x="0"/>
        <item x="1"/>
        <item x="2"/>
        <item t="default"/>
      </items>
    </pivotField>
    <pivotField dataField="1"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1">
    <field x="1"/>
  </rowFields>
  <colFields count="1">
    <field x="-2"/>
  </colFields>
  <dataFields count="5">
    <dataField name="Average full" fld="2" subtotal="average" baseField="0" baseItem="0"/>
    <dataField name="Average 1ere_30minutes" fld="6" subtotal="average" baseField="0" baseItem="0"/>
    <dataField name="Average derniere_30minutes" fld="10" subtotal="average" baseField="0" baseItem="0"/>
    <dataField name="Average 1ere_heure" fld="14" subtotal="average" baseField="0" baseItem="0"/>
    <dataField name="Average derniere_heure" fld="18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1000000}" name="PivotTable2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3:F8" firstHeaderRow="1" firstDataRow="2" firstDataCol="1"/>
  <pivotFields count="22">
    <pivotField compact="0" showAll="0"/>
    <pivotField axis="axisRow" compact="0" showAll="0">
      <items count="4">
        <item x="0"/>
        <item x="1"/>
        <item x="2"/>
        <item t="default"/>
      </items>
    </pivotField>
    <pivotField compact="0" showAll="0"/>
    <pivotField dataField="1"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</pivotFields>
  <rowFields count="1">
    <field x="1"/>
  </rowFields>
  <colFields count="1">
    <field x="-2"/>
  </colFields>
  <dataFields count="5">
    <dataField name="Volatilite full" fld="3" subtotal="average" baseField="0" baseItem="0"/>
    <dataField name="Volatilite 1ere_30minutes" fld="7" subtotal="average" baseField="0" baseItem="0"/>
    <dataField name="Volatilite derniere_30minutes" fld="11" subtotal="average" baseField="0" baseItem="0"/>
    <dataField name="Volatilite 1ere_heure" fld="15" subtotal="average" baseField="0" baseItem="0"/>
    <dataField name=" Volatilite derniere_heure" fld="19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1"/>
  <sheetViews>
    <sheetView topLeftCell="C1" zoomScaleNormal="100" workbookViewId="0">
      <pane ySplit="1" topLeftCell="A2" activePane="bottomLeft" state="frozen"/>
      <selection pane="bottomLeft" activeCell="S1" sqref="S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90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91</v>
      </c>
    </row>
    <row r="2" spans="1:20" x14ac:dyDescent="0.25">
      <c r="A2">
        <v>1</v>
      </c>
      <c r="B2">
        <v>0</v>
      </c>
      <c r="C2">
        <v>123.846348813929</v>
      </c>
      <c r="D2">
        <v>12.1336124560024</v>
      </c>
      <c r="E2">
        <v>31254</v>
      </c>
      <c r="F2">
        <v>447</v>
      </c>
      <c r="G2">
        <v>119.52191235059701</v>
      </c>
      <c r="H2">
        <v>125.14831631082799</v>
      </c>
      <c r="I2">
        <v>130.68134349569701</v>
      </c>
      <c r="J2">
        <v>11.159431145099999</v>
      </c>
      <c r="K2">
        <v>104.31245411869401</v>
      </c>
      <c r="L2">
        <v>120.856251918765</v>
      </c>
      <c r="M2">
        <v>14.6486232473136</v>
      </c>
      <c r="N2">
        <v>14400</v>
      </c>
      <c r="O2">
        <v>391</v>
      </c>
      <c r="P2">
        <v>114.487154900881</v>
      </c>
      <c r="Q2">
        <v>124.255693928583</v>
      </c>
      <c r="R2">
        <v>130.00212991848099</v>
      </c>
      <c r="S2">
        <v>15.5149750175995</v>
      </c>
      <c r="T2">
        <v>101.815024128998</v>
      </c>
    </row>
    <row r="3" spans="1:20" x14ac:dyDescent="0.25">
      <c r="A3">
        <v>2</v>
      </c>
      <c r="B3">
        <v>0</v>
      </c>
      <c r="C3">
        <v>140.45505642001899</v>
      </c>
      <c r="D3">
        <v>18.911147413154399</v>
      </c>
      <c r="E3">
        <v>78953</v>
      </c>
      <c r="F3">
        <v>1677</v>
      </c>
      <c r="G3">
        <v>132.775382224715</v>
      </c>
      <c r="H3">
        <v>144.230769230769</v>
      </c>
      <c r="I3">
        <v>151.51515151515099</v>
      </c>
      <c r="J3">
        <v>18.7397692904363</v>
      </c>
      <c r="K3">
        <v>137.001761391966</v>
      </c>
      <c r="L3">
        <v>148.71198736898799</v>
      </c>
      <c r="M3">
        <v>22.2183100751339</v>
      </c>
      <c r="N3">
        <v>14400</v>
      </c>
      <c r="O3">
        <v>439</v>
      </c>
      <c r="P3">
        <v>139.390686237561</v>
      </c>
      <c r="Q3">
        <v>153.86877370387899</v>
      </c>
      <c r="R3">
        <v>163.93442622950801</v>
      </c>
      <c r="S3">
        <v>24.543739991946801</v>
      </c>
      <c r="T3">
        <v>135.913866805515</v>
      </c>
    </row>
    <row r="4" spans="1:20" x14ac:dyDescent="0.25">
      <c r="A4">
        <v>3</v>
      </c>
      <c r="B4">
        <v>0</v>
      </c>
      <c r="C4">
        <v>137.19353596341401</v>
      </c>
      <c r="D4">
        <v>6.6651659618150196</v>
      </c>
      <c r="E4">
        <v>21873</v>
      </c>
      <c r="F4">
        <v>1343</v>
      </c>
      <c r="G4">
        <v>134.31371868680901</v>
      </c>
      <c r="H4">
        <v>138.24884792626699</v>
      </c>
      <c r="I4">
        <v>141.50943396226401</v>
      </c>
      <c r="J4">
        <v>7.1957152754543703</v>
      </c>
      <c r="K4">
        <v>87.248967144633497</v>
      </c>
      <c r="L4">
        <v>135.861007924163</v>
      </c>
      <c r="M4">
        <v>7.2980596980801202</v>
      </c>
      <c r="N4">
        <v>14400</v>
      </c>
      <c r="O4">
        <v>1112</v>
      </c>
      <c r="P4">
        <v>132.239227624726</v>
      </c>
      <c r="Q4">
        <v>136.92555557101201</v>
      </c>
      <c r="R4">
        <v>140.627060984579</v>
      </c>
      <c r="S4">
        <v>8.3878333598527703</v>
      </c>
      <c r="T4">
        <v>87.248967144633497</v>
      </c>
    </row>
    <row r="5" spans="1:20" x14ac:dyDescent="0.25">
      <c r="A5">
        <v>4</v>
      </c>
      <c r="B5">
        <v>0</v>
      </c>
      <c r="C5">
        <v>162.73970900094201</v>
      </c>
      <c r="D5">
        <v>14.799477168327501</v>
      </c>
      <c r="E5">
        <v>45262</v>
      </c>
      <c r="F5">
        <v>2822</v>
      </c>
      <c r="G5">
        <v>159</v>
      </c>
      <c r="H5">
        <v>164.75</v>
      </c>
      <c r="I5">
        <v>171.5</v>
      </c>
      <c r="J5">
        <v>12.5</v>
      </c>
      <c r="K5">
        <v>144.75</v>
      </c>
      <c r="L5">
        <v>154.00106837606799</v>
      </c>
      <c r="M5">
        <v>19.854589365267898</v>
      </c>
      <c r="N5">
        <v>14400</v>
      </c>
      <c r="O5">
        <v>1998</v>
      </c>
      <c r="P5">
        <v>151.5</v>
      </c>
      <c r="Q5">
        <v>160</v>
      </c>
      <c r="R5">
        <v>165</v>
      </c>
      <c r="S5">
        <v>13.5</v>
      </c>
      <c r="T5">
        <v>125.25</v>
      </c>
    </row>
    <row r="6" spans="1:20" x14ac:dyDescent="0.25">
      <c r="A6">
        <v>5</v>
      </c>
      <c r="B6">
        <v>1</v>
      </c>
      <c r="C6">
        <v>133.22057319093801</v>
      </c>
      <c r="D6">
        <v>24.4986307330758</v>
      </c>
      <c r="E6">
        <v>39927</v>
      </c>
      <c r="F6">
        <v>1150</v>
      </c>
      <c r="G6">
        <v>128.13872003000199</v>
      </c>
      <c r="H6">
        <v>142.202280381804</v>
      </c>
      <c r="I6">
        <v>148.72046501219799</v>
      </c>
      <c r="J6">
        <v>20.581744982196401</v>
      </c>
      <c r="K6">
        <v>125.49279022671099</v>
      </c>
      <c r="L6">
        <v>118.14016147000601</v>
      </c>
      <c r="M6">
        <v>29.4097061381336</v>
      </c>
      <c r="N6">
        <v>14400</v>
      </c>
      <c r="O6">
        <v>540</v>
      </c>
      <c r="P6">
        <v>89.342191413746093</v>
      </c>
      <c r="Q6">
        <v>126.76075542315</v>
      </c>
      <c r="R6">
        <v>142.240643346333</v>
      </c>
      <c r="S6">
        <v>52.8984519325872</v>
      </c>
      <c r="T6">
        <v>123.38710177953701</v>
      </c>
    </row>
    <row r="7" spans="1:20" x14ac:dyDescent="0.25">
      <c r="A7">
        <v>6</v>
      </c>
      <c r="B7">
        <v>0</v>
      </c>
      <c r="C7">
        <v>136.03261874127901</v>
      </c>
      <c r="D7">
        <v>8.6653062348272307</v>
      </c>
      <c r="E7">
        <v>59136</v>
      </c>
      <c r="F7">
        <v>3953</v>
      </c>
      <c r="G7">
        <v>133</v>
      </c>
      <c r="H7">
        <v>136</v>
      </c>
      <c r="I7">
        <v>139</v>
      </c>
      <c r="J7">
        <v>6</v>
      </c>
      <c r="K7">
        <v>123</v>
      </c>
      <c r="L7">
        <v>134.31554730983299</v>
      </c>
      <c r="M7">
        <v>6.9525307672569197</v>
      </c>
      <c r="N7">
        <v>14400</v>
      </c>
      <c r="O7">
        <v>925</v>
      </c>
      <c r="P7">
        <v>132</v>
      </c>
      <c r="Q7">
        <v>134</v>
      </c>
      <c r="R7">
        <v>136</v>
      </c>
      <c r="S7">
        <v>4</v>
      </c>
      <c r="T7">
        <v>65</v>
      </c>
    </row>
    <row r="8" spans="1:20" x14ac:dyDescent="0.25">
      <c r="A8">
        <v>7</v>
      </c>
      <c r="B8">
        <v>0</v>
      </c>
      <c r="C8">
        <v>132.11178537905701</v>
      </c>
      <c r="D8">
        <v>14.637556907939601</v>
      </c>
      <c r="E8">
        <v>53248</v>
      </c>
      <c r="F8">
        <v>7437</v>
      </c>
      <c r="G8">
        <v>128</v>
      </c>
      <c r="H8">
        <v>135</v>
      </c>
      <c r="I8">
        <v>140</v>
      </c>
      <c r="J8">
        <v>12</v>
      </c>
      <c r="K8">
        <v>143</v>
      </c>
      <c r="L8">
        <v>127.76046059033401</v>
      </c>
      <c r="M8">
        <v>16.0077533531969</v>
      </c>
      <c r="N8">
        <v>14400</v>
      </c>
      <c r="O8">
        <v>2068</v>
      </c>
      <c r="P8">
        <v>122</v>
      </c>
      <c r="Q8">
        <v>131</v>
      </c>
      <c r="R8">
        <v>138</v>
      </c>
      <c r="S8">
        <v>16</v>
      </c>
      <c r="T8">
        <v>120</v>
      </c>
    </row>
    <row r="9" spans="1:20" x14ac:dyDescent="0.25">
      <c r="A9">
        <v>8</v>
      </c>
      <c r="B9">
        <v>1</v>
      </c>
      <c r="C9">
        <v>135.57757256571301</v>
      </c>
      <c r="D9">
        <v>17.3234363599693</v>
      </c>
      <c r="E9">
        <v>20707</v>
      </c>
      <c r="F9">
        <v>106</v>
      </c>
      <c r="G9">
        <v>129.42770881430701</v>
      </c>
      <c r="H9">
        <v>139.024082092226</v>
      </c>
      <c r="I9">
        <v>146.34146341463401</v>
      </c>
      <c r="J9">
        <v>16.913754600326499</v>
      </c>
      <c r="K9">
        <v>98.339719029374194</v>
      </c>
      <c r="L9">
        <v>133.05212404204201</v>
      </c>
      <c r="M9">
        <v>18.899215380930698</v>
      </c>
      <c r="N9">
        <v>14400</v>
      </c>
      <c r="O9">
        <v>106</v>
      </c>
      <c r="P9">
        <v>124.149071803517</v>
      </c>
      <c r="Q9">
        <v>138.24884792626699</v>
      </c>
      <c r="R9">
        <v>146.30631465201199</v>
      </c>
      <c r="S9">
        <v>22.157242848494601</v>
      </c>
      <c r="T9">
        <v>97.347074968348593</v>
      </c>
    </row>
    <row r="10" spans="1:20" x14ac:dyDescent="0.25">
      <c r="A10">
        <v>9</v>
      </c>
      <c r="B10">
        <v>0</v>
      </c>
      <c r="C10">
        <v>149.727267615746</v>
      </c>
      <c r="D10">
        <v>13.392219766716501</v>
      </c>
      <c r="E10">
        <v>42056</v>
      </c>
      <c r="F10">
        <v>4598</v>
      </c>
      <c r="G10">
        <v>143.53142829484901</v>
      </c>
      <c r="H10">
        <v>149.28507857383801</v>
      </c>
      <c r="I10">
        <v>157.10140221448199</v>
      </c>
      <c r="J10">
        <v>13.5699739196334</v>
      </c>
      <c r="K10">
        <v>106.77905886441501</v>
      </c>
      <c r="L10">
        <v>143.49406308802901</v>
      </c>
      <c r="M10">
        <v>14.2183275604777</v>
      </c>
      <c r="N10">
        <v>14400</v>
      </c>
      <c r="O10">
        <v>399</v>
      </c>
      <c r="P10">
        <v>140.811006410787</v>
      </c>
      <c r="Q10">
        <v>145.66538798919399</v>
      </c>
      <c r="R10">
        <v>149.96191462991101</v>
      </c>
      <c r="S10">
        <v>9.1509082191245401</v>
      </c>
      <c r="T10">
        <v>105.787747486222</v>
      </c>
    </row>
    <row r="11" spans="1:20" x14ac:dyDescent="0.25">
      <c r="A11">
        <v>10</v>
      </c>
      <c r="B11">
        <v>0</v>
      </c>
      <c r="C11">
        <v>148.73563181907201</v>
      </c>
      <c r="D11">
        <v>15.401751650052301</v>
      </c>
      <c r="E11">
        <v>100381</v>
      </c>
      <c r="F11">
        <v>2754</v>
      </c>
      <c r="G11">
        <v>135.746606334841</v>
      </c>
      <c r="H11">
        <v>147.058823529411</v>
      </c>
      <c r="I11">
        <v>160.55937746899301</v>
      </c>
      <c r="J11">
        <v>24.812771134151902</v>
      </c>
      <c r="K11">
        <v>72.176256131813304</v>
      </c>
      <c r="L11">
        <v>157.88881909325701</v>
      </c>
      <c r="M11">
        <v>4.5572197406522799</v>
      </c>
      <c r="N11">
        <v>14400</v>
      </c>
      <c r="O11">
        <v>599</v>
      </c>
      <c r="P11">
        <v>154.63917525773101</v>
      </c>
      <c r="Q11">
        <v>157.240452659569</v>
      </c>
      <c r="R11">
        <v>160.60699178168099</v>
      </c>
      <c r="S11">
        <v>5.9678165239497503</v>
      </c>
      <c r="T11">
        <v>34.968896903586902</v>
      </c>
    </row>
    <row r="12" spans="1:20" x14ac:dyDescent="0.25">
      <c r="A12">
        <v>11</v>
      </c>
      <c r="B12">
        <v>0</v>
      </c>
      <c r="C12">
        <v>146.308745126123</v>
      </c>
      <c r="D12">
        <v>14.4660172778492</v>
      </c>
      <c r="E12">
        <v>278748</v>
      </c>
      <c r="F12">
        <v>14841</v>
      </c>
      <c r="G12">
        <v>140</v>
      </c>
      <c r="H12">
        <v>149</v>
      </c>
      <c r="I12">
        <v>155</v>
      </c>
      <c r="J12">
        <v>15</v>
      </c>
      <c r="K12">
        <v>140</v>
      </c>
      <c r="L12">
        <v>143.335044824775</v>
      </c>
      <c r="M12">
        <v>4.5488889239201598</v>
      </c>
      <c r="N12">
        <v>14400</v>
      </c>
      <c r="O12">
        <v>2130</v>
      </c>
      <c r="P12">
        <v>141</v>
      </c>
      <c r="Q12">
        <v>144</v>
      </c>
      <c r="R12">
        <v>146</v>
      </c>
      <c r="S12">
        <v>5</v>
      </c>
      <c r="T12">
        <v>37</v>
      </c>
    </row>
    <row r="13" spans="1:20" x14ac:dyDescent="0.25">
      <c r="A13">
        <v>12</v>
      </c>
      <c r="B13">
        <v>0</v>
      </c>
      <c r="C13">
        <v>128.301303574955</v>
      </c>
      <c r="D13">
        <v>20.6755733339469</v>
      </c>
      <c r="E13">
        <v>21552</v>
      </c>
      <c r="F13">
        <v>1300</v>
      </c>
      <c r="G13">
        <v>120</v>
      </c>
      <c r="H13">
        <v>131</v>
      </c>
      <c r="I13">
        <v>140</v>
      </c>
      <c r="J13">
        <v>20</v>
      </c>
      <c r="K13">
        <v>164</v>
      </c>
      <c r="L13">
        <v>128.201752398217</v>
      </c>
      <c r="M13">
        <v>22.768028450470599</v>
      </c>
      <c r="N13">
        <v>14400</v>
      </c>
      <c r="O13">
        <v>1161</v>
      </c>
      <c r="P13">
        <v>115</v>
      </c>
      <c r="Q13">
        <v>132</v>
      </c>
      <c r="R13">
        <v>143</v>
      </c>
      <c r="S13">
        <v>28</v>
      </c>
      <c r="T13">
        <v>164</v>
      </c>
    </row>
    <row r="14" spans="1:20" x14ac:dyDescent="0.25">
      <c r="A14">
        <v>13</v>
      </c>
      <c r="B14">
        <v>0</v>
      </c>
      <c r="C14">
        <v>142.48390281939001</v>
      </c>
      <c r="D14">
        <v>11.5904638721103</v>
      </c>
      <c r="E14">
        <v>258156</v>
      </c>
      <c r="F14">
        <v>22183</v>
      </c>
      <c r="G14">
        <v>138</v>
      </c>
      <c r="H14">
        <v>144</v>
      </c>
      <c r="I14">
        <v>149</v>
      </c>
      <c r="J14">
        <v>11</v>
      </c>
      <c r="K14">
        <v>167</v>
      </c>
      <c r="L14">
        <v>147.605180232111</v>
      </c>
      <c r="M14">
        <v>6.4206358458252097</v>
      </c>
      <c r="N14">
        <v>14400</v>
      </c>
      <c r="O14">
        <v>1389</v>
      </c>
      <c r="P14">
        <v>146</v>
      </c>
      <c r="Q14">
        <v>148</v>
      </c>
      <c r="R14">
        <v>150</v>
      </c>
      <c r="S14">
        <v>4</v>
      </c>
      <c r="T14">
        <v>72</v>
      </c>
    </row>
    <row r="15" spans="1:20" x14ac:dyDescent="0.25">
      <c r="A15">
        <v>14</v>
      </c>
      <c r="B15">
        <v>1</v>
      </c>
      <c r="C15">
        <v>135.993029807786</v>
      </c>
      <c r="D15">
        <v>16.989969840243798</v>
      </c>
      <c r="E15">
        <v>48541</v>
      </c>
      <c r="F15">
        <v>7545</v>
      </c>
      <c r="G15">
        <v>130</v>
      </c>
      <c r="H15">
        <v>138.75</v>
      </c>
      <c r="I15">
        <v>144.75</v>
      </c>
      <c r="J15">
        <v>14.75</v>
      </c>
      <c r="K15">
        <v>156.75</v>
      </c>
      <c r="L15">
        <v>128.44390909820899</v>
      </c>
      <c r="M15">
        <v>23.817873755119599</v>
      </c>
      <c r="N15">
        <v>14400</v>
      </c>
      <c r="O15">
        <v>1947</v>
      </c>
      <c r="P15">
        <v>117.5</v>
      </c>
      <c r="Q15">
        <v>132.25</v>
      </c>
      <c r="R15">
        <v>141.75</v>
      </c>
      <c r="S15">
        <v>24.25</v>
      </c>
      <c r="T15">
        <v>155.75</v>
      </c>
    </row>
    <row r="16" spans="1:20" x14ac:dyDescent="0.25">
      <c r="A16">
        <v>15</v>
      </c>
      <c r="B16">
        <v>0</v>
      </c>
      <c r="C16">
        <v>135.82844792225401</v>
      </c>
      <c r="D16">
        <v>10.0157848337085</v>
      </c>
      <c r="E16">
        <v>41429</v>
      </c>
      <c r="F16">
        <v>9736</v>
      </c>
      <c r="G16">
        <v>129.25</v>
      </c>
      <c r="H16">
        <v>135.75</v>
      </c>
      <c r="I16">
        <v>142</v>
      </c>
      <c r="J16">
        <v>12.75</v>
      </c>
      <c r="K16">
        <v>110</v>
      </c>
      <c r="L16">
        <v>139.236045839057</v>
      </c>
      <c r="M16">
        <v>10.811599115217099</v>
      </c>
      <c r="N16">
        <v>14400</v>
      </c>
      <c r="O16">
        <v>569</v>
      </c>
      <c r="P16">
        <v>134.5</v>
      </c>
      <c r="Q16">
        <v>140.75</v>
      </c>
      <c r="R16">
        <v>145.5</v>
      </c>
      <c r="S16">
        <v>11</v>
      </c>
      <c r="T16">
        <v>105.5</v>
      </c>
    </row>
    <row r="17" spans="1:20" x14ac:dyDescent="0.25">
      <c r="A17">
        <v>16</v>
      </c>
      <c r="B17">
        <v>0</v>
      </c>
      <c r="C17">
        <v>140.51546847761</v>
      </c>
      <c r="D17">
        <v>12.913616499524901</v>
      </c>
      <c r="E17">
        <v>118880</v>
      </c>
      <c r="F17">
        <v>3581</v>
      </c>
      <c r="G17">
        <v>133</v>
      </c>
      <c r="H17">
        <v>139</v>
      </c>
      <c r="I17">
        <v>147</v>
      </c>
      <c r="J17">
        <v>14</v>
      </c>
      <c r="K17">
        <v>170</v>
      </c>
      <c r="L17">
        <v>154.08875070661301</v>
      </c>
      <c r="M17">
        <v>13.473095580758599</v>
      </c>
      <c r="N17">
        <v>14400</v>
      </c>
      <c r="O17">
        <v>2017</v>
      </c>
      <c r="P17">
        <v>148</v>
      </c>
      <c r="Q17">
        <v>155</v>
      </c>
      <c r="R17">
        <v>162</v>
      </c>
      <c r="S17">
        <v>14</v>
      </c>
      <c r="T17">
        <v>133</v>
      </c>
    </row>
    <row r="18" spans="1:20" x14ac:dyDescent="0.25">
      <c r="A18">
        <v>17</v>
      </c>
      <c r="B18">
        <v>1</v>
      </c>
      <c r="C18">
        <v>137.66149555292699</v>
      </c>
      <c r="D18">
        <v>16.773781268362999</v>
      </c>
      <c r="E18">
        <v>50048</v>
      </c>
      <c r="F18">
        <v>11146</v>
      </c>
      <c r="G18">
        <v>131</v>
      </c>
      <c r="H18">
        <v>137.5</v>
      </c>
      <c r="I18">
        <v>146.25</v>
      </c>
      <c r="J18">
        <v>15.25</v>
      </c>
      <c r="K18">
        <v>135.5</v>
      </c>
      <c r="L18">
        <v>136.59286063768999</v>
      </c>
      <c r="M18">
        <v>24.105498723287699</v>
      </c>
      <c r="N18">
        <v>14400</v>
      </c>
      <c r="O18">
        <v>2137</v>
      </c>
      <c r="P18">
        <v>122.5</v>
      </c>
      <c r="Q18">
        <v>141.5</v>
      </c>
      <c r="R18">
        <v>153.75</v>
      </c>
      <c r="S18">
        <v>31.25</v>
      </c>
      <c r="T18">
        <v>135.5</v>
      </c>
    </row>
    <row r="19" spans="1:20" x14ac:dyDescent="0.25">
      <c r="A19">
        <v>18</v>
      </c>
      <c r="B19">
        <v>0</v>
      </c>
      <c r="C19">
        <v>131.69413869799499</v>
      </c>
      <c r="D19">
        <v>13.80216102844</v>
      </c>
      <c r="E19">
        <v>39339</v>
      </c>
      <c r="F19">
        <v>4270</v>
      </c>
      <c r="G19">
        <v>127.25</v>
      </c>
      <c r="H19">
        <v>132.5</v>
      </c>
      <c r="I19">
        <v>137.75</v>
      </c>
      <c r="J19">
        <v>10.5</v>
      </c>
      <c r="K19">
        <v>132.5</v>
      </c>
      <c r="L19">
        <v>132.694826777195</v>
      </c>
      <c r="M19">
        <v>18.341336799430799</v>
      </c>
      <c r="N19">
        <v>14400</v>
      </c>
      <c r="O19">
        <v>1613</v>
      </c>
      <c r="P19">
        <v>123.5</v>
      </c>
      <c r="Q19">
        <v>133.5</v>
      </c>
      <c r="R19">
        <v>145.5</v>
      </c>
      <c r="S19">
        <v>22</v>
      </c>
      <c r="T19">
        <v>120.5</v>
      </c>
    </row>
    <row r="20" spans="1:20" x14ac:dyDescent="0.25">
      <c r="A20">
        <v>19</v>
      </c>
      <c r="B20">
        <v>0</v>
      </c>
      <c r="C20">
        <v>133.11327220540301</v>
      </c>
      <c r="D20">
        <v>11.662477769350501</v>
      </c>
      <c r="E20">
        <v>87594</v>
      </c>
      <c r="F20">
        <v>4385</v>
      </c>
      <c r="G20">
        <v>126.833494204583</v>
      </c>
      <c r="H20">
        <v>132.822694300124</v>
      </c>
      <c r="I20">
        <v>139.73969683369501</v>
      </c>
      <c r="J20">
        <v>12.9062026291113</v>
      </c>
      <c r="K20">
        <v>114.828380955871</v>
      </c>
      <c r="L20">
        <v>137.923847706462</v>
      </c>
      <c r="M20">
        <v>17.032173721760401</v>
      </c>
      <c r="N20">
        <v>14400</v>
      </c>
      <c r="O20">
        <v>1708</v>
      </c>
      <c r="P20">
        <v>130.63802503101499</v>
      </c>
      <c r="Q20">
        <v>139.63328115773999</v>
      </c>
      <c r="R20">
        <v>147.599867839464</v>
      </c>
      <c r="S20">
        <v>16.961842808449401</v>
      </c>
      <c r="T20">
        <v>114.828380955871</v>
      </c>
    </row>
    <row r="21" spans="1:20" x14ac:dyDescent="0.25">
      <c r="A21">
        <v>20</v>
      </c>
      <c r="B21">
        <v>0</v>
      </c>
      <c r="C21">
        <v>150.88399279247301</v>
      </c>
      <c r="D21">
        <v>15.3064008704728</v>
      </c>
      <c r="E21">
        <v>69306</v>
      </c>
      <c r="F21">
        <v>1599</v>
      </c>
      <c r="G21">
        <v>144.25</v>
      </c>
      <c r="H21">
        <v>150</v>
      </c>
      <c r="I21">
        <v>157</v>
      </c>
      <c r="J21">
        <v>12.75</v>
      </c>
      <c r="K21">
        <v>146.5</v>
      </c>
      <c r="L21">
        <v>155.93150781858</v>
      </c>
      <c r="M21">
        <v>15.3120417200014</v>
      </c>
      <c r="N21">
        <v>14400</v>
      </c>
      <c r="O21">
        <v>267</v>
      </c>
      <c r="P21">
        <v>148.5</v>
      </c>
      <c r="Q21">
        <v>153.75</v>
      </c>
      <c r="R21">
        <v>161.25</v>
      </c>
      <c r="S21">
        <v>12.75</v>
      </c>
      <c r="T21">
        <v>142.25</v>
      </c>
    </row>
    <row r="22" spans="1:20" x14ac:dyDescent="0.25">
      <c r="A22">
        <v>21</v>
      </c>
      <c r="B22">
        <v>1</v>
      </c>
      <c r="C22">
        <v>139.47092701806099</v>
      </c>
      <c r="D22">
        <v>24.0041824810299</v>
      </c>
      <c r="E22">
        <v>23344</v>
      </c>
      <c r="F22">
        <v>1640</v>
      </c>
      <c r="G22">
        <v>131</v>
      </c>
      <c r="H22">
        <v>149</v>
      </c>
      <c r="I22">
        <v>155</v>
      </c>
      <c r="J22">
        <v>24</v>
      </c>
      <c r="K22">
        <v>148</v>
      </c>
      <c r="L22">
        <v>138.55642170589499</v>
      </c>
      <c r="M22">
        <v>25.612229804712101</v>
      </c>
      <c r="N22">
        <v>14400</v>
      </c>
      <c r="O22">
        <v>1187</v>
      </c>
      <c r="P22">
        <v>128</v>
      </c>
      <c r="Q22">
        <v>148</v>
      </c>
      <c r="R22">
        <v>156</v>
      </c>
      <c r="S22">
        <v>28</v>
      </c>
      <c r="T22">
        <v>147</v>
      </c>
    </row>
    <row r="23" spans="1:20" x14ac:dyDescent="0.25">
      <c r="A23">
        <v>22</v>
      </c>
      <c r="B23">
        <v>0</v>
      </c>
      <c r="C23">
        <v>141.05232420265901</v>
      </c>
      <c r="D23">
        <v>20.1678549406112</v>
      </c>
      <c r="E23">
        <v>45185</v>
      </c>
      <c r="F23">
        <v>1031</v>
      </c>
      <c r="G23">
        <v>132.27725830042499</v>
      </c>
      <c r="H23">
        <v>145.346067529528</v>
      </c>
      <c r="I23">
        <v>153.06122448979499</v>
      </c>
      <c r="J23">
        <v>20.783966189370499</v>
      </c>
      <c r="K23">
        <v>125.576246189739</v>
      </c>
      <c r="L23">
        <v>133.47751019049699</v>
      </c>
      <c r="M23">
        <v>23.662832319673999</v>
      </c>
      <c r="N23">
        <v>14400</v>
      </c>
      <c r="O23">
        <v>477</v>
      </c>
      <c r="P23">
        <v>116.62580807706</v>
      </c>
      <c r="Q23">
        <v>137.57828826587999</v>
      </c>
      <c r="R23">
        <v>151.98254313092201</v>
      </c>
      <c r="S23">
        <v>35.356735053861698</v>
      </c>
      <c r="T23">
        <v>125.576246189739</v>
      </c>
    </row>
    <row r="24" spans="1:20" x14ac:dyDescent="0.25">
      <c r="A24">
        <v>23</v>
      </c>
      <c r="B24">
        <v>0</v>
      </c>
      <c r="C24">
        <v>148.62172034905601</v>
      </c>
      <c r="D24">
        <v>7.9169346140899703</v>
      </c>
      <c r="E24">
        <v>43320</v>
      </c>
      <c r="F24">
        <v>8827</v>
      </c>
      <c r="G24">
        <v>144.25</v>
      </c>
      <c r="H24">
        <v>148.5</v>
      </c>
      <c r="I24">
        <v>153.75</v>
      </c>
      <c r="J24">
        <v>9.5</v>
      </c>
      <c r="K24">
        <v>84.75</v>
      </c>
      <c r="L24">
        <v>143.863666102216</v>
      </c>
      <c r="M24">
        <v>7.03958943644946</v>
      </c>
      <c r="N24">
        <v>14400</v>
      </c>
      <c r="O24">
        <v>1408</v>
      </c>
      <c r="P24">
        <v>141.5</v>
      </c>
      <c r="Q24">
        <v>145</v>
      </c>
      <c r="R24">
        <v>147.75</v>
      </c>
      <c r="S24">
        <v>6.25</v>
      </c>
      <c r="T24">
        <v>78</v>
      </c>
    </row>
    <row r="25" spans="1:20" x14ac:dyDescent="0.25">
      <c r="A25">
        <v>24</v>
      </c>
      <c r="B25">
        <v>0</v>
      </c>
      <c r="C25">
        <v>128.65259356600001</v>
      </c>
      <c r="D25">
        <v>16.8464041395668</v>
      </c>
      <c r="E25">
        <v>53437</v>
      </c>
      <c r="F25">
        <v>4354</v>
      </c>
      <c r="G25">
        <v>123</v>
      </c>
      <c r="H25">
        <v>131</v>
      </c>
      <c r="I25">
        <v>137</v>
      </c>
      <c r="J25">
        <v>14</v>
      </c>
      <c r="K25">
        <v>135</v>
      </c>
      <c r="L25">
        <v>128.13423260112299</v>
      </c>
      <c r="M25">
        <v>19.771249901187701</v>
      </c>
      <c r="N25">
        <v>14400</v>
      </c>
      <c r="O25">
        <v>333</v>
      </c>
      <c r="P25">
        <v>118.5</v>
      </c>
      <c r="Q25">
        <v>126</v>
      </c>
      <c r="R25">
        <v>137.5</v>
      </c>
      <c r="S25">
        <v>19</v>
      </c>
      <c r="T25">
        <v>128</v>
      </c>
    </row>
    <row r="26" spans="1:20" x14ac:dyDescent="0.25">
      <c r="A26">
        <v>25</v>
      </c>
      <c r="B26">
        <v>0</v>
      </c>
      <c r="C26">
        <v>118.28502149078101</v>
      </c>
      <c r="D26">
        <v>13.3771414419145</v>
      </c>
      <c r="E26">
        <v>19269</v>
      </c>
      <c r="F26">
        <v>1587</v>
      </c>
      <c r="G26">
        <v>111.25</v>
      </c>
      <c r="H26">
        <v>117</v>
      </c>
      <c r="I26">
        <v>125</v>
      </c>
      <c r="J26">
        <v>13.75</v>
      </c>
      <c r="K26">
        <v>149.75</v>
      </c>
      <c r="L26">
        <v>118.832477895998</v>
      </c>
      <c r="M26">
        <v>14.268053047834201</v>
      </c>
      <c r="N26">
        <v>14400</v>
      </c>
      <c r="O26">
        <v>1054</v>
      </c>
      <c r="P26">
        <v>111</v>
      </c>
      <c r="Q26">
        <v>117</v>
      </c>
      <c r="R26">
        <v>126</v>
      </c>
      <c r="S26">
        <v>15</v>
      </c>
      <c r="T26">
        <v>149.75</v>
      </c>
    </row>
    <row r="27" spans="1:20" x14ac:dyDescent="0.25">
      <c r="A27">
        <v>26</v>
      </c>
      <c r="B27">
        <v>1</v>
      </c>
      <c r="C27">
        <v>160.020773351315</v>
      </c>
      <c r="D27">
        <v>11.445357574048</v>
      </c>
      <c r="E27">
        <v>77039</v>
      </c>
      <c r="F27">
        <v>363</v>
      </c>
      <c r="G27">
        <v>154.24560104784601</v>
      </c>
      <c r="H27">
        <v>160.427807486631</v>
      </c>
      <c r="I27">
        <v>167.30295270030999</v>
      </c>
      <c r="J27">
        <v>13.0573516524644</v>
      </c>
      <c r="K27">
        <v>105.312706331889</v>
      </c>
      <c r="L27">
        <v>158.98706014929999</v>
      </c>
      <c r="M27">
        <v>18.728952090580901</v>
      </c>
      <c r="N27">
        <v>14400</v>
      </c>
      <c r="O27">
        <v>309</v>
      </c>
      <c r="P27">
        <v>155.44044716542899</v>
      </c>
      <c r="Q27">
        <v>163.15097130275299</v>
      </c>
      <c r="R27">
        <v>169.49152542372801</v>
      </c>
      <c r="S27">
        <v>14.051078258299199</v>
      </c>
      <c r="T27">
        <v>105.312706331889</v>
      </c>
    </row>
    <row r="28" spans="1:20" x14ac:dyDescent="0.25">
      <c r="A28">
        <v>27</v>
      </c>
      <c r="B28">
        <v>1</v>
      </c>
      <c r="C28">
        <v>157.591620326731</v>
      </c>
      <c r="D28">
        <v>9.1781351196607392</v>
      </c>
      <c r="E28">
        <v>30241</v>
      </c>
      <c r="F28">
        <v>1106</v>
      </c>
      <c r="G28">
        <v>154.35253928624101</v>
      </c>
      <c r="H28">
        <v>157.660053592694</v>
      </c>
      <c r="I28">
        <v>162.16216216216199</v>
      </c>
      <c r="J28">
        <v>7.8096228759208604</v>
      </c>
      <c r="K28">
        <v>112.75622167768501</v>
      </c>
      <c r="L28">
        <v>157.68507326938999</v>
      </c>
      <c r="M28">
        <v>12.2502424744001</v>
      </c>
      <c r="N28">
        <v>14400</v>
      </c>
      <c r="O28">
        <v>1098</v>
      </c>
      <c r="P28">
        <v>154.52211875009999</v>
      </c>
      <c r="Q28">
        <v>157.58135082719701</v>
      </c>
      <c r="R28">
        <v>163.93442622950801</v>
      </c>
      <c r="S28">
        <v>9.4123074794079802</v>
      </c>
      <c r="T28">
        <v>112.75622167768501</v>
      </c>
    </row>
    <row r="29" spans="1:20" x14ac:dyDescent="0.25">
      <c r="A29">
        <v>28</v>
      </c>
      <c r="B29">
        <v>0</v>
      </c>
      <c r="C29">
        <v>128.06165471807699</v>
      </c>
      <c r="D29">
        <v>9.4424951478105505</v>
      </c>
      <c r="E29">
        <v>82208</v>
      </c>
      <c r="F29">
        <v>4793</v>
      </c>
      <c r="G29">
        <v>125</v>
      </c>
      <c r="H29">
        <v>129</v>
      </c>
      <c r="I29">
        <v>132</v>
      </c>
      <c r="J29">
        <v>7</v>
      </c>
      <c r="K29">
        <v>148</v>
      </c>
      <c r="L29">
        <v>125.249402199904</v>
      </c>
      <c r="M29">
        <v>17.583089668363399</v>
      </c>
      <c r="N29">
        <v>14400</v>
      </c>
      <c r="O29">
        <v>1854</v>
      </c>
      <c r="P29">
        <v>121</v>
      </c>
      <c r="Q29">
        <v>132</v>
      </c>
      <c r="R29">
        <v>136</v>
      </c>
      <c r="S29">
        <v>15</v>
      </c>
      <c r="T29">
        <v>137</v>
      </c>
    </row>
    <row r="30" spans="1:20" x14ac:dyDescent="0.25">
      <c r="A30">
        <v>29</v>
      </c>
      <c r="B30">
        <v>0</v>
      </c>
      <c r="C30">
        <v>143.85908016237599</v>
      </c>
      <c r="D30">
        <v>20.755137753138499</v>
      </c>
      <c r="E30">
        <v>23736</v>
      </c>
      <c r="F30">
        <v>1319</v>
      </c>
      <c r="G30">
        <v>142</v>
      </c>
      <c r="H30">
        <v>148</v>
      </c>
      <c r="I30">
        <v>155</v>
      </c>
      <c r="J30">
        <v>13</v>
      </c>
      <c r="K30">
        <v>148</v>
      </c>
      <c r="L30">
        <v>144.98555612581501</v>
      </c>
      <c r="M30">
        <v>20.0653126587043</v>
      </c>
      <c r="N30">
        <v>14400</v>
      </c>
      <c r="O30">
        <v>761</v>
      </c>
      <c r="P30">
        <v>143</v>
      </c>
      <c r="Q30">
        <v>148</v>
      </c>
      <c r="R30">
        <v>156</v>
      </c>
      <c r="S30">
        <v>13</v>
      </c>
      <c r="T30">
        <v>114</v>
      </c>
    </row>
    <row r="31" spans="1:20" x14ac:dyDescent="0.25">
      <c r="A31">
        <v>30</v>
      </c>
      <c r="B31">
        <v>0</v>
      </c>
      <c r="C31">
        <v>152.18477769293301</v>
      </c>
      <c r="D31">
        <v>11.866961517985199</v>
      </c>
      <c r="E31">
        <v>38949</v>
      </c>
      <c r="F31">
        <v>336</v>
      </c>
      <c r="G31">
        <v>146.019150870782</v>
      </c>
      <c r="H31">
        <v>150.99988828095999</v>
      </c>
      <c r="I31">
        <v>159.656771628857</v>
      </c>
      <c r="J31">
        <v>13.6376207580751</v>
      </c>
      <c r="K31">
        <v>117.771124374647</v>
      </c>
      <c r="L31">
        <v>146.46227185221099</v>
      </c>
      <c r="M31">
        <v>11.264806310473199</v>
      </c>
      <c r="N31">
        <v>14400</v>
      </c>
      <c r="O31">
        <v>104</v>
      </c>
      <c r="P31">
        <v>143.234792493848</v>
      </c>
      <c r="Q31">
        <v>146.40540187278199</v>
      </c>
      <c r="R31">
        <v>152.00161026430001</v>
      </c>
      <c r="S31">
        <v>8.7668177704525405</v>
      </c>
      <c r="T31">
        <v>110.137333730428</v>
      </c>
    </row>
    <row r="32" spans="1:20" x14ac:dyDescent="0.25">
      <c r="A32">
        <v>31</v>
      </c>
      <c r="B32">
        <v>0</v>
      </c>
      <c r="C32">
        <v>159.94897544824099</v>
      </c>
      <c r="D32">
        <v>19.563927914770101</v>
      </c>
      <c r="E32">
        <v>18264</v>
      </c>
      <c r="F32">
        <v>2257</v>
      </c>
      <c r="G32">
        <v>151.5</v>
      </c>
      <c r="H32">
        <v>163.5</v>
      </c>
      <c r="I32">
        <v>174.875</v>
      </c>
      <c r="J32">
        <v>23.375</v>
      </c>
      <c r="K32">
        <v>126.5</v>
      </c>
      <c r="L32">
        <v>161.995293782087</v>
      </c>
      <c r="M32">
        <v>20.859424998198602</v>
      </c>
      <c r="N32">
        <v>14400</v>
      </c>
      <c r="O32">
        <v>2129</v>
      </c>
      <c r="P32">
        <v>153.25</v>
      </c>
      <c r="Q32">
        <v>169.25</v>
      </c>
      <c r="R32">
        <v>176.75</v>
      </c>
      <c r="S32">
        <v>23.5</v>
      </c>
      <c r="T32">
        <v>126.5</v>
      </c>
    </row>
    <row r="33" spans="1:20" x14ac:dyDescent="0.25">
      <c r="A33">
        <v>32</v>
      </c>
      <c r="B33">
        <v>0</v>
      </c>
      <c r="C33">
        <v>135.564691032187</v>
      </c>
      <c r="D33">
        <v>15.594814864761901</v>
      </c>
      <c r="E33">
        <v>18032</v>
      </c>
      <c r="F33">
        <v>603</v>
      </c>
      <c r="G33">
        <v>129</v>
      </c>
      <c r="H33">
        <v>136</v>
      </c>
      <c r="I33">
        <v>143</v>
      </c>
      <c r="J33">
        <v>14</v>
      </c>
      <c r="K33">
        <v>127</v>
      </c>
      <c r="L33">
        <v>132.094851929621</v>
      </c>
      <c r="M33">
        <v>14.402289619109</v>
      </c>
      <c r="N33">
        <v>14400</v>
      </c>
      <c r="O33">
        <v>589</v>
      </c>
      <c r="P33">
        <v>127</v>
      </c>
      <c r="Q33">
        <v>133</v>
      </c>
      <c r="R33">
        <v>140</v>
      </c>
      <c r="S33">
        <v>13</v>
      </c>
      <c r="T33">
        <v>127</v>
      </c>
    </row>
    <row r="34" spans="1:20" x14ac:dyDescent="0.25">
      <c r="A34">
        <v>33</v>
      </c>
      <c r="B34">
        <v>0</v>
      </c>
      <c r="C34">
        <v>112.747191268858</v>
      </c>
      <c r="D34">
        <v>13.9711841511477</v>
      </c>
      <c r="E34">
        <v>24256</v>
      </c>
      <c r="F34">
        <v>2449</v>
      </c>
      <c r="G34">
        <v>107</v>
      </c>
      <c r="H34">
        <v>114</v>
      </c>
      <c r="I34">
        <v>119</v>
      </c>
      <c r="J34">
        <v>12</v>
      </c>
      <c r="K34">
        <v>178</v>
      </c>
      <c r="L34">
        <v>111.342166359779</v>
      </c>
      <c r="M34">
        <v>17.268235135022699</v>
      </c>
      <c r="N34">
        <v>14400</v>
      </c>
      <c r="O34">
        <v>1909</v>
      </c>
      <c r="P34">
        <v>101</v>
      </c>
      <c r="Q34">
        <v>114</v>
      </c>
      <c r="R34">
        <v>119</v>
      </c>
      <c r="S34">
        <v>18</v>
      </c>
      <c r="T34">
        <v>178</v>
      </c>
    </row>
    <row r="35" spans="1:20" x14ac:dyDescent="0.25">
      <c r="A35">
        <v>34</v>
      </c>
      <c r="B35">
        <v>0</v>
      </c>
      <c r="C35">
        <v>137.709504285478</v>
      </c>
      <c r="D35">
        <v>11.3200571086381</v>
      </c>
      <c r="E35">
        <v>31117</v>
      </c>
      <c r="F35">
        <v>6849</v>
      </c>
      <c r="G35">
        <v>134.25</v>
      </c>
      <c r="H35">
        <v>138.75</v>
      </c>
      <c r="I35">
        <v>143.25</v>
      </c>
      <c r="J35">
        <v>9</v>
      </c>
      <c r="K35">
        <v>159.75</v>
      </c>
      <c r="L35">
        <v>134.452521863691</v>
      </c>
      <c r="M35">
        <v>13.435004398785599</v>
      </c>
      <c r="N35">
        <v>14400</v>
      </c>
      <c r="O35">
        <v>1136</v>
      </c>
      <c r="P35">
        <v>128.5</v>
      </c>
      <c r="Q35">
        <v>136.25</v>
      </c>
      <c r="R35">
        <v>140.75</v>
      </c>
      <c r="S35">
        <v>12.25</v>
      </c>
      <c r="T35">
        <v>159.75</v>
      </c>
    </row>
    <row r="36" spans="1:20" x14ac:dyDescent="0.25">
      <c r="A36">
        <v>35</v>
      </c>
      <c r="B36">
        <v>0</v>
      </c>
      <c r="C36">
        <v>149.793115543026</v>
      </c>
      <c r="D36">
        <v>13.5279037690651</v>
      </c>
      <c r="E36">
        <v>17781</v>
      </c>
      <c r="F36">
        <v>163</v>
      </c>
      <c r="G36">
        <v>144.08268769552001</v>
      </c>
      <c r="H36">
        <v>153.064377099409</v>
      </c>
      <c r="I36">
        <v>158.715946013799</v>
      </c>
      <c r="J36">
        <v>14.633258318277999</v>
      </c>
      <c r="K36">
        <v>99.498343510292401</v>
      </c>
      <c r="L36">
        <v>150.155171813441</v>
      </c>
      <c r="M36">
        <v>14.0337846506829</v>
      </c>
      <c r="N36">
        <v>14400</v>
      </c>
      <c r="O36">
        <v>94</v>
      </c>
      <c r="P36">
        <v>144.230769230769</v>
      </c>
      <c r="Q36">
        <v>153.425849859604</v>
      </c>
      <c r="R36">
        <v>159.425250036443</v>
      </c>
      <c r="S36">
        <v>15.194480805674599</v>
      </c>
      <c r="T36">
        <v>99.498343510292401</v>
      </c>
    </row>
    <row r="37" spans="1:20" x14ac:dyDescent="0.25">
      <c r="A37">
        <v>36</v>
      </c>
      <c r="B37">
        <v>0</v>
      </c>
      <c r="C37">
        <v>146.54760017797</v>
      </c>
      <c r="D37">
        <v>17.205771974734301</v>
      </c>
      <c r="E37">
        <v>41016</v>
      </c>
      <c r="F37">
        <v>5055</v>
      </c>
      <c r="G37">
        <v>137</v>
      </c>
      <c r="H37">
        <v>145.75</v>
      </c>
      <c r="I37">
        <v>158</v>
      </c>
      <c r="J37">
        <v>21</v>
      </c>
      <c r="K37">
        <v>130</v>
      </c>
      <c r="L37">
        <v>138.783958130477</v>
      </c>
      <c r="M37">
        <v>15.2096070577884</v>
      </c>
      <c r="N37">
        <v>14400</v>
      </c>
      <c r="O37">
        <v>22</v>
      </c>
      <c r="P37">
        <v>131</v>
      </c>
      <c r="Q37">
        <v>139</v>
      </c>
      <c r="R37">
        <v>145.75</v>
      </c>
      <c r="S37">
        <v>14.75</v>
      </c>
      <c r="T37">
        <v>122.5</v>
      </c>
    </row>
    <row r="38" spans="1:20" x14ac:dyDescent="0.25">
      <c r="A38">
        <v>37</v>
      </c>
      <c r="B38">
        <v>0</v>
      </c>
      <c r="C38">
        <v>122.588503207028</v>
      </c>
      <c r="D38">
        <v>20.211793184147499</v>
      </c>
      <c r="E38">
        <v>20413</v>
      </c>
      <c r="F38">
        <v>1860</v>
      </c>
      <c r="G38">
        <v>109.5</v>
      </c>
      <c r="H38">
        <v>125.5</v>
      </c>
      <c r="I38">
        <v>138.25</v>
      </c>
      <c r="J38">
        <v>28.75</v>
      </c>
      <c r="K38">
        <v>139.25</v>
      </c>
      <c r="L38">
        <v>122.83647721705</v>
      </c>
      <c r="M38">
        <v>20.767011775357901</v>
      </c>
      <c r="N38">
        <v>14400</v>
      </c>
      <c r="O38">
        <v>113</v>
      </c>
      <c r="P38">
        <v>108.75</v>
      </c>
      <c r="Q38">
        <v>127</v>
      </c>
      <c r="R38">
        <v>139.5</v>
      </c>
      <c r="S38">
        <v>30.75</v>
      </c>
      <c r="T38">
        <v>116.75</v>
      </c>
    </row>
    <row r="39" spans="1:20" x14ac:dyDescent="0.25">
      <c r="A39">
        <v>38</v>
      </c>
      <c r="B39">
        <v>0</v>
      </c>
      <c r="C39">
        <v>149.604209144002</v>
      </c>
      <c r="D39">
        <v>22.2075001195266</v>
      </c>
      <c r="E39">
        <v>30189</v>
      </c>
      <c r="F39">
        <v>1252</v>
      </c>
      <c r="G39">
        <v>135.75</v>
      </c>
      <c r="H39">
        <v>149.75</v>
      </c>
      <c r="I39">
        <v>165.75</v>
      </c>
      <c r="J39">
        <v>30</v>
      </c>
      <c r="K39">
        <v>120</v>
      </c>
      <c r="L39">
        <v>160.893206876541</v>
      </c>
      <c r="M39">
        <v>19.369473138179501</v>
      </c>
      <c r="N39">
        <v>14400</v>
      </c>
      <c r="O39">
        <v>614</v>
      </c>
      <c r="P39">
        <v>148.25</v>
      </c>
      <c r="Q39">
        <v>162.5</v>
      </c>
      <c r="R39">
        <v>175.75</v>
      </c>
      <c r="S39">
        <v>27.5</v>
      </c>
      <c r="T39">
        <v>120</v>
      </c>
    </row>
    <row r="40" spans="1:20" x14ac:dyDescent="0.25">
      <c r="A40">
        <v>39</v>
      </c>
      <c r="B40">
        <v>0</v>
      </c>
      <c r="C40">
        <v>137.26978061346301</v>
      </c>
      <c r="D40">
        <v>18.043761530263499</v>
      </c>
      <c r="E40">
        <v>32608</v>
      </c>
      <c r="F40">
        <v>3299</v>
      </c>
      <c r="G40">
        <v>130.75</v>
      </c>
      <c r="H40">
        <v>140.25</v>
      </c>
      <c r="I40">
        <v>148</v>
      </c>
      <c r="J40">
        <v>17.25</v>
      </c>
      <c r="K40">
        <v>153</v>
      </c>
      <c r="L40">
        <v>133.77607688216901</v>
      </c>
      <c r="M40">
        <v>23.217444135693299</v>
      </c>
      <c r="N40">
        <v>14400</v>
      </c>
      <c r="O40">
        <v>1237</v>
      </c>
      <c r="P40">
        <v>116</v>
      </c>
      <c r="Q40">
        <v>138</v>
      </c>
      <c r="R40">
        <v>151.5</v>
      </c>
      <c r="S40">
        <v>35.5</v>
      </c>
      <c r="T40">
        <v>153</v>
      </c>
    </row>
    <row r="41" spans="1:20" x14ac:dyDescent="0.25">
      <c r="A41">
        <v>40</v>
      </c>
      <c r="B41">
        <v>0</v>
      </c>
      <c r="C41">
        <v>129.38752811454199</v>
      </c>
      <c r="D41">
        <v>13.6473800489184</v>
      </c>
      <c r="E41">
        <v>41384</v>
      </c>
      <c r="F41">
        <v>4926</v>
      </c>
      <c r="G41">
        <v>123</v>
      </c>
      <c r="H41">
        <v>132</v>
      </c>
      <c r="I41">
        <v>138</v>
      </c>
      <c r="J41">
        <v>15</v>
      </c>
      <c r="K41">
        <v>153</v>
      </c>
      <c r="L41">
        <v>123.72596877724</v>
      </c>
      <c r="M41">
        <v>15.902863074577199</v>
      </c>
      <c r="N41">
        <v>14400</v>
      </c>
      <c r="O41">
        <v>1781</v>
      </c>
      <c r="P41">
        <v>116</v>
      </c>
      <c r="Q41">
        <v>128</v>
      </c>
      <c r="R41">
        <v>135</v>
      </c>
      <c r="S41">
        <v>19</v>
      </c>
      <c r="T41">
        <v>98</v>
      </c>
    </row>
    <row r="42" spans="1:20" x14ac:dyDescent="0.25">
      <c r="A42">
        <v>41</v>
      </c>
      <c r="B42">
        <v>0</v>
      </c>
      <c r="C42">
        <v>132.893353973454</v>
      </c>
      <c r="D42">
        <v>19.516440127620498</v>
      </c>
      <c r="E42">
        <v>75906</v>
      </c>
      <c r="F42">
        <v>3878</v>
      </c>
      <c r="G42">
        <v>120.5</v>
      </c>
      <c r="H42">
        <v>132.75</v>
      </c>
      <c r="I42">
        <v>149.5</v>
      </c>
      <c r="J42">
        <v>29</v>
      </c>
      <c r="K42">
        <v>115.75</v>
      </c>
      <c r="L42">
        <v>129.51731858542499</v>
      </c>
      <c r="M42">
        <v>22.741329729383299</v>
      </c>
      <c r="N42">
        <v>14400</v>
      </c>
      <c r="O42">
        <v>1336</v>
      </c>
      <c r="P42">
        <v>115</v>
      </c>
      <c r="Q42">
        <v>132.75</v>
      </c>
      <c r="R42">
        <v>148.5</v>
      </c>
      <c r="S42">
        <v>33.5</v>
      </c>
      <c r="T42">
        <v>108.5</v>
      </c>
    </row>
    <row r="43" spans="1:20" x14ac:dyDescent="0.25">
      <c r="A43">
        <v>42</v>
      </c>
      <c r="B43">
        <v>0</v>
      </c>
      <c r="C43">
        <v>132.85044002528301</v>
      </c>
      <c r="D43">
        <v>15.0655467334213</v>
      </c>
      <c r="E43">
        <v>115600</v>
      </c>
      <c r="F43">
        <v>12765</v>
      </c>
      <c r="G43">
        <v>126</v>
      </c>
      <c r="H43">
        <v>132</v>
      </c>
      <c r="I43">
        <v>142</v>
      </c>
      <c r="J43">
        <v>16</v>
      </c>
      <c r="K43">
        <v>174</v>
      </c>
      <c r="L43">
        <v>132.29533247598101</v>
      </c>
      <c r="M43">
        <v>17.377409380004</v>
      </c>
      <c r="N43">
        <v>14400</v>
      </c>
      <c r="O43">
        <v>1181</v>
      </c>
      <c r="P43">
        <v>122</v>
      </c>
      <c r="Q43">
        <v>135</v>
      </c>
      <c r="R43">
        <v>146</v>
      </c>
      <c r="S43">
        <v>24</v>
      </c>
      <c r="T43">
        <v>109</v>
      </c>
    </row>
    <row r="44" spans="1:20" x14ac:dyDescent="0.25">
      <c r="A44">
        <v>43</v>
      </c>
      <c r="B44">
        <v>0</v>
      </c>
      <c r="C44">
        <v>143.68070344237699</v>
      </c>
      <c r="D44">
        <v>17.087778768290899</v>
      </c>
      <c r="E44">
        <v>31375</v>
      </c>
      <c r="F44">
        <v>7990</v>
      </c>
      <c r="G44">
        <v>134</v>
      </c>
      <c r="H44">
        <v>147</v>
      </c>
      <c r="I44">
        <v>157</v>
      </c>
      <c r="J44">
        <v>23</v>
      </c>
      <c r="K44">
        <v>131.25</v>
      </c>
      <c r="L44">
        <v>143.55460182065801</v>
      </c>
      <c r="M44">
        <v>19.276533424022901</v>
      </c>
      <c r="N44">
        <v>14400</v>
      </c>
      <c r="O44">
        <v>449</v>
      </c>
      <c r="P44">
        <v>134.5</v>
      </c>
      <c r="Q44">
        <v>148.5</v>
      </c>
      <c r="R44">
        <v>158</v>
      </c>
      <c r="S44">
        <v>23.5</v>
      </c>
      <c r="T44">
        <v>131.25</v>
      </c>
    </row>
    <row r="45" spans="1:20" x14ac:dyDescent="0.25">
      <c r="A45">
        <v>44</v>
      </c>
      <c r="B45">
        <v>0</v>
      </c>
      <c r="C45">
        <v>133.330352057525</v>
      </c>
      <c r="D45">
        <v>14.124211639453399</v>
      </c>
      <c r="E45">
        <v>30169</v>
      </c>
      <c r="F45">
        <v>2077</v>
      </c>
      <c r="G45">
        <v>127.25</v>
      </c>
      <c r="H45">
        <v>135.75</v>
      </c>
      <c r="I45">
        <v>142</v>
      </c>
      <c r="J45">
        <v>14.75</v>
      </c>
      <c r="K45">
        <v>153.25</v>
      </c>
      <c r="L45">
        <v>130.08674345958599</v>
      </c>
      <c r="M45">
        <v>14.6474789693095</v>
      </c>
      <c r="N45">
        <v>14400</v>
      </c>
      <c r="O45">
        <v>1595</v>
      </c>
      <c r="P45">
        <v>121.5</v>
      </c>
      <c r="Q45">
        <v>134</v>
      </c>
      <c r="R45">
        <v>140</v>
      </c>
      <c r="S45">
        <v>18.5</v>
      </c>
      <c r="T45">
        <v>141.5</v>
      </c>
    </row>
    <row r="46" spans="1:20" x14ac:dyDescent="0.25">
      <c r="A46">
        <v>45</v>
      </c>
      <c r="B46">
        <v>0</v>
      </c>
      <c r="C46">
        <v>124.716425900476</v>
      </c>
      <c r="D46">
        <v>11.767677363921599</v>
      </c>
      <c r="E46">
        <v>35840</v>
      </c>
      <c r="F46">
        <v>4551</v>
      </c>
      <c r="G46">
        <v>117.75</v>
      </c>
      <c r="H46">
        <v>124.5</v>
      </c>
      <c r="I46">
        <v>133.25</v>
      </c>
      <c r="J46">
        <v>15.5</v>
      </c>
      <c r="K46">
        <v>90.75</v>
      </c>
      <c r="L46">
        <v>126.12434679334901</v>
      </c>
      <c r="M46">
        <v>14.459496733726199</v>
      </c>
      <c r="N46">
        <v>14400</v>
      </c>
      <c r="O46">
        <v>1770</v>
      </c>
      <c r="P46">
        <v>118.5</v>
      </c>
      <c r="Q46">
        <v>129.25</v>
      </c>
      <c r="R46">
        <v>136.25</v>
      </c>
      <c r="S46">
        <v>17.75</v>
      </c>
      <c r="T46">
        <v>90.75</v>
      </c>
    </row>
    <row r="47" spans="1:20" x14ac:dyDescent="0.25">
      <c r="A47">
        <v>46</v>
      </c>
      <c r="B47">
        <v>1</v>
      </c>
      <c r="C47">
        <v>145.474776423588</v>
      </c>
      <c r="D47">
        <v>20.0018222289577</v>
      </c>
      <c r="E47">
        <v>58800</v>
      </c>
      <c r="F47">
        <v>557</v>
      </c>
      <c r="G47">
        <v>136.06755591579801</v>
      </c>
      <c r="H47">
        <v>152.45742991261301</v>
      </c>
      <c r="I47">
        <v>160.137688590409</v>
      </c>
      <c r="J47">
        <v>24.070132674611401</v>
      </c>
      <c r="K47">
        <v>98.949286936584897</v>
      </c>
      <c r="L47">
        <v>135.438532570615</v>
      </c>
      <c r="M47">
        <v>24.586860698465301</v>
      </c>
      <c r="N47">
        <v>14400</v>
      </c>
      <c r="O47">
        <v>389</v>
      </c>
      <c r="P47">
        <v>113.77427498074699</v>
      </c>
      <c r="Q47">
        <v>141.010404720618</v>
      </c>
      <c r="R47">
        <v>157.03294084504299</v>
      </c>
      <c r="S47">
        <v>43.258665864295601</v>
      </c>
      <c r="T47">
        <v>98.853540649792805</v>
      </c>
    </row>
    <row r="48" spans="1:20" x14ac:dyDescent="0.25">
      <c r="A48">
        <v>47</v>
      </c>
      <c r="B48">
        <v>1</v>
      </c>
      <c r="C48">
        <v>141.50654221912001</v>
      </c>
      <c r="D48">
        <v>23.241208450137499</v>
      </c>
      <c r="E48">
        <v>24547</v>
      </c>
      <c r="F48">
        <v>1619</v>
      </c>
      <c r="G48">
        <v>131</v>
      </c>
      <c r="H48">
        <v>142.75</v>
      </c>
      <c r="I48">
        <v>157.5</v>
      </c>
      <c r="J48">
        <v>26.5</v>
      </c>
      <c r="K48">
        <v>157</v>
      </c>
      <c r="L48">
        <v>146.12479765667101</v>
      </c>
      <c r="M48">
        <v>27.2850097122645</v>
      </c>
      <c r="N48">
        <v>14400</v>
      </c>
      <c r="O48">
        <v>1427</v>
      </c>
      <c r="P48">
        <v>128</v>
      </c>
      <c r="Q48">
        <v>154.5</v>
      </c>
      <c r="R48">
        <v>167.25</v>
      </c>
      <c r="S48">
        <v>39.25</v>
      </c>
      <c r="T48">
        <v>157</v>
      </c>
    </row>
    <row r="49" spans="1:20" x14ac:dyDescent="0.25">
      <c r="A49">
        <v>48</v>
      </c>
      <c r="B49">
        <v>1</v>
      </c>
      <c r="C49">
        <v>119.421110856168</v>
      </c>
      <c r="D49">
        <v>24.776349117953</v>
      </c>
      <c r="E49">
        <v>41820</v>
      </c>
      <c r="F49">
        <v>11312</v>
      </c>
      <c r="G49">
        <v>107.5</v>
      </c>
      <c r="H49">
        <v>120</v>
      </c>
      <c r="I49">
        <v>128.75</v>
      </c>
      <c r="J49">
        <v>21.25</v>
      </c>
      <c r="K49">
        <v>169.25</v>
      </c>
      <c r="L49">
        <v>113.022033628177</v>
      </c>
      <c r="M49">
        <v>31.672573106999799</v>
      </c>
      <c r="N49">
        <v>14400</v>
      </c>
      <c r="O49">
        <v>1851</v>
      </c>
      <c r="P49">
        <v>95.25</v>
      </c>
      <c r="Q49">
        <v>109.75</v>
      </c>
      <c r="R49">
        <v>121.25</v>
      </c>
      <c r="S49">
        <v>26</v>
      </c>
      <c r="T49">
        <v>169.25</v>
      </c>
    </row>
    <row r="50" spans="1:20" x14ac:dyDescent="0.25">
      <c r="A50">
        <v>49</v>
      </c>
      <c r="B50">
        <v>0</v>
      </c>
      <c r="C50">
        <v>151.287600111752</v>
      </c>
      <c r="D50">
        <v>17.001322578067501</v>
      </c>
      <c r="E50">
        <v>33470</v>
      </c>
      <c r="F50">
        <v>1256</v>
      </c>
      <c r="G50">
        <v>150</v>
      </c>
      <c r="H50">
        <v>155</v>
      </c>
      <c r="I50">
        <v>160</v>
      </c>
      <c r="J50">
        <v>10</v>
      </c>
      <c r="K50">
        <v>151.5</v>
      </c>
      <c r="L50">
        <v>147.782748974263</v>
      </c>
      <c r="M50">
        <v>23.624733644556098</v>
      </c>
      <c r="N50">
        <v>14400</v>
      </c>
      <c r="O50">
        <v>995</v>
      </c>
      <c r="P50">
        <v>148.75</v>
      </c>
      <c r="Q50">
        <v>156</v>
      </c>
      <c r="R50">
        <v>161</v>
      </c>
      <c r="S50">
        <v>12.25</v>
      </c>
      <c r="T50">
        <v>151.5</v>
      </c>
    </row>
    <row r="51" spans="1:20" x14ac:dyDescent="0.25">
      <c r="A51">
        <v>50</v>
      </c>
      <c r="B51">
        <v>0</v>
      </c>
      <c r="C51">
        <v>137.48787649472999</v>
      </c>
      <c r="D51">
        <v>11.6981185508271</v>
      </c>
      <c r="E51">
        <v>88051</v>
      </c>
      <c r="F51">
        <v>1550</v>
      </c>
      <c r="G51">
        <v>134.42990143753801</v>
      </c>
      <c r="H51">
        <v>139.76509628029899</v>
      </c>
      <c r="I51">
        <v>143.86756572248299</v>
      </c>
      <c r="J51">
        <v>9.43766428494561</v>
      </c>
      <c r="K51">
        <v>105.11213671850901</v>
      </c>
      <c r="L51">
        <v>131.603665120871</v>
      </c>
      <c r="M51">
        <v>16.039834023953301</v>
      </c>
      <c r="N51">
        <v>14400</v>
      </c>
      <c r="O51">
        <v>813</v>
      </c>
      <c r="P51">
        <v>126.05602296554</v>
      </c>
      <c r="Q51">
        <v>137.54361269173</v>
      </c>
      <c r="R51">
        <v>142.85714285714201</v>
      </c>
      <c r="S51">
        <v>16.801119891602401</v>
      </c>
      <c r="T51">
        <v>103.676845874748</v>
      </c>
    </row>
    <row r="52" spans="1:20" x14ac:dyDescent="0.25">
      <c r="A52">
        <v>51</v>
      </c>
      <c r="B52">
        <v>0</v>
      </c>
      <c r="C52">
        <v>136.70803603828799</v>
      </c>
      <c r="D52">
        <v>16.761925272348702</v>
      </c>
      <c r="E52">
        <v>107706</v>
      </c>
      <c r="F52">
        <v>653</v>
      </c>
      <c r="G52">
        <v>129.253530550037</v>
      </c>
      <c r="H52">
        <v>138.70270386431099</v>
      </c>
      <c r="I52">
        <v>147.058823529411</v>
      </c>
      <c r="J52">
        <v>17.805292979373998</v>
      </c>
      <c r="K52">
        <v>118.95733448873099</v>
      </c>
      <c r="L52">
        <v>121.419432231511</v>
      </c>
      <c r="M52">
        <v>20.332577343523599</v>
      </c>
      <c r="N52">
        <v>14400</v>
      </c>
      <c r="O52">
        <v>373</v>
      </c>
      <c r="P52">
        <v>109.222116403718</v>
      </c>
      <c r="Q52">
        <v>123.462208724851</v>
      </c>
      <c r="R52">
        <v>133.69080480074501</v>
      </c>
      <c r="S52">
        <v>24.468688397026799</v>
      </c>
      <c r="T52">
        <v>112.429142884241</v>
      </c>
    </row>
    <row r="53" spans="1:20" x14ac:dyDescent="0.25">
      <c r="A53">
        <v>52</v>
      </c>
      <c r="B53">
        <v>0</v>
      </c>
      <c r="C53">
        <v>135.17626613594999</v>
      </c>
      <c r="D53">
        <v>15.0586728353291</v>
      </c>
      <c r="E53">
        <v>60008</v>
      </c>
      <c r="F53">
        <v>6373</v>
      </c>
      <c r="G53">
        <v>130.078402100723</v>
      </c>
      <c r="H53">
        <v>139.53488372093</v>
      </c>
      <c r="I53">
        <v>145.311169574058</v>
      </c>
      <c r="J53">
        <v>15.2327674733355</v>
      </c>
      <c r="K53">
        <v>106.152052267691</v>
      </c>
      <c r="L53">
        <v>123.255539820029</v>
      </c>
      <c r="M53">
        <v>20.177054215916201</v>
      </c>
      <c r="N53">
        <v>14400</v>
      </c>
      <c r="O53">
        <v>1836</v>
      </c>
      <c r="P53">
        <v>104.52961672473801</v>
      </c>
      <c r="Q53">
        <v>129.28435935668799</v>
      </c>
      <c r="R53">
        <v>139.529714775766</v>
      </c>
      <c r="S53">
        <v>35.000098051028203</v>
      </c>
      <c r="T53">
        <v>106.152052267691</v>
      </c>
    </row>
    <row r="54" spans="1:20" x14ac:dyDescent="0.25">
      <c r="A54">
        <v>53</v>
      </c>
      <c r="B54">
        <v>0</v>
      </c>
      <c r="C54">
        <v>143.566219654278</v>
      </c>
      <c r="D54">
        <v>10.0441328595159</v>
      </c>
      <c r="E54">
        <v>94080</v>
      </c>
      <c r="F54">
        <v>9966</v>
      </c>
      <c r="G54">
        <v>140</v>
      </c>
      <c r="H54">
        <v>145</v>
      </c>
      <c r="I54">
        <v>149</v>
      </c>
      <c r="J54">
        <v>9</v>
      </c>
      <c r="K54">
        <v>148</v>
      </c>
      <c r="L54">
        <v>141.860358612124</v>
      </c>
      <c r="M54">
        <v>8.8502763535852207</v>
      </c>
      <c r="N54">
        <v>14400</v>
      </c>
      <c r="O54">
        <v>1517</v>
      </c>
      <c r="P54">
        <v>138</v>
      </c>
      <c r="Q54">
        <v>143</v>
      </c>
      <c r="R54">
        <v>147</v>
      </c>
      <c r="S54">
        <v>9</v>
      </c>
      <c r="T54">
        <v>130</v>
      </c>
    </row>
    <row r="55" spans="1:20" x14ac:dyDescent="0.25">
      <c r="A55">
        <v>54</v>
      </c>
      <c r="B55">
        <v>0</v>
      </c>
      <c r="C55">
        <v>135.458377666648</v>
      </c>
      <c r="D55">
        <v>11.132096828483901</v>
      </c>
      <c r="E55">
        <v>39895</v>
      </c>
      <c r="F55">
        <v>2301</v>
      </c>
      <c r="G55">
        <v>131.75</v>
      </c>
      <c r="H55">
        <v>136.75</v>
      </c>
      <c r="I55">
        <v>141</v>
      </c>
      <c r="J55">
        <v>9.25</v>
      </c>
      <c r="K55">
        <v>119</v>
      </c>
      <c r="L55">
        <v>133.420671228663</v>
      </c>
      <c r="M55">
        <v>15.564101675315801</v>
      </c>
      <c r="N55">
        <v>14400</v>
      </c>
      <c r="O55">
        <v>1394</v>
      </c>
      <c r="P55">
        <v>129.5</v>
      </c>
      <c r="Q55">
        <v>135.5</v>
      </c>
      <c r="R55">
        <v>140.5</v>
      </c>
      <c r="S55">
        <v>11</v>
      </c>
      <c r="T55">
        <v>119</v>
      </c>
    </row>
    <row r="56" spans="1:20" x14ac:dyDescent="0.25">
      <c r="A56">
        <v>55</v>
      </c>
      <c r="B56">
        <v>0</v>
      </c>
      <c r="C56">
        <v>128.44513163867401</v>
      </c>
      <c r="D56">
        <v>12.6682837960828</v>
      </c>
      <c r="E56">
        <v>20464</v>
      </c>
      <c r="F56">
        <v>2840</v>
      </c>
      <c r="G56">
        <v>121</v>
      </c>
      <c r="H56">
        <v>125</v>
      </c>
      <c r="I56">
        <v>133</v>
      </c>
      <c r="J56">
        <v>12</v>
      </c>
      <c r="K56">
        <v>112</v>
      </c>
      <c r="L56">
        <v>129.28983062759099</v>
      </c>
      <c r="M56">
        <v>13.2514424338992</v>
      </c>
      <c r="N56">
        <v>14400</v>
      </c>
      <c r="O56">
        <v>171</v>
      </c>
      <c r="P56">
        <v>122</v>
      </c>
      <c r="Q56">
        <v>126</v>
      </c>
      <c r="R56">
        <v>135</v>
      </c>
      <c r="S56">
        <v>13</v>
      </c>
      <c r="T56">
        <v>107</v>
      </c>
    </row>
    <row r="57" spans="1:20" x14ac:dyDescent="0.25">
      <c r="A57">
        <v>56</v>
      </c>
      <c r="B57">
        <v>0</v>
      </c>
      <c r="C57">
        <v>132.010881373117</v>
      </c>
      <c r="D57">
        <v>14.808787817727699</v>
      </c>
      <c r="E57">
        <v>62104</v>
      </c>
      <c r="F57">
        <v>6872</v>
      </c>
      <c r="G57">
        <v>129</v>
      </c>
      <c r="H57">
        <v>134</v>
      </c>
      <c r="I57">
        <v>139</v>
      </c>
      <c r="J57">
        <v>10</v>
      </c>
      <c r="K57">
        <v>141</v>
      </c>
      <c r="L57">
        <v>126.638972692813</v>
      </c>
      <c r="M57">
        <v>23.229629672321199</v>
      </c>
      <c r="N57">
        <v>14400</v>
      </c>
      <c r="O57">
        <v>1473</v>
      </c>
      <c r="P57">
        <v>113</v>
      </c>
      <c r="Q57">
        <v>136</v>
      </c>
      <c r="R57">
        <v>142</v>
      </c>
      <c r="S57">
        <v>29</v>
      </c>
      <c r="T57">
        <v>123</v>
      </c>
    </row>
    <row r="58" spans="1:20" x14ac:dyDescent="0.25">
      <c r="A58">
        <v>57</v>
      </c>
      <c r="B58">
        <v>1</v>
      </c>
      <c r="C58">
        <v>140.89570635592901</v>
      </c>
      <c r="D58">
        <v>12.6326113528758</v>
      </c>
      <c r="E58">
        <v>283196</v>
      </c>
      <c r="F58">
        <v>969</v>
      </c>
      <c r="G58">
        <v>135.121846507388</v>
      </c>
      <c r="H58">
        <v>139.71622350937901</v>
      </c>
      <c r="I58">
        <v>147.343058733715</v>
      </c>
      <c r="J58">
        <v>12.221212226327101</v>
      </c>
      <c r="K58">
        <v>134.009309050056</v>
      </c>
      <c r="L58">
        <v>147.775918133479</v>
      </c>
      <c r="M58">
        <v>25.597411823228999</v>
      </c>
      <c r="N58">
        <v>14400</v>
      </c>
      <c r="O58">
        <v>172</v>
      </c>
      <c r="P58">
        <v>134.35209940212101</v>
      </c>
      <c r="Q58">
        <v>157.50980411537199</v>
      </c>
      <c r="R58">
        <v>166.72678165254001</v>
      </c>
      <c r="S58">
        <v>32.3746822504189</v>
      </c>
      <c r="T58">
        <v>110.519170857814</v>
      </c>
    </row>
    <row r="59" spans="1:20" x14ac:dyDescent="0.25">
      <c r="A59">
        <v>58</v>
      </c>
      <c r="B59">
        <v>0</v>
      </c>
      <c r="C59">
        <v>136.95980043605499</v>
      </c>
      <c r="D59">
        <v>14.665269342095399</v>
      </c>
      <c r="E59">
        <v>280928</v>
      </c>
      <c r="F59">
        <v>26373</v>
      </c>
      <c r="G59">
        <v>127</v>
      </c>
      <c r="H59">
        <v>133</v>
      </c>
      <c r="I59">
        <v>145</v>
      </c>
      <c r="J59">
        <v>18</v>
      </c>
      <c r="K59">
        <v>153</v>
      </c>
      <c r="L59">
        <v>132.26254983321101</v>
      </c>
      <c r="M59">
        <v>15.7274704824222</v>
      </c>
      <c r="N59">
        <v>14400</v>
      </c>
      <c r="O59">
        <v>2109</v>
      </c>
      <c r="P59">
        <v>130</v>
      </c>
      <c r="Q59">
        <v>135</v>
      </c>
      <c r="R59">
        <v>139</v>
      </c>
      <c r="S59">
        <v>9</v>
      </c>
      <c r="T59">
        <v>104</v>
      </c>
    </row>
    <row r="60" spans="1:20" x14ac:dyDescent="0.25">
      <c r="A60">
        <v>59</v>
      </c>
      <c r="B60">
        <v>1</v>
      </c>
      <c r="C60">
        <v>142.470829039276</v>
      </c>
      <c r="D60">
        <v>26.1177521306413</v>
      </c>
      <c r="E60">
        <v>28408</v>
      </c>
      <c r="F60">
        <v>2209</v>
      </c>
      <c r="G60">
        <v>131.25</v>
      </c>
      <c r="H60">
        <v>151</v>
      </c>
      <c r="I60">
        <v>161.25</v>
      </c>
      <c r="J60">
        <v>30</v>
      </c>
      <c r="K60">
        <v>168.5</v>
      </c>
      <c r="L60">
        <v>142.869493690485</v>
      </c>
      <c r="M60">
        <v>27.299033338549201</v>
      </c>
      <c r="N60">
        <v>14400</v>
      </c>
      <c r="O60">
        <v>1483</v>
      </c>
      <c r="P60">
        <v>130</v>
      </c>
      <c r="Q60">
        <v>153.75</v>
      </c>
      <c r="R60">
        <v>163</v>
      </c>
      <c r="S60">
        <v>33</v>
      </c>
      <c r="T60">
        <v>125.25</v>
      </c>
    </row>
    <row r="61" spans="1:20" x14ac:dyDescent="0.25">
      <c r="A61">
        <v>60</v>
      </c>
      <c r="B61">
        <v>0</v>
      </c>
      <c r="C61">
        <v>138.28550688923599</v>
      </c>
      <c r="D61">
        <v>14.578993482723799</v>
      </c>
      <c r="E61">
        <v>202728</v>
      </c>
      <c r="F61">
        <v>16060</v>
      </c>
      <c r="G61">
        <v>133</v>
      </c>
      <c r="H61">
        <v>139</v>
      </c>
      <c r="I61">
        <v>146</v>
      </c>
      <c r="J61">
        <v>13</v>
      </c>
      <c r="K61">
        <v>132</v>
      </c>
      <c r="L61">
        <v>148.976755447941</v>
      </c>
      <c r="M61">
        <v>11.219683591104699</v>
      </c>
      <c r="N61">
        <v>14400</v>
      </c>
      <c r="O61">
        <v>2010</v>
      </c>
      <c r="P61">
        <v>145</v>
      </c>
      <c r="Q61">
        <v>150</v>
      </c>
      <c r="R61">
        <v>155</v>
      </c>
      <c r="S61">
        <v>10</v>
      </c>
      <c r="T61">
        <v>95</v>
      </c>
    </row>
    <row r="62" spans="1:20" x14ac:dyDescent="0.25">
      <c r="A62">
        <v>61</v>
      </c>
      <c r="B62">
        <v>0</v>
      </c>
      <c r="C62">
        <v>142.329082369942</v>
      </c>
      <c r="D62">
        <v>15.288892399560901</v>
      </c>
      <c r="E62">
        <v>14582</v>
      </c>
      <c r="F62">
        <v>742</v>
      </c>
      <c r="G62">
        <v>133.5</v>
      </c>
      <c r="H62">
        <v>142.5</v>
      </c>
      <c r="I62">
        <v>151.75</v>
      </c>
      <c r="J62">
        <v>18.25</v>
      </c>
      <c r="K62">
        <v>119.5</v>
      </c>
      <c r="L62">
        <v>141.993648411187</v>
      </c>
      <c r="M62">
        <v>15.0972139305682</v>
      </c>
      <c r="N62">
        <v>14400</v>
      </c>
      <c r="O62">
        <v>742</v>
      </c>
      <c r="P62">
        <v>133.25</v>
      </c>
      <c r="Q62">
        <v>142.25</v>
      </c>
      <c r="R62">
        <v>151.5</v>
      </c>
      <c r="S62">
        <v>18.25</v>
      </c>
      <c r="T62">
        <v>119.5</v>
      </c>
    </row>
    <row r="63" spans="1:20" x14ac:dyDescent="0.25">
      <c r="A63">
        <v>62</v>
      </c>
      <c r="B63">
        <v>0</v>
      </c>
      <c r="C63">
        <v>138.51047143704201</v>
      </c>
      <c r="D63">
        <v>13.614547210078101</v>
      </c>
      <c r="E63">
        <v>55904</v>
      </c>
      <c r="F63">
        <v>5314</v>
      </c>
      <c r="G63">
        <v>135</v>
      </c>
      <c r="H63">
        <v>140</v>
      </c>
      <c r="I63">
        <v>145</v>
      </c>
      <c r="J63">
        <v>10</v>
      </c>
      <c r="K63">
        <v>168.5</v>
      </c>
      <c r="L63">
        <v>133.08406066676201</v>
      </c>
      <c r="M63">
        <v>18.4531135807458</v>
      </c>
      <c r="N63">
        <v>14400</v>
      </c>
      <c r="O63">
        <v>422</v>
      </c>
      <c r="P63">
        <v>133</v>
      </c>
      <c r="Q63">
        <v>138</v>
      </c>
      <c r="R63">
        <v>143</v>
      </c>
      <c r="S63">
        <v>10</v>
      </c>
      <c r="T63">
        <v>115</v>
      </c>
    </row>
    <row r="64" spans="1:20" x14ac:dyDescent="0.25">
      <c r="A64">
        <v>63</v>
      </c>
      <c r="B64">
        <v>0</v>
      </c>
      <c r="C64">
        <v>148.08372878426701</v>
      </c>
      <c r="D64">
        <v>15.5510131650222</v>
      </c>
      <c r="E64">
        <v>36441</v>
      </c>
      <c r="F64">
        <v>253</v>
      </c>
      <c r="G64">
        <v>140.18691588785001</v>
      </c>
      <c r="H64">
        <v>151.39496128768499</v>
      </c>
      <c r="I64">
        <v>157.950506967976</v>
      </c>
      <c r="J64">
        <v>17.7635910801256</v>
      </c>
      <c r="K64">
        <v>119.987822707517</v>
      </c>
      <c r="L64">
        <v>145.752986772166</v>
      </c>
      <c r="M64">
        <v>11.481605436835199</v>
      </c>
      <c r="N64">
        <v>14400</v>
      </c>
      <c r="O64">
        <v>176</v>
      </c>
      <c r="P64">
        <v>138.97285438193299</v>
      </c>
      <c r="Q64">
        <v>146.88642564649101</v>
      </c>
      <c r="R64">
        <v>153.88045137662399</v>
      </c>
      <c r="S64">
        <v>14.907596994690399</v>
      </c>
      <c r="T64">
        <v>87.0790276020996</v>
      </c>
    </row>
    <row r="65" spans="1:20" x14ac:dyDescent="0.25">
      <c r="A65">
        <v>64</v>
      </c>
      <c r="B65">
        <v>0</v>
      </c>
      <c r="C65">
        <v>137.81894435147001</v>
      </c>
      <c r="D65">
        <v>20.516125133803602</v>
      </c>
      <c r="E65">
        <v>59305</v>
      </c>
      <c r="F65">
        <v>1102</v>
      </c>
      <c r="G65">
        <v>133.96195152781601</v>
      </c>
      <c r="H65">
        <v>141.050780865788</v>
      </c>
      <c r="I65">
        <v>148.51317766020301</v>
      </c>
      <c r="J65">
        <v>14.5512261323874</v>
      </c>
      <c r="K65">
        <v>151.16935469115199</v>
      </c>
      <c r="L65">
        <v>140.93018630458599</v>
      </c>
      <c r="M65">
        <v>29.338388325482299</v>
      </c>
      <c r="N65">
        <v>14400</v>
      </c>
      <c r="O65">
        <v>340</v>
      </c>
      <c r="P65">
        <v>135.13513513513499</v>
      </c>
      <c r="Q65">
        <v>147.783251231527</v>
      </c>
      <c r="R65">
        <v>158.02475292914801</v>
      </c>
      <c r="S65">
        <v>22.889617794013098</v>
      </c>
      <c r="T65">
        <v>151.08835784508099</v>
      </c>
    </row>
    <row r="66" spans="1:20" x14ac:dyDescent="0.25">
      <c r="A66">
        <v>65</v>
      </c>
      <c r="B66">
        <v>0</v>
      </c>
      <c r="C66">
        <v>125.83999844090999</v>
      </c>
      <c r="D66">
        <v>20.237812121900401</v>
      </c>
      <c r="E66">
        <v>21428</v>
      </c>
      <c r="F66">
        <v>2186</v>
      </c>
      <c r="G66">
        <v>126.75</v>
      </c>
      <c r="H66">
        <v>132.75</v>
      </c>
      <c r="I66">
        <v>136.5</v>
      </c>
      <c r="J66">
        <v>9.75</v>
      </c>
      <c r="K66">
        <v>140.75</v>
      </c>
      <c r="L66">
        <v>126.75180505415101</v>
      </c>
      <c r="M66">
        <v>16.958597821255101</v>
      </c>
      <c r="N66">
        <v>14400</v>
      </c>
      <c r="O66">
        <v>550</v>
      </c>
      <c r="P66">
        <v>126.25</v>
      </c>
      <c r="Q66">
        <v>132</v>
      </c>
      <c r="R66">
        <v>135.5</v>
      </c>
      <c r="S66">
        <v>9.25</v>
      </c>
      <c r="T66">
        <v>114</v>
      </c>
    </row>
    <row r="67" spans="1:20" x14ac:dyDescent="0.25">
      <c r="A67">
        <v>66</v>
      </c>
      <c r="B67">
        <v>0</v>
      </c>
      <c r="C67">
        <v>138.64079574776699</v>
      </c>
      <c r="D67">
        <v>15.3010306875677</v>
      </c>
      <c r="E67">
        <v>192480</v>
      </c>
      <c r="F67">
        <v>24286</v>
      </c>
      <c r="G67">
        <v>133</v>
      </c>
      <c r="H67">
        <v>141</v>
      </c>
      <c r="I67">
        <v>147</v>
      </c>
      <c r="J67">
        <v>14</v>
      </c>
      <c r="K67">
        <v>190</v>
      </c>
      <c r="L67">
        <v>144.21795705920599</v>
      </c>
      <c r="M67">
        <v>8.2478279069268297</v>
      </c>
      <c r="N67">
        <v>14400</v>
      </c>
      <c r="O67">
        <v>2104</v>
      </c>
      <c r="P67">
        <v>141</v>
      </c>
      <c r="Q67">
        <v>144</v>
      </c>
      <c r="R67">
        <v>148</v>
      </c>
      <c r="S67">
        <v>7</v>
      </c>
      <c r="T67">
        <v>107</v>
      </c>
    </row>
    <row r="68" spans="1:20" x14ac:dyDescent="0.25">
      <c r="A68">
        <v>67</v>
      </c>
      <c r="B68">
        <v>1</v>
      </c>
      <c r="C68">
        <v>132.43797477622499</v>
      </c>
      <c r="D68">
        <v>14.228211847077199</v>
      </c>
      <c r="E68">
        <v>55840</v>
      </c>
      <c r="F68">
        <v>1209</v>
      </c>
      <c r="G68">
        <v>125</v>
      </c>
      <c r="H68">
        <v>130</v>
      </c>
      <c r="I68">
        <v>140</v>
      </c>
      <c r="J68">
        <v>15</v>
      </c>
      <c r="K68">
        <v>135</v>
      </c>
      <c r="L68">
        <v>141.412624154311</v>
      </c>
      <c r="M68">
        <v>18.984359069634699</v>
      </c>
      <c r="N68">
        <v>14400</v>
      </c>
      <c r="O68">
        <v>506</v>
      </c>
      <c r="P68">
        <v>133</v>
      </c>
      <c r="Q68">
        <v>147</v>
      </c>
      <c r="R68">
        <v>155</v>
      </c>
      <c r="S68">
        <v>22</v>
      </c>
      <c r="T68">
        <v>131</v>
      </c>
    </row>
    <row r="69" spans="1:20" x14ac:dyDescent="0.25">
      <c r="A69">
        <v>68</v>
      </c>
      <c r="B69">
        <v>1</v>
      </c>
      <c r="C69">
        <v>148.81625830054099</v>
      </c>
      <c r="D69">
        <v>28.453738314903699</v>
      </c>
      <c r="E69">
        <v>37762</v>
      </c>
      <c r="F69">
        <v>5234</v>
      </c>
      <c r="G69">
        <v>147</v>
      </c>
      <c r="H69">
        <v>155.5</v>
      </c>
      <c r="I69">
        <v>163</v>
      </c>
      <c r="J69">
        <v>16</v>
      </c>
      <c r="K69">
        <v>149</v>
      </c>
      <c r="L69">
        <v>131.444747437774</v>
      </c>
      <c r="M69">
        <v>34.610615168327499</v>
      </c>
      <c r="N69">
        <v>14400</v>
      </c>
      <c r="O69">
        <v>740</v>
      </c>
      <c r="P69">
        <v>114</v>
      </c>
      <c r="Q69">
        <v>147</v>
      </c>
      <c r="R69">
        <v>156.25</v>
      </c>
      <c r="S69">
        <v>42.25</v>
      </c>
      <c r="T69">
        <v>126.5</v>
      </c>
    </row>
    <row r="70" spans="1:20" x14ac:dyDescent="0.25">
      <c r="A70">
        <v>69</v>
      </c>
      <c r="B70">
        <v>1</v>
      </c>
      <c r="C70">
        <v>159.88743276098199</v>
      </c>
      <c r="D70">
        <v>17.674996326275998</v>
      </c>
      <c r="E70">
        <v>43087</v>
      </c>
      <c r="F70">
        <v>1367</v>
      </c>
      <c r="G70">
        <v>157.06806282722499</v>
      </c>
      <c r="H70">
        <v>163.04347826086899</v>
      </c>
      <c r="I70">
        <v>167.717952405087</v>
      </c>
      <c r="J70">
        <v>10.6498895778627</v>
      </c>
      <c r="K70">
        <v>153.98009491511701</v>
      </c>
      <c r="L70">
        <v>151.291601641293</v>
      </c>
      <c r="M70">
        <v>26.543164613706399</v>
      </c>
      <c r="N70">
        <v>14400</v>
      </c>
      <c r="O70">
        <v>911</v>
      </c>
      <c r="P70">
        <v>148.02474238772501</v>
      </c>
      <c r="Q70">
        <v>159.132133626556</v>
      </c>
      <c r="R70">
        <v>166.71681539688299</v>
      </c>
      <c r="S70">
        <v>18.692073009157401</v>
      </c>
      <c r="T70">
        <v>133.97086460247399</v>
      </c>
    </row>
    <row r="71" spans="1:20" x14ac:dyDescent="0.25">
      <c r="A71">
        <v>70</v>
      </c>
      <c r="B71">
        <v>1</v>
      </c>
      <c r="C71">
        <v>134.59533589308501</v>
      </c>
      <c r="D71">
        <v>29.8342305663204</v>
      </c>
      <c r="E71">
        <v>69856</v>
      </c>
      <c r="F71">
        <v>2662</v>
      </c>
      <c r="G71">
        <v>129</v>
      </c>
      <c r="H71">
        <v>145</v>
      </c>
      <c r="I71">
        <v>154</v>
      </c>
      <c r="J71">
        <v>25</v>
      </c>
      <c r="K71">
        <v>134</v>
      </c>
      <c r="L71">
        <v>133.365326481257</v>
      </c>
      <c r="M71">
        <v>32.922298242500297</v>
      </c>
      <c r="N71">
        <v>14400</v>
      </c>
      <c r="O71">
        <v>1168</v>
      </c>
      <c r="P71">
        <v>122</v>
      </c>
      <c r="Q71">
        <v>147</v>
      </c>
      <c r="R71">
        <v>157</v>
      </c>
      <c r="S71">
        <v>35</v>
      </c>
      <c r="T71">
        <v>128</v>
      </c>
    </row>
    <row r="72" spans="1:20" x14ac:dyDescent="0.25">
      <c r="A72">
        <v>71</v>
      </c>
      <c r="B72">
        <v>1</v>
      </c>
      <c r="C72">
        <v>127.99644363522</v>
      </c>
      <c r="D72">
        <v>21.037787553367899</v>
      </c>
      <c r="E72">
        <v>44703</v>
      </c>
      <c r="F72">
        <v>6532</v>
      </c>
      <c r="G72">
        <v>116.75</v>
      </c>
      <c r="H72">
        <v>125.25</v>
      </c>
      <c r="I72">
        <v>136</v>
      </c>
      <c r="J72">
        <v>19.25</v>
      </c>
      <c r="K72">
        <v>151.75</v>
      </c>
      <c r="L72">
        <v>138.73084415584401</v>
      </c>
      <c r="M72">
        <v>28.3142431017889</v>
      </c>
      <c r="N72">
        <v>14400</v>
      </c>
      <c r="O72">
        <v>1310</v>
      </c>
      <c r="P72">
        <v>119.25</v>
      </c>
      <c r="Q72">
        <v>139</v>
      </c>
      <c r="R72">
        <v>162.25</v>
      </c>
      <c r="S72">
        <v>43</v>
      </c>
      <c r="T72">
        <v>141.75</v>
      </c>
    </row>
    <row r="73" spans="1:20" x14ac:dyDescent="0.25">
      <c r="A73">
        <v>72</v>
      </c>
      <c r="B73">
        <v>0</v>
      </c>
      <c r="C73">
        <v>153.153766613865</v>
      </c>
      <c r="D73">
        <v>12.7922464707559</v>
      </c>
      <c r="E73">
        <v>69447</v>
      </c>
      <c r="F73">
        <v>896</v>
      </c>
      <c r="G73">
        <v>149.253194183538</v>
      </c>
      <c r="H73">
        <v>153.166913683231</v>
      </c>
      <c r="I73">
        <v>158.78026234511901</v>
      </c>
      <c r="J73">
        <v>9.5270681615802992</v>
      </c>
      <c r="K73">
        <v>112.157591137293</v>
      </c>
      <c r="L73">
        <v>154.624634551789</v>
      </c>
      <c r="M73">
        <v>18.5949178165197</v>
      </c>
      <c r="N73">
        <v>14400</v>
      </c>
      <c r="O73">
        <v>251</v>
      </c>
      <c r="P73">
        <v>150.75376884422101</v>
      </c>
      <c r="Q73">
        <v>157.894736842105</v>
      </c>
      <c r="R73">
        <v>166.919356006914</v>
      </c>
      <c r="S73">
        <v>16.165587162693601</v>
      </c>
      <c r="T73">
        <v>108.593439646989</v>
      </c>
    </row>
    <row r="74" spans="1:20" x14ac:dyDescent="0.25">
      <c r="A74">
        <v>73</v>
      </c>
      <c r="B74">
        <v>0</v>
      </c>
      <c r="C74">
        <v>142.3825130816</v>
      </c>
      <c r="D74">
        <v>8.3263982760230792</v>
      </c>
      <c r="E74">
        <v>15045</v>
      </c>
      <c r="F74">
        <v>903</v>
      </c>
      <c r="G74">
        <v>138.25</v>
      </c>
      <c r="H74">
        <v>142.25</v>
      </c>
      <c r="I74">
        <v>147</v>
      </c>
      <c r="J74">
        <v>8.75</v>
      </c>
      <c r="K74">
        <v>103.5</v>
      </c>
      <c r="L74">
        <v>142.25748427218099</v>
      </c>
      <c r="M74">
        <v>8.3533725257031897</v>
      </c>
      <c r="N74">
        <v>14400</v>
      </c>
      <c r="O74">
        <v>571</v>
      </c>
      <c r="P74">
        <v>138.25</v>
      </c>
      <c r="Q74">
        <v>142</v>
      </c>
      <c r="R74">
        <v>147</v>
      </c>
      <c r="S74">
        <v>8.75</v>
      </c>
      <c r="T74">
        <v>103.5</v>
      </c>
    </row>
    <row r="75" spans="1:20" x14ac:dyDescent="0.25">
      <c r="A75">
        <v>74</v>
      </c>
      <c r="B75">
        <v>0</v>
      </c>
      <c r="C75">
        <v>132.751208643355</v>
      </c>
      <c r="D75">
        <v>14.5938619282862</v>
      </c>
      <c r="E75">
        <v>36064</v>
      </c>
      <c r="F75">
        <v>1813</v>
      </c>
      <c r="G75">
        <v>126.89241247299999</v>
      </c>
      <c r="H75">
        <v>133.23584153361699</v>
      </c>
      <c r="I75">
        <v>141.50943396226401</v>
      </c>
      <c r="J75">
        <v>14.6170214892638</v>
      </c>
      <c r="K75">
        <v>115.58221979355601</v>
      </c>
      <c r="L75">
        <v>134.65574990254299</v>
      </c>
      <c r="M75">
        <v>17.711025699519801</v>
      </c>
      <c r="N75">
        <v>14400</v>
      </c>
      <c r="O75">
        <v>769</v>
      </c>
      <c r="P75">
        <v>127.659928760453</v>
      </c>
      <c r="Q75">
        <v>138.45196685188901</v>
      </c>
      <c r="R75">
        <v>146.145013365088</v>
      </c>
      <c r="S75">
        <v>18.485084604634899</v>
      </c>
      <c r="T75">
        <v>115.58221979355601</v>
      </c>
    </row>
    <row r="76" spans="1:20" x14ac:dyDescent="0.25">
      <c r="A76">
        <v>75</v>
      </c>
      <c r="B76">
        <v>0</v>
      </c>
      <c r="C76">
        <v>113.829796691301</v>
      </c>
      <c r="D76">
        <v>11.342874532039</v>
      </c>
      <c r="E76">
        <v>22638</v>
      </c>
      <c r="F76">
        <v>514</v>
      </c>
      <c r="G76">
        <v>107.661593827625</v>
      </c>
      <c r="H76">
        <v>112.809493424027</v>
      </c>
      <c r="I76">
        <v>118.84442794797501</v>
      </c>
      <c r="J76">
        <v>11.1828341203496</v>
      </c>
      <c r="K76">
        <v>96.045218464049995</v>
      </c>
      <c r="L76">
        <v>113.296794698933</v>
      </c>
      <c r="M76">
        <v>10.9991829950603</v>
      </c>
      <c r="N76">
        <v>14400</v>
      </c>
      <c r="O76">
        <v>474</v>
      </c>
      <c r="P76">
        <v>107.984714072708</v>
      </c>
      <c r="Q76">
        <v>112.811136749149</v>
      </c>
      <c r="R76">
        <v>118.57683861557101</v>
      </c>
      <c r="S76">
        <v>10.5921245428632</v>
      </c>
      <c r="T76">
        <v>85.314798565283695</v>
      </c>
    </row>
    <row r="77" spans="1:20" x14ac:dyDescent="0.25">
      <c r="A77">
        <v>76</v>
      </c>
      <c r="B77">
        <v>0</v>
      </c>
      <c r="C77">
        <v>134.26598655486299</v>
      </c>
      <c r="D77">
        <v>13.3277580499064</v>
      </c>
      <c r="E77">
        <v>309392</v>
      </c>
      <c r="F77">
        <v>3854</v>
      </c>
      <c r="G77">
        <v>125</v>
      </c>
      <c r="H77">
        <v>133</v>
      </c>
      <c r="I77">
        <v>142</v>
      </c>
      <c r="J77">
        <v>17</v>
      </c>
      <c r="K77">
        <v>176</v>
      </c>
      <c r="L77">
        <v>117.69685543540101</v>
      </c>
      <c r="M77">
        <v>13.0491477734423</v>
      </c>
      <c r="N77">
        <v>14400</v>
      </c>
      <c r="O77">
        <v>344</v>
      </c>
      <c r="P77">
        <v>109</v>
      </c>
      <c r="Q77">
        <v>121</v>
      </c>
      <c r="R77">
        <v>126</v>
      </c>
      <c r="S77">
        <v>17</v>
      </c>
      <c r="T77">
        <v>134</v>
      </c>
    </row>
    <row r="78" spans="1:20" x14ac:dyDescent="0.25">
      <c r="A78">
        <v>77</v>
      </c>
      <c r="B78">
        <v>0</v>
      </c>
      <c r="C78">
        <v>124.836085710386</v>
      </c>
      <c r="D78">
        <v>14.931423011749001</v>
      </c>
      <c r="E78">
        <v>56151</v>
      </c>
      <c r="F78">
        <v>4862</v>
      </c>
      <c r="G78">
        <v>119</v>
      </c>
      <c r="H78">
        <v>127.75</v>
      </c>
      <c r="I78">
        <v>133.25</v>
      </c>
      <c r="J78">
        <v>14.25</v>
      </c>
      <c r="K78">
        <v>129.75</v>
      </c>
      <c r="L78">
        <v>128.958898127445</v>
      </c>
      <c r="M78">
        <v>16.3848398687322</v>
      </c>
      <c r="N78">
        <v>14400</v>
      </c>
      <c r="O78">
        <v>88</v>
      </c>
      <c r="P78">
        <v>125.5</v>
      </c>
      <c r="Q78">
        <v>131</v>
      </c>
      <c r="R78">
        <v>139</v>
      </c>
      <c r="S78">
        <v>13.5</v>
      </c>
      <c r="T78">
        <v>122</v>
      </c>
    </row>
    <row r="79" spans="1:20" x14ac:dyDescent="0.25">
      <c r="A79">
        <v>78</v>
      </c>
      <c r="B79">
        <v>0</v>
      </c>
      <c r="C79">
        <v>136.58047151024601</v>
      </c>
      <c r="D79">
        <v>19.2462325980812</v>
      </c>
      <c r="E79">
        <v>173840</v>
      </c>
      <c r="F79">
        <v>18170</v>
      </c>
      <c r="G79">
        <v>129</v>
      </c>
      <c r="H79">
        <v>135</v>
      </c>
      <c r="I79">
        <v>149</v>
      </c>
      <c r="J79">
        <v>20</v>
      </c>
      <c r="K79">
        <v>167</v>
      </c>
      <c r="L79">
        <v>137.37300094073299</v>
      </c>
      <c r="M79">
        <v>25.933858361740299</v>
      </c>
      <c r="N79">
        <v>14400</v>
      </c>
      <c r="O79">
        <v>1644</v>
      </c>
      <c r="P79">
        <v>134</v>
      </c>
      <c r="Q79">
        <v>147</v>
      </c>
      <c r="R79">
        <v>153</v>
      </c>
      <c r="S79">
        <v>19</v>
      </c>
      <c r="T79">
        <v>140</v>
      </c>
    </row>
    <row r="80" spans="1:20" x14ac:dyDescent="0.25">
      <c r="A80">
        <v>79</v>
      </c>
      <c r="B80">
        <v>1</v>
      </c>
      <c r="C80">
        <v>133.24118222242899</v>
      </c>
      <c r="D80">
        <v>17.1473399132163</v>
      </c>
      <c r="E80">
        <v>93312</v>
      </c>
      <c r="F80">
        <v>7406</v>
      </c>
      <c r="G80">
        <v>125</v>
      </c>
      <c r="H80">
        <v>131</v>
      </c>
      <c r="I80">
        <v>139</v>
      </c>
      <c r="J80">
        <v>14</v>
      </c>
      <c r="K80">
        <v>154</v>
      </c>
      <c r="L80">
        <v>129.75860999069101</v>
      </c>
      <c r="M80">
        <v>19.831247407631999</v>
      </c>
      <c r="N80">
        <v>14400</v>
      </c>
      <c r="O80">
        <v>1508</v>
      </c>
      <c r="P80">
        <v>122</v>
      </c>
      <c r="Q80">
        <v>128</v>
      </c>
      <c r="R80">
        <v>134</v>
      </c>
      <c r="S80">
        <v>12</v>
      </c>
      <c r="T80">
        <v>120</v>
      </c>
    </row>
    <row r="81" spans="1:20" x14ac:dyDescent="0.25">
      <c r="A81">
        <v>80</v>
      </c>
      <c r="B81">
        <v>0</v>
      </c>
      <c r="C81">
        <v>147.98243132484001</v>
      </c>
      <c r="D81">
        <v>9.3480807046298597</v>
      </c>
      <c r="E81">
        <v>33329</v>
      </c>
      <c r="F81">
        <v>635</v>
      </c>
      <c r="G81">
        <v>143.53236051689899</v>
      </c>
      <c r="H81">
        <v>147.058823529411</v>
      </c>
      <c r="I81">
        <v>152.21374650930201</v>
      </c>
      <c r="J81">
        <v>8.6813859924038095</v>
      </c>
      <c r="K81">
        <v>108.935178942435</v>
      </c>
      <c r="L81">
        <v>149.25818564096201</v>
      </c>
      <c r="M81">
        <v>12.6719932217203</v>
      </c>
      <c r="N81">
        <v>14400</v>
      </c>
      <c r="O81">
        <v>618</v>
      </c>
      <c r="P81">
        <v>144.22920307927001</v>
      </c>
      <c r="Q81">
        <v>149.22490054397099</v>
      </c>
      <c r="R81">
        <v>155.440414507772</v>
      </c>
      <c r="S81">
        <v>11.2112114285017</v>
      </c>
      <c r="T81">
        <v>108.935178942435</v>
      </c>
    </row>
    <row r="82" spans="1:20" x14ac:dyDescent="0.25">
      <c r="A82">
        <v>81</v>
      </c>
      <c r="B82">
        <v>1</v>
      </c>
      <c r="C82">
        <v>156.815520381005</v>
      </c>
      <c r="D82">
        <v>12.946142709618901</v>
      </c>
      <c r="E82">
        <v>15440</v>
      </c>
      <c r="F82">
        <v>1162</v>
      </c>
      <c r="G82">
        <v>154</v>
      </c>
      <c r="H82">
        <v>161</v>
      </c>
      <c r="I82">
        <v>165</v>
      </c>
      <c r="J82">
        <v>11</v>
      </c>
      <c r="K82">
        <v>108</v>
      </c>
      <c r="L82">
        <v>156.81446305713399</v>
      </c>
      <c r="M82">
        <v>13.187993555076099</v>
      </c>
      <c r="N82">
        <v>14400</v>
      </c>
      <c r="O82">
        <v>1028</v>
      </c>
      <c r="P82">
        <v>154</v>
      </c>
      <c r="Q82">
        <v>161</v>
      </c>
      <c r="R82">
        <v>165</v>
      </c>
      <c r="S82">
        <v>11</v>
      </c>
      <c r="T82">
        <v>108</v>
      </c>
    </row>
    <row r="83" spans="1:20" x14ac:dyDescent="0.25">
      <c r="A83">
        <v>82</v>
      </c>
      <c r="B83">
        <v>0</v>
      </c>
      <c r="C83">
        <v>152.66974379687301</v>
      </c>
      <c r="D83">
        <v>9.2444103466538596</v>
      </c>
      <c r="E83">
        <v>27807</v>
      </c>
      <c r="F83">
        <v>230</v>
      </c>
      <c r="G83">
        <v>150.85153214593601</v>
      </c>
      <c r="H83">
        <v>153.84615384615299</v>
      </c>
      <c r="I83">
        <v>157.639868323173</v>
      </c>
      <c r="J83">
        <v>6.78833617723748</v>
      </c>
      <c r="K83">
        <v>93.308843191329004</v>
      </c>
      <c r="L83">
        <v>149.42969006368699</v>
      </c>
      <c r="M83">
        <v>11.2967183644113</v>
      </c>
      <c r="N83">
        <v>14400</v>
      </c>
      <c r="O83">
        <v>230</v>
      </c>
      <c r="P83">
        <v>147.115495180972</v>
      </c>
      <c r="Q83">
        <v>152.28426395938999</v>
      </c>
      <c r="R83">
        <v>156.105197955481</v>
      </c>
      <c r="S83">
        <v>8.9897027745083093</v>
      </c>
      <c r="T83">
        <v>88.471291415340005</v>
      </c>
    </row>
    <row r="84" spans="1:20" x14ac:dyDescent="0.25">
      <c r="A84">
        <v>83</v>
      </c>
      <c r="B84">
        <v>0</v>
      </c>
      <c r="C84">
        <v>147.013846842947</v>
      </c>
      <c r="D84">
        <v>10.001377232132301</v>
      </c>
      <c r="E84">
        <v>65020</v>
      </c>
      <c r="F84">
        <v>242</v>
      </c>
      <c r="G84">
        <v>143.16137077136099</v>
      </c>
      <c r="H84">
        <v>147.783251231527</v>
      </c>
      <c r="I84">
        <v>152.467023140344</v>
      </c>
      <c r="J84">
        <v>9.3056523689832797</v>
      </c>
      <c r="K84">
        <v>108.82566981749601</v>
      </c>
      <c r="L84">
        <v>146.97594290708599</v>
      </c>
      <c r="M84">
        <v>14.127097950674001</v>
      </c>
      <c r="N84">
        <v>14400</v>
      </c>
      <c r="O84">
        <v>214</v>
      </c>
      <c r="P84">
        <v>144.06242942869901</v>
      </c>
      <c r="Q84">
        <v>150.68943151769901</v>
      </c>
      <c r="R84">
        <v>154.10338617496899</v>
      </c>
      <c r="S84">
        <v>10.0409567462697</v>
      </c>
      <c r="T84">
        <v>101.154885740027</v>
      </c>
    </row>
    <row r="85" spans="1:20" x14ac:dyDescent="0.25">
      <c r="A85">
        <v>84</v>
      </c>
      <c r="B85">
        <v>0</v>
      </c>
      <c r="C85">
        <v>143.74294195065599</v>
      </c>
      <c r="D85">
        <v>10.0055210955015</v>
      </c>
      <c r="E85">
        <v>89482</v>
      </c>
      <c r="F85">
        <v>10452</v>
      </c>
      <c r="G85">
        <v>137.61467889908201</v>
      </c>
      <c r="H85">
        <v>141.74585982962799</v>
      </c>
      <c r="I85">
        <v>147.466204542995</v>
      </c>
      <c r="J85">
        <v>9.8515256439129306</v>
      </c>
      <c r="K85">
        <v>112.976364299444</v>
      </c>
      <c r="L85">
        <v>150.011346526186</v>
      </c>
      <c r="M85">
        <v>14.8984851900832</v>
      </c>
      <c r="N85">
        <v>14400</v>
      </c>
      <c r="O85">
        <v>2028</v>
      </c>
      <c r="P85">
        <v>138.888888888888</v>
      </c>
      <c r="Q85">
        <v>145.43033178709399</v>
      </c>
      <c r="R85">
        <v>160.427807486631</v>
      </c>
      <c r="S85">
        <v>21.5389185977421</v>
      </c>
      <c r="T85">
        <v>107.99401505194599</v>
      </c>
    </row>
    <row r="86" spans="1:20" x14ac:dyDescent="0.25">
      <c r="A86">
        <v>85</v>
      </c>
      <c r="B86">
        <v>0</v>
      </c>
      <c r="C86">
        <v>159.617349418918</v>
      </c>
      <c r="D86">
        <v>9.2404719714691606</v>
      </c>
      <c r="E86">
        <v>78190</v>
      </c>
      <c r="F86">
        <v>3591</v>
      </c>
      <c r="G86">
        <v>156.94803466612899</v>
      </c>
      <c r="H86">
        <v>160.87877146530801</v>
      </c>
      <c r="I86">
        <v>163.93442622950801</v>
      </c>
      <c r="J86">
        <v>6.9863915633792102</v>
      </c>
      <c r="K86">
        <v>125.04560659011101</v>
      </c>
      <c r="L86">
        <v>156.20276712024199</v>
      </c>
      <c r="M86">
        <v>14.633828072186899</v>
      </c>
      <c r="N86">
        <v>14400</v>
      </c>
      <c r="O86">
        <v>303</v>
      </c>
      <c r="P86">
        <v>155.440414507772</v>
      </c>
      <c r="Q86">
        <v>159.941094564514</v>
      </c>
      <c r="R86">
        <v>162.92613344905601</v>
      </c>
      <c r="S86">
        <v>7.4857189412840297</v>
      </c>
      <c r="T86">
        <v>117.557373813046</v>
      </c>
    </row>
    <row r="87" spans="1:20" x14ac:dyDescent="0.25">
      <c r="A87">
        <v>86</v>
      </c>
      <c r="B87">
        <v>0</v>
      </c>
      <c r="C87">
        <v>143.91330121194301</v>
      </c>
      <c r="D87">
        <v>16.053838199556299</v>
      </c>
      <c r="E87">
        <v>91977</v>
      </c>
      <c r="F87">
        <v>716</v>
      </c>
      <c r="G87">
        <v>135.13513513513499</v>
      </c>
      <c r="H87">
        <v>144.55534584668499</v>
      </c>
      <c r="I87">
        <v>152.51276262098401</v>
      </c>
      <c r="J87">
        <v>17.377627485849199</v>
      </c>
      <c r="K87">
        <v>138.348810766269</v>
      </c>
      <c r="L87">
        <v>154.71312712932499</v>
      </c>
      <c r="M87">
        <v>17.095129948646498</v>
      </c>
      <c r="N87">
        <v>14400</v>
      </c>
      <c r="O87">
        <v>342</v>
      </c>
      <c r="P87">
        <v>146.24103346416001</v>
      </c>
      <c r="Q87">
        <v>154.20948637391601</v>
      </c>
      <c r="R87">
        <v>164.83516483516399</v>
      </c>
      <c r="S87">
        <v>18.5941313710047</v>
      </c>
      <c r="T87">
        <v>117.635811223273</v>
      </c>
    </row>
    <row r="88" spans="1:20" x14ac:dyDescent="0.25">
      <c r="A88">
        <v>87</v>
      </c>
      <c r="B88">
        <v>1</v>
      </c>
      <c r="C88">
        <v>120.99395862281401</v>
      </c>
      <c r="D88">
        <v>29.456655063496999</v>
      </c>
      <c r="E88">
        <v>21177</v>
      </c>
      <c r="F88">
        <v>489</v>
      </c>
      <c r="G88">
        <v>95.541370430293497</v>
      </c>
      <c r="H88">
        <v>130.490536257326</v>
      </c>
      <c r="I88">
        <v>143.82160909684401</v>
      </c>
      <c r="J88">
        <v>48.280238666551398</v>
      </c>
      <c r="K88">
        <v>129.00880452026001</v>
      </c>
      <c r="L88">
        <v>119.713442620181</v>
      </c>
      <c r="M88">
        <v>32.188328919644697</v>
      </c>
      <c r="N88">
        <v>14400</v>
      </c>
      <c r="O88">
        <v>282</v>
      </c>
      <c r="P88">
        <v>89.248101374201596</v>
      </c>
      <c r="Q88">
        <v>127.705601075978</v>
      </c>
      <c r="R88">
        <v>148.57489792587501</v>
      </c>
      <c r="S88">
        <v>59.326796551673503</v>
      </c>
      <c r="T88">
        <v>129.00880452026001</v>
      </c>
    </row>
    <row r="89" spans="1:20" x14ac:dyDescent="0.25">
      <c r="A89">
        <v>88</v>
      </c>
      <c r="B89">
        <v>0</v>
      </c>
      <c r="C89">
        <v>144.711994758435</v>
      </c>
      <c r="D89">
        <v>14.700177528496001</v>
      </c>
      <c r="E89">
        <v>263304</v>
      </c>
      <c r="F89">
        <v>6892</v>
      </c>
      <c r="G89">
        <v>138</v>
      </c>
      <c r="H89">
        <v>146</v>
      </c>
      <c r="I89">
        <v>153</v>
      </c>
      <c r="J89">
        <v>15</v>
      </c>
      <c r="K89">
        <v>174</v>
      </c>
      <c r="L89">
        <v>142.27545847621801</v>
      </c>
      <c r="M89">
        <v>13.628396923097</v>
      </c>
      <c r="N89">
        <v>14400</v>
      </c>
      <c r="O89">
        <v>986</v>
      </c>
      <c r="P89">
        <v>132</v>
      </c>
      <c r="Q89">
        <v>144</v>
      </c>
      <c r="R89">
        <v>153</v>
      </c>
      <c r="S89">
        <v>21</v>
      </c>
      <c r="T89">
        <v>95</v>
      </c>
    </row>
    <row r="90" spans="1:20" x14ac:dyDescent="0.25">
      <c r="A90">
        <v>89</v>
      </c>
      <c r="B90">
        <v>0</v>
      </c>
      <c r="C90">
        <v>143.50384501588999</v>
      </c>
      <c r="D90">
        <v>13.6241062405704</v>
      </c>
      <c r="E90">
        <v>62900</v>
      </c>
      <c r="F90">
        <v>822</v>
      </c>
      <c r="G90">
        <v>137.61395607875599</v>
      </c>
      <c r="H90">
        <v>145.58745550291201</v>
      </c>
      <c r="I90">
        <v>152.56948177222401</v>
      </c>
      <c r="J90">
        <v>14.9555256934679</v>
      </c>
      <c r="K90">
        <v>101.035322417922</v>
      </c>
      <c r="L90">
        <v>136.44870909779601</v>
      </c>
      <c r="M90">
        <v>16.6714745396383</v>
      </c>
      <c r="N90">
        <v>14400</v>
      </c>
      <c r="O90">
        <v>672</v>
      </c>
      <c r="P90">
        <v>131.004366812227</v>
      </c>
      <c r="Q90">
        <v>140.55908570185201</v>
      </c>
      <c r="R90">
        <v>146.876061936051</v>
      </c>
      <c r="S90">
        <v>15.8716951238244</v>
      </c>
      <c r="T90">
        <v>100.766529090663</v>
      </c>
    </row>
    <row r="91" spans="1:20" x14ac:dyDescent="0.25">
      <c r="A91">
        <v>90</v>
      </c>
      <c r="B91">
        <v>0</v>
      </c>
      <c r="C91">
        <v>140.96275636924801</v>
      </c>
      <c r="D91">
        <v>23.124591230067001</v>
      </c>
      <c r="E91">
        <v>116807</v>
      </c>
      <c r="F91">
        <v>2220</v>
      </c>
      <c r="G91">
        <v>133.33669054776999</v>
      </c>
      <c r="H91">
        <v>142.180094786729</v>
      </c>
      <c r="I91">
        <v>155.440414507772</v>
      </c>
      <c r="J91">
        <v>22.103723960001702</v>
      </c>
      <c r="K91">
        <v>151.21439039312699</v>
      </c>
      <c r="L91">
        <v>151.86832003078399</v>
      </c>
      <c r="M91">
        <v>33.070040502088702</v>
      </c>
      <c r="N91">
        <v>14400</v>
      </c>
      <c r="O91">
        <v>455</v>
      </c>
      <c r="P91">
        <v>138.248825561339</v>
      </c>
      <c r="Q91">
        <v>165.85086782790401</v>
      </c>
      <c r="R91">
        <v>173.629393740816</v>
      </c>
      <c r="S91">
        <v>35.380568179477301</v>
      </c>
      <c r="T91">
        <v>143.17957931418999</v>
      </c>
    </row>
    <row r="92" spans="1:20" x14ac:dyDescent="0.25">
      <c r="A92">
        <v>91</v>
      </c>
      <c r="B92">
        <v>1</v>
      </c>
      <c r="C92">
        <v>145.515499225741</v>
      </c>
      <c r="D92">
        <v>24.541536461533401</v>
      </c>
      <c r="E92">
        <v>16916</v>
      </c>
      <c r="F92">
        <v>990</v>
      </c>
      <c r="G92">
        <v>130.85838642576701</v>
      </c>
      <c r="H92">
        <v>153.71348356945001</v>
      </c>
      <c r="I92">
        <v>163.93442622950801</v>
      </c>
      <c r="J92">
        <v>33.0760398037405</v>
      </c>
      <c r="K92">
        <v>112.31281034597799</v>
      </c>
      <c r="L92">
        <v>143.797629178043</v>
      </c>
      <c r="M92">
        <v>24.875956542834999</v>
      </c>
      <c r="N92">
        <v>14400</v>
      </c>
      <c r="O92">
        <v>952</v>
      </c>
      <c r="P92">
        <v>128.11378829148899</v>
      </c>
      <c r="Q92">
        <v>150.974398902047</v>
      </c>
      <c r="R92">
        <v>163.47245718532201</v>
      </c>
      <c r="S92">
        <v>35.3586688938327</v>
      </c>
      <c r="T92">
        <v>112.31281034597799</v>
      </c>
    </row>
    <row r="93" spans="1:20" x14ac:dyDescent="0.25">
      <c r="A93">
        <v>92</v>
      </c>
      <c r="B93">
        <v>0</v>
      </c>
      <c r="C93">
        <v>127.7972546685</v>
      </c>
      <c r="D93">
        <v>12.545444215633101</v>
      </c>
      <c r="E93">
        <v>153984</v>
      </c>
      <c r="F93">
        <v>7845</v>
      </c>
      <c r="G93">
        <v>121</v>
      </c>
      <c r="H93">
        <v>128</v>
      </c>
      <c r="I93">
        <v>135</v>
      </c>
      <c r="J93">
        <v>14</v>
      </c>
      <c r="K93">
        <v>181</v>
      </c>
      <c r="L93">
        <v>127.68751444196199</v>
      </c>
      <c r="M93">
        <v>9.8403619476367705</v>
      </c>
      <c r="N93">
        <v>14400</v>
      </c>
      <c r="O93">
        <v>1417</v>
      </c>
      <c r="P93">
        <v>124</v>
      </c>
      <c r="Q93">
        <v>128</v>
      </c>
      <c r="R93">
        <v>132</v>
      </c>
      <c r="S93">
        <v>8</v>
      </c>
      <c r="T93">
        <v>160</v>
      </c>
    </row>
    <row r="94" spans="1:20" x14ac:dyDescent="0.25">
      <c r="A94">
        <v>93</v>
      </c>
      <c r="B94">
        <v>0</v>
      </c>
      <c r="C94">
        <v>133.11521709060099</v>
      </c>
      <c r="D94">
        <v>18.061218156600201</v>
      </c>
      <c r="E94">
        <v>30398</v>
      </c>
      <c r="F94">
        <v>751</v>
      </c>
      <c r="G94">
        <v>132.24486228421</v>
      </c>
      <c r="H94">
        <v>138.888888888888</v>
      </c>
      <c r="I94">
        <v>143.307536225479</v>
      </c>
      <c r="J94">
        <v>11.0626739412691</v>
      </c>
      <c r="K94">
        <v>111.957027792283</v>
      </c>
      <c r="L94">
        <v>131.80616076368801</v>
      </c>
      <c r="M94">
        <v>19.932807312161898</v>
      </c>
      <c r="N94">
        <v>14400</v>
      </c>
      <c r="O94">
        <v>621</v>
      </c>
      <c r="P94">
        <v>132.26541017322401</v>
      </c>
      <c r="Q94">
        <v>138.214939933144</v>
      </c>
      <c r="R94">
        <v>142.85714285714201</v>
      </c>
      <c r="S94">
        <v>10.5917326839183</v>
      </c>
      <c r="T94">
        <v>111.957027792283</v>
      </c>
    </row>
    <row r="95" spans="1:20" x14ac:dyDescent="0.25">
      <c r="A95">
        <v>94</v>
      </c>
      <c r="B95">
        <v>0</v>
      </c>
      <c r="C95">
        <v>143.06892306622299</v>
      </c>
      <c r="D95">
        <v>15.2606078874087</v>
      </c>
      <c r="E95">
        <v>33305</v>
      </c>
      <c r="F95">
        <v>808</v>
      </c>
      <c r="G95">
        <v>136.35892306145001</v>
      </c>
      <c r="H95">
        <v>142.180094786729</v>
      </c>
      <c r="I95">
        <v>151.16232230288301</v>
      </c>
      <c r="J95">
        <v>14.803399241432</v>
      </c>
      <c r="K95">
        <v>98.753778894501806</v>
      </c>
      <c r="L95">
        <v>136.84094934213201</v>
      </c>
      <c r="M95">
        <v>15.0190672563935</v>
      </c>
      <c r="N95">
        <v>14400</v>
      </c>
      <c r="O95">
        <v>368</v>
      </c>
      <c r="P95">
        <v>134.82656887401001</v>
      </c>
      <c r="Q95">
        <v>141.508013510539</v>
      </c>
      <c r="R95">
        <v>144.626181432321</v>
      </c>
      <c r="S95">
        <v>9.7996125583110807</v>
      </c>
      <c r="T95">
        <v>95.763745671910399</v>
      </c>
    </row>
    <row r="96" spans="1:20" x14ac:dyDescent="0.25">
      <c r="A96">
        <v>95</v>
      </c>
      <c r="B96">
        <v>0</v>
      </c>
      <c r="C96">
        <v>155.11376907138799</v>
      </c>
      <c r="D96">
        <v>14.3420475453841</v>
      </c>
      <c r="E96">
        <v>47914</v>
      </c>
      <c r="F96">
        <v>133</v>
      </c>
      <c r="G96">
        <v>145</v>
      </c>
      <c r="H96">
        <v>154.75</v>
      </c>
      <c r="I96">
        <v>163</v>
      </c>
      <c r="J96">
        <v>18</v>
      </c>
      <c r="K96">
        <v>129.25</v>
      </c>
      <c r="L96">
        <v>167.33249791144499</v>
      </c>
      <c r="M96">
        <v>16.906674641993199</v>
      </c>
      <c r="N96">
        <v>14400</v>
      </c>
      <c r="O96">
        <v>36</v>
      </c>
      <c r="P96">
        <v>162.25</v>
      </c>
      <c r="Q96">
        <v>168.5</v>
      </c>
      <c r="R96">
        <v>177.5</v>
      </c>
      <c r="S96">
        <v>15.25</v>
      </c>
      <c r="T96">
        <v>129.25</v>
      </c>
    </row>
    <row r="97" spans="1:20" x14ac:dyDescent="0.25">
      <c r="A97">
        <v>96</v>
      </c>
      <c r="B97">
        <v>0</v>
      </c>
      <c r="C97">
        <v>162.749921529462</v>
      </c>
      <c r="D97">
        <v>10.6354947411374</v>
      </c>
      <c r="E97">
        <v>74500</v>
      </c>
      <c r="F97">
        <v>4410</v>
      </c>
      <c r="G97">
        <v>157</v>
      </c>
      <c r="H97">
        <v>162</v>
      </c>
      <c r="I97">
        <v>171</v>
      </c>
      <c r="J97">
        <v>14</v>
      </c>
      <c r="K97">
        <v>140</v>
      </c>
      <c r="L97">
        <v>166.549854867812</v>
      </c>
      <c r="M97">
        <v>14.8708175622828</v>
      </c>
      <c r="N97">
        <v>14400</v>
      </c>
      <c r="O97">
        <v>1653</v>
      </c>
      <c r="P97">
        <v>159</v>
      </c>
      <c r="Q97">
        <v>170</v>
      </c>
      <c r="R97">
        <v>175</v>
      </c>
      <c r="S97">
        <v>16</v>
      </c>
      <c r="T97">
        <v>126</v>
      </c>
    </row>
    <row r="98" spans="1:20" x14ac:dyDescent="0.25">
      <c r="A98">
        <v>97</v>
      </c>
      <c r="B98">
        <v>0</v>
      </c>
      <c r="C98">
        <v>122.037061508889</v>
      </c>
      <c r="D98">
        <v>15.3094617199715</v>
      </c>
      <c r="E98">
        <v>14738</v>
      </c>
      <c r="F98">
        <v>2252</v>
      </c>
      <c r="G98">
        <v>114</v>
      </c>
      <c r="H98">
        <v>119.5</v>
      </c>
      <c r="I98">
        <v>125.5</v>
      </c>
      <c r="J98">
        <v>11.5</v>
      </c>
      <c r="K98">
        <v>161</v>
      </c>
      <c r="L98">
        <v>122.026276458232</v>
      </c>
      <c r="M98">
        <v>15.3741280108037</v>
      </c>
      <c r="N98">
        <v>14400</v>
      </c>
      <c r="O98">
        <v>2022</v>
      </c>
      <c r="P98">
        <v>114</v>
      </c>
      <c r="Q98">
        <v>119.5</v>
      </c>
      <c r="R98">
        <v>125.75</v>
      </c>
      <c r="S98">
        <v>11.75</v>
      </c>
      <c r="T98">
        <v>161</v>
      </c>
    </row>
    <row r="99" spans="1:20" x14ac:dyDescent="0.25">
      <c r="A99">
        <v>98</v>
      </c>
      <c r="B99">
        <v>0</v>
      </c>
      <c r="C99">
        <v>152.78077646226501</v>
      </c>
      <c r="D99">
        <v>25.150373802017501</v>
      </c>
      <c r="E99">
        <v>61386</v>
      </c>
      <c r="F99">
        <v>7668</v>
      </c>
      <c r="G99">
        <v>140.75</v>
      </c>
      <c r="H99">
        <v>156.25</v>
      </c>
      <c r="I99">
        <v>171</v>
      </c>
      <c r="J99">
        <v>30.25</v>
      </c>
      <c r="K99">
        <v>146.5</v>
      </c>
      <c r="L99">
        <v>155.23910138952499</v>
      </c>
      <c r="M99">
        <v>27.914603051091799</v>
      </c>
      <c r="N99">
        <v>14400</v>
      </c>
      <c r="O99">
        <v>1302</v>
      </c>
      <c r="P99">
        <v>136.25</v>
      </c>
      <c r="Q99">
        <v>164</v>
      </c>
      <c r="R99">
        <v>177.5</v>
      </c>
      <c r="S99">
        <v>41.25</v>
      </c>
      <c r="T99">
        <v>124.75</v>
      </c>
    </row>
    <row r="100" spans="1:20" x14ac:dyDescent="0.25">
      <c r="A100">
        <v>99</v>
      </c>
      <c r="B100">
        <v>0</v>
      </c>
      <c r="C100">
        <v>142.46776761207599</v>
      </c>
      <c r="D100">
        <v>16.193375605403801</v>
      </c>
      <c r="E100">
        <v>29262</v>
      </c>
      <c r="F100">
        <v>1937</v>
      </c>
      <c r="G100">
        <v>137.25</v>
      </c>
      <c r="H100">
        <v>143.5</v>
      </c>
      <c r="I100">
        <v>151</v>
      </c>
      <c r="J100">
        <v>13.75</v>
      </c>
      <c r="K100">
        <v>130</v>
      </c>
      <c r="L100">
        <v>138.15352486532899</v>
      </c>
      <c r="M100">
        <v>15.489783220255299</v>
      </c>
      <c r="N100">
        <v>14400</v>
      </c>
      <c r="O100">
        <v>1591</v>
      </c>
      <c r="P100">
        <v>133.5</v>
      </c>
      <c r="Q100">
        <v>140.75</v>
      </c>
      <c r="R100">
        <v>145.75</v>
      </c>
      <c r="S100">
        <v>12.25</v>
      </c>
      <c r="T100">
        <v>129.75</v>
      </c>
    </row>
    <row r="101" spans="1:20" x14ac:dyDescent="0.25">
      <c r="A101">
        <v>100</v>
      </c>
      <c r="B101">
        <v>0</v>
      </c>
      <c r="C101">
        <v>122.16520237290599</v>
      </c>
      <c r="D101">
        <v>12.4535912683624</v>
      </c>
      <c r="E101">
        <v>32067</v>
      </c>
      <c r="F101">
        <v>5433</v>
      </c>
      <c r="G101">
        <v>118.75</v>
      </c>
      <c r="H101">
        <v>125</v>
      </c>
      <c r="I101">
        <v>128.75</v>
      </c>
      <c r="J101">
        <v>10</v>
      </c>
      <c r="K101">
        <v>169.5</v>
      </c>
      <c r="L101">
        <v>119.98308040851499</v>
      </c>
      <c r="M101">
        <v>12.930269029504</v>
      </c>
      <c r="N101">
        <v>14400</v>
      </c>
      <c r="O101">
        <v>496</v>
      </c>
      <c r="P101">
        <v>117.25</v>
      </c>
      <c r="Q101">
        <v>123.5</v>
      </c>
      <c r="R101">
        <v>127.75</v>
      </c>
      <c r="S101">
        <v>10.5</v>
      </c>
      <c r="T101">
        <v>96.5</v>
      </c>
    </row>
    <row r="102" spans="1:20" x14ac:dyDescent="0.25">
      <c r="A102">
        <v>101</v>
      </c>
      <c r="B102">
        <v>0</v>
      </c>
      <c r="C102">
        <v>142.48753942670899</v>
      </c>
      <c r="D102">
        <v>26.3505444543548</v>
      </c>
      <c r="E102">
        <v>60448</v>
      </c>
      <c r="F102">
        <v>2746</v>
      </c>
      <c r="G102">
        <v>136</v>
      </c>
      <c r="H102">
        <v>150</v>
      </c>
      <c r="I102">
        <v>159</v>
      </c>
      <c r="J102">
        <v>23</v>
      </c>
      <c r="K102">
        <v>150</v>
      </c>
      <c r="L102">
        <v>153.749285305889</v>
      </c>
      <c r="M102">
        <v>15.315022718652999</v>
      </c>
      <c r="N102">
        <v>14400</v>
      </c>
      <c r="O102">
        <v>408</v>
      </c>
      <c r="P102">
        <v>149</v>
      </c>
      <c r="Q102">
        <v>156</v>
      </c>
      <c r="R102">
        <v>162</v>
      </c>
      <c r="S102">
        <v>13</v>
      </c>
      <c r="T102">
        <v>142</v>
      </c>
    </row>
    <row r="103" spans="1:20" x14ac:dyDescent="0.25">
      <c r="A103">
        <v>102</v>
      </c>
      <c r="B103">
        <v>0</v>
      </c>
      <c r="C103">
        <v>150.699965296713</v>
      </c>
      <c r="D103">
        <v>12.785834983374601</v>
      </c>
      <c r="E103">
        <v>23076</v>
      </c>
      <c r="F103">
        <v>2905</v>
      </c>
      <c r="G103">
        <v>146</v>
      </c>
      <c r="H103">
        <v>150</v>
      </c>
      <c r="I103">
        <v>158</v>
      </c>
      <c r="J103">
        <v>12</v>
      </c>
      <c r="K103">
        <v>166</v>
      </c>
      <c r="L103">
        <v>152.22147009636001</v>
      </c>
      <c r="M103">
        <v>15.048071656948499</v>
      </c>
      <c r="N103">
        <v>14400</v>
      </c>
      <c r="O103">
        <v>1843</v>
      </c>
      <c r="P103">
        <v>146</v>
      </c>
      <c r="Q103">
        <v>152</v>
      </c>
      <c r="R103">
        <v>163</v>
      </c>
      <c r="S103">
        <v>17</v>
      </c>
      <c r="T103">
        <v>166</v>
      </c>
    </row>
    <row r="104" spans="1:20" x14ac:dyDescent="0.25">
      <c r="A104">
        <v>103</v>
      </c>
      <c r="B104">
        <v>1</v>
      </c>
      <c r="C104">
        <v>137.13792093699601</v>
      </c>
      <c r="D104">
        <v>20.2941456969121</v>
      </c>
      <c r="E104">
        <v>31497</v>
      </c>
      <c r="F104">
        <v>712</v>
      </c>
      <c r="G104">
        <v>128.118909025113</v>
      </c>
      <c r="H104">
        <v>143.540669856459</v>
      </c>
      <c r="I104">
        <v>151.77492753157</v>
      </c>
      <c r="J104">
        <v>23.6560185064568</v>
      </c>
      <c r="K104">
        <v>109.827392110532</v>
      </c>
      <c r="L104">
        <v>128.133128979986</v>
      </c>
      <c r="M104">
        <v>23.519295301651599</v>
      </c>
      <c r="N104">
        <v>14400</v>
      </c>
      <c r="O104">
        <v>696</v>
      </c>
      <c r="P104">
        <v>112.06431326622899</v>
      </c>
      <c r="Q104">
        <v>133.78637446644299</v>
      </c>
      <c r="R104">
        <v>147.01169634709299</v>
      </c>
      <c r="S104">
        <v>34.947383080864697</v>
      </c>
      <c r="T104">
        <v>109.827392110532</v>
      </c>
    </row>
    <row r="105" spans="1:20" x14ac:dyDescent="0.25">
      <c r="A105">
        <v>104</v>
      </c>
      <c r="B105">
        <v>1</v>
      </c>
      <c r="C105">
        <v>163.93061226372501</v>
      </c>
      <c r="D105">
        <v>14.349666111809899</v>
      </c>
      <c r="E105">
        <v>114766</v>
      </c>
      <c r="F105">
        <v>276</v>
      </c>
      <c r="G105">
        <v>158.37608956027699</v>
      </c>
      <c r="H105">
        <v>164.83516483516399</v>
      </c>
      <c r="I105">
        <v>172.187020138729</v>
      </c>
      <c r="J105">
        <v>13.810930578451901</v>
      </c>
      <c r="K105">
        <v>151.14630789278399</v>
      </c>
      <c r="L105">
        <v>152.99449164259201</v>
      </c>
      <c r="M105">
        <v>22.6080857031912</v>
      </c>
      <c r="N105">
        <v>14400</v>
      </c>
      <c r="O105">
        <v>189</v>
      </c>
      <c r="P105">
        <v>150.208530538773</v>
      </c>
      <c r="Q105">
        <v>160.14409906031901</v>
      </c>
      <c r="R105">
        <v>164.85739745753099</v>
      </c>
      <c r="S105">
        <v>14.648866918757699</v>
      </c>
      <c r="T105">
        <v>131.135326402294</v>
      </c>
    </row>
    <row r="106" spans="1:20" x14ac:dyDescent="0.25">
      <c r="A106">
        <v>105</v>
      </c>
      <c r="B106">
        <v>1</v>
      </c>
      <c r="C106">
        <v>143.127087001891</v>
      </c>
      <c r="D106">
        <v>17.262110931765498</v>
      </c>
      <c r="E106">
        <v>65649</v>
      </c>
      <c r="F106">
        <v>4317</v>
      </c>
      <c r="G106">
        <v>130.5</v>
      </c>
      <c r="H106">
        <v>144.25</v>
      </c>
      <c r="I106">
        <v>157</v>
      </c>
      <c r="J106">
        <v>26.5</v>
      </c>
      <c r="K106">
        <v>125</v>
      </c>
      <c r="L106">
        <v>135.08762995223299</v>
      </c>
      <c r="M106">
        <v>23.294661362799101</v>
      </c>
      <c r="N106">
        <v>14400</v>
      </c>
      <c r="O106">
        <v>164</v>
      </c>
      <c r="P106">
        <v>127.75</v>
      </c>
      <c r="Q106">
        <v>133.25</v>
      </c>
      <c r="R106">
        <v>153</v>
      </c>
      <c r="S106">
        <v>25.25</v>
      </c>
      <c r="T106">
        <v>125</v>
      </c>
    </row>
    <row r="107" spans="1:20" x14ac:dyDescent="0.25">
      <c r="A107">
        <v>106</v>
      </c>
      <c r="B107">
        <v>0</v>
      </c>
      <c r="C107">
        <v>130.29813327708499</v>
      </c>
      <c r="D107">
        <v>15.3556046205945</v>
      </c>
      <c r="E107">
        <v>73760</v>
      </c>
      <c r="F107">
        <v>7387</v>
      </c>
      <c r="G107">
        <v>123</v>
      </c>
      <c r="H107">
        <v>129</v>
      </c>
      <c r="I107">
        <v>138</v>
      </c>
      <c r="J107">
        <v>15</v>
      </c>
      <c r="K107">
        <v>176</v>
      </c>
      <c r="L107">
        <v>143.801208601475</v>
      </c>
      <c r="M107">
        <v>18.969184714073702</v>
      </c>
      <c r="N107">
        <v>14400</v>
      </c>
      <c r="O107">
        <v>1658</v>
      </c>
      <c r="P107">
        <v>137</v>
      </c>
      <c r="Q107">
        <v>146</v>
      </c>
      <c r="R107">
        <v>153</v>
      </c>
      <c r="S107">
        <v>16</v>
      </c>
      <c r="T107">
        <v>141</v>
      </c>
    </row>
    <row r="108" spans="1:20" x14ac:dyDescent="0.25">
      <c r="A108">
        <v>107</v>
      </c>
      <c r="B108">
        <v>0</v>
      </c>
      <c r="C108">
        <v>133.186520724524</v>
      </c>
      <c r="D108">
        <v>11.2099055251533</v>
      </c>
      <c r="E108">
        <v>19357</v>
      </c>
      <c r="F108">
        <v>1359</v>
      </c>
      <c r="G108">
        <v>128.5</v>
      </c>
      <c r="H108">
        <v>132.75</v>
      </c>
      <c r="I108">
        <v>138.5</v>
      </c>
      <c r="J108">
        <v>10</v>
      </c>
      <c r="K108">
        <v>118.75</v>
      </c>
      <c r="L108">
        <v>134.30542716564699</v>
      </c>
      <c r="M108">
        <v>12.1905376382594</v>
      </c>
      <c r="N108">
        <v>14400</v>
      </c>
      <c r="O108">
        <v>986</v>
      </c>
      <c r="P108">
        <v>129.25</v>
      </c>
      <c r="Q108">
        <v>133.75</v>
      </c>
      <c r="R108">
        <v>140.75</v>
      </c>
      <c r="S108">
        <v>11.5</v>
      </c>
      <c r="T108">
        <v>118.75</v>
      </c>
    </row>
    <row r="109" spans="1:20" x14ac:dyDescent="0.25">
      <c r="A109">
        <v>108</v>
      </c>
      <c r="B109">
        <v>0</v>
      </c>
      <c r="C109">
        <v>161.22390433553201</v>
      </c>
      <c r="D109">
        <v>17.6552282035173</v>
      </c>
      <c r="E109">
        <v>19960</v>
      </c>
      <c r="F109">
        <v>2984</v>
      </c>
      <c r="G109">
        <v>151</v>
      </c>
      <c r="H109">
        <v>158.25</v>
      </c>
      <c r="I109">
        <v>171</v>
      </c>
      <c r="J109">
        <v>20</v>
      </c>
      <c r="K109">
        <v>164</v>
      </c>
      <c r="L109">
        <v>163.79393338002899</v>
      </c>
      <c r="M109">
        <v>17.662111065713699</v>
      </c>
      <c r="N109">
        <v>14400</v>
      </c>
      <c r="O109">
        <v>1551</v>
      </c>
      <c r="P109">
        <v>154</v>
      </c>
      <c r="Q109">
        <v>161.5</v>
      </c>
      <c r="R109">
        <v>172.25</v>
      </c>
      <c r="S109">
        <v>18.25</v>
      </c>
      <c r="T109">
        <v>164</v>
      </c>
    </row>
    <row r="110" spans="1:20" x14ac:dyDescent="0.25">
      <c r="A110">
        <v>109</v>
      </c>
      <c r="B110">
        <v>1</v>
      </c>
      <c r="C110">
        <v>145.09380408445799</v>
      </c>
      <c r="D110">
        <v>17.9232906718942</v>
      </c>
      <c r="E110">
        <v>25030</v>
      </c>
      <c r="F110">
        <v>1918</v>
      </c>
      <c r="G110">
        <v>143</v>
      </c>
      <c r="H110">
        <v>149.5</v>
      </c>
      <c r="I110">
        <v>154.75</v>
      </c>
      <c r="J110">
        <v>11.75</v>
      </c>
      <c r="K110">
        <v>126.75</v>
      </c>
      <c r="L110">
        <v>140.90425829668101</v>
      </c>
      <c r="M110">
        <v>22.3494526923009</v>
      </c>
      <c r="N110">
        <v>14400</v>
      </c>
      <c r="O110">
        <v>1895</v>
      </c>
      <c r="P110">
        <v>137</v>
      </c>
      <c r="Q110">
        <v>147.75</v>
      </c>
      <c r="R110">
        <v>153.75</v>
      </c>
      <c r="S110">
        <v>16.75</v>
      </c>
      <c r="T110">
        <v>126.75</v>
      </c>
    </row>
    <row r="111" spans="1:20" x14ac:dyDescent="0.25">
      <c r="A111">
        <v>110</v>
      </c>
      <c r="B111">
        <v>1</v>
      </c>
      <c r="C111">
        <v>134.338243167184</v>
      </c>
      <c r="D111">
        <v>21.894729285548902</v>
      </c>
      <c r="E111">
        <v>39959</v>
      </c>
      <c r="F111">
        <v>778</v>
      </c>
      <c r="G111">
        <v>125.484372947399</v>
      </c>
      <c r="H111">
        <v>139.611339029861</v>
      </c>
      <c r="I111">
        <v>147.27668482570499</v>
      </c>
      <c r="J111">
        <v>21.792311878305998</v>
      </c>
      <c r="K111">
        <v>124.081294991633</v>
      </c>
      <c r="L111">
        <v>128.03790300147301</v>
      </c>
      <c r="M111">
        <v>28.009559890444699</v>
      </c>
      <c r="N111">
        <v>14400</v>
      </c>
      <c r="O111">
        <v>424</v>
      </c>
      <c r="P111">
        <v>111.980604853278</v>
      </c>
      <c r="Q111">
        <v>133.793175137741</v>
      </c>
      <c r="R111">
        <v>143.966266544348</v>
      </c>
      <c r="S111">
        <v>31.985661691070302</v>
      </c>
      <c r="T111">
        <v>124.081294991633</v>
      </c>
    </row>
    <row r="112" spans="1:20" x14ac:dyDescent="0.25">
      <c r="A112">
        <v>111</v>
      </c>
      <c r="B112">
        <v>0</v>
      </c>
      <c r="C112">
        <v>124.663518195531</v>
      </c>
      <c r="D112">
        <v>10.977493955988299</v>
      </c>
      <c r="E112">
        <v>45580</v>
      </c>
      <c r="F112">
        <v>3152</v>
      </c>
      <c r="G112">
        <v>119</v>
      </c>
      <c r="H112">
        <v>123.5</v>
      </c>
      <c r="I112">
        <v>128.5</v>
      </c>
      <c r="J112">
        <v>9.5</v>
      </c>
      <c r="K112">
        <v>152.75</v>
      </c>
      <c r="L112">
        <v>123.27981615943099</v>
      </c>
      <c r="M112">
        <v>11.644616564313999</v>
      </c>
      <c r="N112">
        <v>14400</v>
      </c>
      <c r="O112">
        <v>1454</v>
      </c>
      <c r="P112">
        <v>118.5</v>
      </c>
      <c r="Q112">
        <v>122.25</v>
      </c>
      <c r="R112">
        <v>126.75</v>
      </c>
      <c r="S112">
        <v>8.25</v>
      </c>
      <c r="T112">
        <v>103.25</v>
      </c>
    </row>
    <row r="113" spans="1:20" x14ac:dyDescent="0.25">
      <c r="A113">
        <v>112</v>
      </c>
      <c r="B113">
        <v>0</v>
      </c>
      <c r="C113">
        <v>123.78301913576701</v>
      </c>
      <c r="D113">
        <v>12.7493129930169</v>
      </c>
      <c r="E113">
        <v>20025</v>
      </c>
      <c r="F113">
        <v>2414</v>
      </c>
      <c r="G113">
        <v>118.75</v>
      </c>
      <c r="H113">
        <v>125</v>
      </c>
      <c r="I113">
        <v>129.5</v>
      </c>
      <c r="J113">
        <v>10.75</v>
      </c>
      <c r="K113">
        <v>123.75</v>
      </c>
      <c r="L113">
        <v>122.944796650717</v>
      </c>
      <c r="M113">
        <v>13.792896615575801</v>
      </c>
      <c r="N113">
        <v>14400</v>
      </c>
      <c r="O113">
        <v>1860</v>
      </c>
      <c r="P113">
        <v>117.5</v>
      </c>
      <c r="Q113">
        <v>124.25</v>
      </c>
      <c r="R113">
        <v>129</v>
      </c>
      <c r="S113">
        <v>11.5</v>
      </c>
      <c r="T113">
        <v>123.75</v>
      </c>
    </row>
    <row r="114" spans="1:20" x14ac:dyDescent="0.25">
      <c r="A114">
        <v>113</v>
      </c>
      <c r="B114">
        <v>0</v>
      </c>
      <c r="C114">
        <v>153.12964570127201</v>
      </c>
      <c r="D114">
        <v>17.493012485100699</v>
      </c>
      <c r="E114">
        <v>153836</v>
      </c>
      <c r="F114">
        <v>9805</v>
      </c>
      <c r="G114">
        <v>146</v>
      </c>
      <c r="H114">
        <v>156</v>
      </c>
      <c r="I114">
        <v>164</v>
      </c>
      <c r="J114">
        <v>18</v>
      </c>
      <c r="K114">
        <v>158</v>
      </c>
      <c r="L114">
        <v>169.87378495588399</v>
      </c>
      <c r="M114">
        <v>14.239000537596301</v>
      </c>
      <c r="N114">
        <v>14400</v>
      </c>
      <c r="O114">
        <v>1026</v>
      </c>
      <c r="P114">
        <v>161</v>
      </c>
      <c r="Q114">
        <v>172</v>
      </c>
      <c r="R114">
        <v>181</v>
      </c>
      <c r="S114">
        <v>20</v>
      </c>
      <c r="T114">
        <v>89</v>
      </c>
    </row>
    <row r="115" spans="1:20" x14ac:dyDescent="0.25">
      <c r="A115">
        <v>114</v>
      </c>
      <c r="B115">
        <v>0</v>
      </c>
      <c r="C115">
        <v>143.507889099447</v>
      </c>
      <c r="D115">
        <v>11.8983543679908</v>
      </c>
      <c r="E115">
        <v>107424</v>
      </c>
      <c r="F115">
        <v>10328</v>
      </c>
      <c r="G115">
        <v>141</v>
      </c>
      <c r="H115">
        <v>145</v>
      </c>
      <c r="I115">
        <v>149</v>
      </c>
      <c r="J115">
        <v>8</v>
      </c>
      <c r="K115">
        <v>154</v>
      </c>
      <c r="L115">
        <v>132.468117694478</v>
      </c>
      <c r="M115">
        <v>15.863999384297299</v>
      </c>
      <c r="N115">
        <v>14400</v>
      </c>
      <c r="O115">
        <v>1995</v>
      </c>
      <c r="P115">
        <v>127</v>
      </c>
      <c r="Q115">
        <v>136</v>
      </c>
      <c r="R115">
        <v>140</v>
      </c>
      <c r="S115">
        <v>13</v>
      </c>
      <c r="T115">
        <v>137</v>
      </c>
    </row>
    <row r="116" spans="1:20" x14ac:dyDescent="0.25">
      <c r="A116">
        <v>115</v>
      </c>
      <c r="B116">
        <v>0</v>
      </c>
      <c r="C116">
        <v>130.32149636619999</v>
      </c>
      <c r="D116">
        <v>17.658367180646302</v>
      </c>
      <c r="E116">
        <v>60534</v>
      </c>
      <c r="F116">
        <v>5220</v>
      </c>
      <c r="G116">
        <v>123.5</v>
      </c>
      <c r="H116">
        <v>129.25</v>
      </c>
      <c r="I116">
        <v>142.75</v>
      </c>
      <c r="J116">
        <v>19.25</v>
      </c>
      <c r="K116">
        <v>144.75</v>
      </c>
      <c r="L116">
        <v>122.714434776457</v>
      </c>
      <c r="M116">
        <v>20.31859605679</v>
      </c>
      <c r="N116">
        <v>14400</v>
      </c>
      <c r="O116">
        <v>264</v>
      </c>
      <c r="P116">
        <v>108.25</v>
      </c>
      <c r="Q116">
        <v>126</v>
      </c>
      <c r="R116">
        <v>138.25</v>
      </c>
      <c r="S116">
        <v>30</v>
      </c>
      <c r="T116">
        <v>98.25</v>
      </c>
    </row>
    <row r="117" spans="1:20" x14ac:dyDescent="0.25">
      <c r="A117">
        <v>116</v>
      </c>
      <c r="B117">
        <v>0</v>
      </c>
      <c r="C117">
        <v>128.05544420973601</v>
      </c>
      <c r="D117">
        <v>14.504403519840499</v>
      </c>
      <c r="E117">
        <v>98769</v>
      </c>
      <c r="F117">
        <v>388</v>
      </c>
      <c r="G117">
        <v>120</v>
      </c>
      <c r="H117">
        <v>124.64686409797901</v>
      </c>
      <c r="I117">
        <v>136.08161757917</v>
      </c>
      <c r="J117">
        <v>16.081617579170899</v>
      </c>
      <c r="K117">
        <v>122.483319379205</v>
      </c>
      <c r="L117">
        <v>114.442756309793</v>
      </c>
      <c r="M117">
        <v>14.1045137747192</v>
      </c>
      <c r="N117">
        <v>14400</v>
      </c>
      <c r="O117">
        <v>251</v>
      </c>
      <c r="P117">
        <v>111.940298507462</v>
      </c>
      <c r="Q117">
        <v>119.131648484599</v>
      </c>
      <c r="R117">
        <v>123.217335272013</v>
      </c>
      <c r="S117">
        <v>11.277036764550701</v>
      </c>
      <c r="T117">
        <v>88.100113691024802</v>
      </c>
    </row>
    <row r="118" spans="1:20" x14ac:dyDescent="0.25">
      <c r="A118">
        <v>117</v>
      </c>
      <c r="B118">
        <v>0</v>
      </c>
      <c r="C118">
        <v>131.70245868869901</v>
      </c>
      <c r="D118">
        <v>19.703513155716301</v>
      </c>
      <c r="E118">
        <v>33394</v>
      </c>
      <c r="F118">
        <v>10882</v>
      </c>
      <c r="G118">
        <v>117</v>
      </c>
      <c r="H118">
        <v>130.75</v>
      </c>
      <c r="I118">
        <v>147.25</v>
      </c>
      <c r="J118">
        <v>30.25</v>
      </c>
      <c r="K118">
        <v>151.25</v>
      </c>
      <c r="L118">
        <v>123.572559107689</v>
      </c>
      <c r="M118">
        <v>18.599174433558801</v>
      </c>
      <c r="N118">
        <v>14400</v>
      </c>
      <c r="O118">
        <v>1669</v>
      </c>
      <c r="P118">
        <v>112</v>
      </c>
      <c r="Q118">
        <v>120.75</v>
      </c>
      <c r="R118">
        <v>132.75</v>
      </c>
      <c r="S118">
        <v>20.75</v>
      </c>
      <c r="T118">
        <v>151.25</v>
      </c>
    </row>
    <row r="119" spans="1:20" x14ac:dyDescent="0.25">
      <c r="A119">
        <v>118</v>
      </c>
      <c r="B119">
        <v>0</v>
      </c>
      <c r="C119">
        <v>126.47553489319699</v>
      </c>
      <c r="D119">
        <v>13.8383763122443</v>
      </c>
      <c r="E119">
        <v>39529</v>
      </c>
      <c r="F119">
        <v>309</v>
      </c>
      <c r="G119">
        <v>119.336947188731</v>
      </c>
      <c r="H119">
        <v>125.523012552301</v>
      </c>
      <c r="I119">
        <v>133.715306873445</v>
      </c>
      <c r="J119">
        <v>14.3783596847135</v>
      </c>
      <c r="K119">
        <v>95.019801153866794</v>
      </c>
      <c r="L119">
        <v>127.024485641514</v>
      </c>
      <c r="M119">
        <v>15.879172893936101</v>
      </c>
      <c r="N119">
        <v>14400</v>
      </c>
      <c r="O119">
        <v>241</v>
      </c>
      <c r="P119">
        <v>121.02532664548499</v>
      </c>
      <c r="Q119">
        <v>129.93527195823299</v>
      </c>
      <c r="R119">
        <v>136.234962286338</v>
      </c>
      <c r="S119">
        <v>15.209635640853399</v>
      </c>
      <c r="T119">
        <v>92.257200625903195</v>
      </c>
    </row>
    <row r="120" spans="1:20" x14ac:dyDescent="0.25">
      <c r="A120">
        <v>119</v>
      </c>
      <c r="B120">
        <v>0</v>
      </c>
      <c r="C120">
        <v>110.180311401305</v>
      </c>
      <c r="D120">
        <v>15.3694243175905</v>
      </c>
      <c r="E120">
        <v>26608</v>
      </c>
      <c r="F120">
        <v>2716</v>
      </c>
      <c r="G120">
        <v>103</v>
      </c>
      <c r="H120">
        <v>113</v>
      </c>
      <c r="I120">
        <v>118</v>
      </c>
      <c r="J120">
        <v>15</v>
      </c>
      <c r="K120">
        <v>159</v>
      </c>
      <c r="L120">
        <v>104.714211618257</v>
      </c>
      <c r="M120">
        <v>14.8182295986705</v>
      </c>
      <c r="N120">
        <v>14400</v>
      </c>
      <c r="O120">
        <v>904</v>
      </c>
      <c r="P120">
        <v>95</v>
      </c>
      <c r="Q120">
        <v>108</v>
      </c>
      <c r="R120">
        <v>115</v>
      </c>
      <c r="S120">
        <v>20</v>
      </c>
      <c r="T120">
        <v>123</v>
      </c>
    </row>
    <row r="121" spans="1:20" x14ac:dyDescent="0.25">
      <c r="A121">
        <v>120</v>
      </c>
      <c r="B121">
        <v>0</v>
      </c>
      <c r="C121">
        <v>143.53553010827801</v>
      </c>
      <c r="D121">
        <v>12.6088257704578</v>
      </c>
      <c r="E121">
        <v>90914</v>
      </c>
      <c r="F121">
        <v>924</v>
      </c>
      <c r="G121">
        <v>139.53089296293601</v>
      </c>
      <c r="H121">
        <v>144.230769230769</v>
      </c>
      <c r="I121">
        <v>149.25373134328299</v>
      </c>
      <c r="J121">
        <v>9.72283838034698</v>
      </c>
      <c r="K121">
        <v>130.717438391694</v>
      </c>
      <c r="L121">
        <v>139.72676372235901</v>
      </c>
      <c r="M121">
        <v>18.7555263135683</v>
      </c>
      <c r="N121">
        <v>14400</v>
      </c>
      <c r="O121">
        <v>354</v>
      </c>
      <c r="P121">
        <v>133.333333333333</v>
      </c>
      <c r="Q121">
        <v>144.26015776195101</v>
      </c>
      <c r="R121">
        <v>151.51515151515099</v>
      </c>
      <c r="S121">
        <v>18.181818181818102</v>
      </c>
      <c r="T121">
        <v>99.441474087074994</v>
      </c>
    </row>
    <row r="122" spans="1:20" x14ac:dyDescent="0.25">
      <c r="A122">
        <v>121</v>
      </c>
      <c r="B122">
        <v>0</v>
      </c>
      <c r="C122">
        <v>116.68036772461799</v>
      </c>
      <c r="D122">
        <v>15.048620035874</v>
      </c>
      <c r="E122">
        <v>136896</v>
      </c>
      <c r="F122">
        <v>20287</v>
      </c>
      <c r="G122">
        <v>109</v>
      </c>
      <c r="H122">
        <v>117</v>
      </c>
      <c r="I122">
        <v>124</v>
      </c>
      <c r="J122">
        <v>15</v>
      </c>
      <c r="K122">
        <v>200</v>
      </c>
      <c r="L122">
        <v>118.458860504472</v>
      </c>
      <c r="M122">
        <v>18.296149133500201</v>
      </c>
      <c r="N122">
        <v>14400</v>
      </c>
      <c r="O122">
        <v>1991</v>
      </c>
      <c r="P122">
        <v>109</v>
      </c>
      <c r="Q122">
        <v>120</v>
      </c>
      <c r="R122">
        <v>130</v>
      </c>
      <c r="S122">
        <v>21</v>
      </c>
      <c r="T122">
        <v>148</v>
      </c>
    </row>
    <row r="123" spans="1:20" x14ac:dyDescent="0.25">
      <c r="A123">
        <v>122</v>
      </c>
      <c r="B123">
        <v>0</v>
      </c>
      <c r="C123">
        <v>129.09739720220401</v>
      </c>
      <c r="D123">
        <v>17.655866428419799</v>
      </c>
      <c r="E123">
        <v>71204</v>
      </c>
      <c r="F123">
        <v>12229</v>
      </c>
      <c r="G123">
        <v>116</v>
      </c>
      <c r="H123">
        <v>127</v>
      </c>
      <c r="I123">
        <v>140.625</v>
      </c>
      <c r="J123">
        <v>24.625</v>
      </c>
      <c r="K123">
        <v>168.5</v>
      </c>
      <c r="L123">
        <v>121.847423347625</v>
      </c>
      <c r="M123">
        <v>15.7502662677089</v>
      </c>
      <c r="N123">
        <v>14400</v>
      </c>
      <c r="O123">
        <v>2039</v>
      </c>
      <c r="P123">
        <v>114</v>
      </c>
      <c r="Q123">
        <v>119</v>
      </c>
      <c r="R123">
        <v>126</v>
      </c>
      <c r="S123">
        <v>12</v>
      </c>
      <c r="T123">
        <v>129</v>
      </c>
    </row>
    <row r="124" spans="1:20" x14ac:dyDescent="0.25">
      <c r="A124">
        <v>123</v>
      </c>
      <c r="B124">
        <v>1</v>
      </c>
      <c r="C124">
        <v>141.78004250722901</v>
      </c>
      <c r="D124">
        <v>16.8275897982172</v>
      </c>
      <c r="E124">
        <v>212624</v>
      </c>
      <c r="F124">
        <v>11717</v>
      </c>
      <c r="G124">
        <v>132</v>
      </c>
      <c r="H124">
        <v>141</v>
      </c>
      <c r="I124">
        <v>151</v>
      </c>
      <c r="J124">
        <v>19</v>
      </c>
      <c r="K124">
        <v>163</v>
      </c>
      <c r="L124">
        <v>143.48059766446599</v>
      </c>
      <c r="M124">
        <v>38.330734392802199</v>
      </c>
      <c r="N124">
        <v>14400</v>
      </c>
      <c r="O124">
        <v>613</v>
      </c>
      <c r="P124">
        <v>114</v>
      </c>
      <c r="Q124">
        <v>162</v>
      </c>
      <c r="R124">
        <v>172</v>
      </c>
      <c r="S124">
        <v>58</v>
      </c>
      <c r="T124">
        <v>144</v>
      </c>
    </row>
    <row r="125" spans="1:20" x14ac:dyDescent="0.25">
      <c r="A125">
        <v>124</v>
      </c>
      <c r="B125">
        <v>1</v>
      </c>
      <c r="C125">
        <v>134.035033413371</v>
      </c>
      <c r="D125">
        <v>20.726995733197398</v>
      </c>
      <c r="E125">
        <v>110048</v>
      </c>
      <c r="F125">
        <v>6347</v>
      </c>
      <c r="G125">
        <v>127</v>
      </c>
      <c r="H125">
        <v>139</v>
      </c>
      <c r="I125">
        <v>148</v>
      </c>
      <c r="J125">
        <v>21</v>
      </c>
      <c r="K125">
        <v>168</v>
      </c>
      <c r="L125">
        <v>120.165141676505</v>
      </c>
      <c r="M125">
        <v>28.350248688817899</v>
      </c>
      <c r="N125">
        <v>14400</v>
      </c>
      <c r="O125">
        <v>848</v>
      </c>
      <c r="P125">
        <v>99</v>
      </c>
      <c r="Q125">
        <v>124</v>
      </c>
      <c r="R125">
        <v>142</v>
      </c>
      <c r="S125">
        <v>43</v>
      </c>
      <c r="T125">
        <v>134</v>
      </c>
    </row>
    <row r="126" spans="1:20" x14ac:dyDescent="0.25">
      <c r="A126">
        <v>125</v>
      </c>
      <c r="B126">
        <v>1</v>
      </c>
      <c r="C126">
        <v>138.99758081216899</v>
      </c>
      <c r="D126">
        <v>21.645058996679001</v>
      </c>
      <c r="E126">
        <v>237120</v>
      </c>
      <c r="F126">
        <v>24652</v>
      </c>
      <c r="G126">
        <v>130</v>
      </c>
      <c r="H126">
        <v>142</v>
      </c>
      <c r="I126">
        <v>152</v>
      </c>
      <c r="J126">
        <v>22</v>
      </c>
      <c r="K126">
        <v>169</v>
      </c>
      <c r="L126">
        <v>139.561421695668</v>
      </c>
      <c r="M126">
        <v>39.937167701169898</v>
      </c>
      <c r="N126">
        <v>14400</v>
      </c>
      <c r="O126">
        <v>895</v>
      </c>
      <c r="P126">
        <v>100</v>
      </c>
      <c r="Q126">
        <v>155</v>
      </c>
      <c r="R126">
        <v>174</v>
      </c>
      <c r="S126">
        <v>74</v>
      </c>
      <c r="T126">
        <v>164</v>
      </c>
    </row>
    <row r="127" spans="1:20" x14ac:dyDescent="0.25">
      <c r="A127">
        <v>126</v>
      </c>
      <c r="B127">
        <v>0</v>
      </c>
      <c r="C127">
        <v>130.95728616795299</v>
      </c>
      <c r="D127">
        <v>18.981440126060701</v>
      </c>
      <c r="E127">
        <v>51584</v>
      </c>
      <c r="F127">
        <v>4035</v>
      </c>
      <c r="G127">
        <v>125</v>
      </c>
      <c r="H127">
        <v>135</v>
      </c>
      <c r="I127">
        <v>142</v>
      </c>
      <c r="J127">
        <v>17</v>
      </c>
      <c r="K127">
        <v>178</v>
      </c>
      <c r="L127">
        <v>122.123216409036</v>
      </c>
      <c r="M127">
        <v>23.513258882624999</v>
      </c>
      <c r="N127">
        <v>14400</v>
      </c>
      <c r="O127">
        <v>944</v>
      </c>
      <c r="P127">
        <v>113</v>
      </c>
      <c r="Q127">
        <v>127</v>
      </c>
      <c r="R127">
        <v>137</v>
      </c>
      <c r="S127">
        <v>24</v>
      </c>
      <c r="T127">
        <v>178</v>
      </c>
    </row>
    <row r="128" spans="1:20" x14ac:dyDescent="0.25">
      <c r="A128">
        <v>127</v>
      </c>
      <c r="B128">
        <v>0</v>
      </c>
      <c r="C128">
        <v>139.754239821694</v>
      </c>
      <c r="D128">
        <v>17.358783363405699</v>
      </c>
      <c r="E128">
        <v>37624</v>
      </c>
      <c r="F128">
        <v>1061</v>
      </c>
      <c r="G128">
        <v>133.71885853257299</v>
      </c>
      <c r="H128">
        <v>141.490454728201</v>
      </c>
      <c r="I128">
        <v>151.20578780125501</v>
      </c>
      <c r="J128">
        <v>17.486929268681699</v>
      </c>
      <c r="K128">
        <v>122.398447258378</v>
      </c>
      <c r="L128">
        <v>129.935727977347</v>
      </c>
      <c r="M128">
        <v>18.098463290523799</v>
      </c>
      <c r="N128">
        <v>14400</v>
      </c>
      <c r="O128">
        <v>885</v>
      </c>
      <c r="P128">
        <v>125.923198529239</v>
      </c>
      <c r="Q128">
        <v>135.13513513513499</v>
      </c>
      <c r="R128">
        <v>140.48256762431001</v>
      </c>
      <c r="S128">
        <v>14.559369095070201</v>
      </c>
      <c r="T128">
        <v>106.847812255766</v>
      </c>
    </row>
    <row r="129" spans="1:20" x14ac:dyDescent="0.25">
      <c r="A129">
        <v>128</v>
      </c>
      <c r="B129">
        <v>0</v>
      </c>
      <c r="C129">
        <v>127.948271426901</v>
      </c>
      <c r="D129">
        <v>12.5762445271838</v>
      </c>
      <c r="E129">
        <v>139652</v>
      </c>
      <c r="F129">
        <v>11367</v>
      </c>
      <c r="G129">
        <v>123</v>
      </c>
      <c r="H129">
        <v>129</v>
      </c>
      <c r="I129">
        <v>136</v>
      </c>
      <c r="J129">
        <v>13</v>
      </c>
      <c r="K129">
        <v>175</v>
      </c>
      <c r="L129">
        <v>131.31731731731699</v>
      </c>
      <c r="M129">
        <v>14.370766484072799</v>
      </c>
      <c r="N129">
        <v>14400</v>
      </c>
      <c r="O129">
        <v>1413</v>
      </c>
      <c r="P129">
        <v>128</v>
      </c>
      <c r="Q129">
        <v>136</v>
      </c>
      <c r="R129">
        <v>141</v>
      </c>
      <c r="S129">
        <v>13</v>
      </c>
      <c r="T129">
        <v>84</v>
      </c>
    </row>
    <row r="130" spans="1:20" x14ac:dyDescent="0.25">
      <c r="A130">
        <v>129</v>
      </c>
      <c r="B130">
        <v>0</v>
      </c>
      <c r="C130">
        <v>131.33150158824699</v>
      </c>
      <c r="D130">
        <v>7.3694852554446797</v>
      </c>
      <c r="E130">
        <v>84178</v>
      </c>
      <c r="F130">
        <v>439</v>
      </c>
      <c r="G130">
        <v>128.755364806866</v>
      </c>
      <c r="H130">
        <v>132.37202444325499</v>
      </c>
      <c r="I130">
        <v>135.47958911055599</v>
      </c>
      <c r="J130">
        <v>6.7242243036899598</v>
      </c>
      <c r="K130">
        <v>71.615725867792094</v>
      </c>
      <c r="L130">
        <v>128.052224204271</v>
      </c>
      <c r="M130">
        <v>8.1930559752422294</v>
      </c>
      <c r="N130">
        <v>14400</v>
      </c>
      <c r="O130">
        <v>71</v>
      </c>
      <c r="P130">
        <v>123.92213716208499</v>
      </c>
      <c r="Q130">
        <v>131.21493661295801</v>
      </c>
      <c r="R130">
        <v>133.61588699076501</v>
      </c>
      <c r="S130">
        <v>9.6937498286796107</v>
      </c>
      <c r="T130">
        <v>67.633301761264093</v>
      </c>
    </row>
    <row r="131" spans="1:20" x14ac:dyDescent="0.25">
      <c r="A131">
        <v>130</v>
      </c>
      <c r="B131">
        <v>0</v>
      </c>
      <c r="C131">
        <v>134.568454440599</v>
      </c>
      <c r="D131">
        <v>14.632494323051301</v>
      </c>
      <c r="E131">
        <v>32345</v>
      </c>
      <c r="F131">
        <v>2000</v>
      </c>
      <c r="G131">
        <v>128.75</v>
      </c>
      <c r="H131">
        <v>135.75</v>
      </c>
      <c r="I131">
        <v>143.25</v>
      </c>
      <c r="J131">
        <v>14.5</v>
      </c>
      <c r="K131">
        <v>133.75</v>
      </c>
      <c r="L131">
        <v>133.715577460416</v>
      </c>
      <c r="M131">
        <v>17.358172811392802</v>
      </c>
      <c r="N131">
        <v>14400</v>
      </c>
      <c r="O131">
        <v>1516</v>
      </c>
      <c r="P131">
        <v>129.25</v>
      </c>
      <c r="Q131">
        <v>136.75</v>
      </c>
      <c r="R131">
        <v>145</v>
      </c>
      <c r="S131">
        <v>15.75</v>
      </c>
      <c r="T131">
        <v>127.5</v>
      </c>
    </row>
    <row r="132" spans="1:20" x14ac:dyDescent="0.25">
      <c r="A132">
        <v>131</v>
      </c>
      <c r="B132">
        <v>0</v>
      </c>
      <c r="C132">
        <v>131.97311797594099</v>
      </c>
      <c r="D132">
        <v>17.6768691661144</v>
      </c>
      <c r="E132">
        <v>43926</v>
      </c>
      <c r="F132">
        <v>8512</v>
      </c>
      <c r="G132">
        <v>124.5</v>
      </c>
      <c r="H132">
        <v>135.25</v>
      </c>
      <c r="I132">
        <v>142.75</v>
      </c>
      <c r="J132">
        <v>18.25</v>
      </c>
      <c r="K132">
        <v>141.75</v>
      </c>
      <c r="L132">
        <v>125.255038260474</v>
      </c>
      <c r="M132">
        <v>16.750962793926199</v>
      </c>
      <c r="N132">
        <v>14400</v>
      </c>
      <c r="O132">
        <v>1201</v>
      </c>
      <c r="P132">
        <v>118.5</v>
      </c>
      <c r="Q132">
        <v>127</v>
      </c>
      <c r="R132">
        <v>133.25</v>
      </c>
      <c r="S132">
        <v>14.75</v>
      </c>
      <c r="T132">
        <v>125.75</v>
      </c>
    </row>
    <row r="133" spans="1:20" x14ac:dyDescent="0.25">
      <c r="A133">
        <v>132</v>
      </c>
      <c r="B133">
        <v>0</v>
      </c>
      <c r="C133">
        <v>135.95679108288701</v>
      </c>
      <c r="D133">
        <v>18.865529988084901</v>
      </c>
      <c r="E133">
        <v>289696</v>
      </c>
      <c r="F133">
        <v>19474</v>
      </c>
      <c r="G133">
        <v>124</v>
      </c>
      <c r="H133">
        <v>132</v>
      </c>
      <c r="I133">
        <v>146</v>
      </c>
      <c r="J133">
        <v>22</v>
      </c>
      <c r="K133">
        <v>190</v>
      </c>
      <c r="L133">
        <v>158.756335134312</v>
      </c>
      <c r="M133">
        <v>14.962703257874299</v>
      </c>
      <c r="N133">
        <v>14400</v>
      </c>
      <c r="O133">
        <v>1259</v>
      </c>
      <c r="P133">
        <v>152</v>
      </c>
      <c r="Q133">
        <v>159</v>
      </c>
      <c r="R133">
        <v>166</v>
      </c>
      <c r="S133">
        <v>14</v>
      </c>
      <c r="T133">
        <v>129</v>
      </c>
    </row>
    <row r="134" spans="1:20" x14ac:dyDescent="0.25">
      <c r="A134">
        <v>133</v>
      </c>
      <c r="B134">
        <v>0</v>
      </c>
      <c r="C134">
        <v>117.13040881049599</v>
      </c>
      <c r="D134">
        <v>16.918957674923401</v>
      </c>
      <c r="E134">
        <v>31895</v>
      </c>
      <c r="F134">
        <v>8877</v>
      </c>
      <c r="G134">
        <v>108.75</v>
      </c>
      <c r="H134">
        <v>115.5</v>
      </c>
      <c r="I134">
        <v>123.25</v>
      </c>
      <c r="J134">
        <v>14.5</v>
      </c>
      <c r="K134">
        <v>155</v>
      </c>
      <c r="L134">
        <v>116.05610789828</v>
      </c>
      <c r="M134">
        <v>17.723607519173498</v>
      </c>
      <c r="N134">
        <v>14400</v>
      </c>
      <c r="O134">
        <v>1777</v>
      </c>
      <c r="P134">
        <v>107.75</v>
      </c>
      <c r="Q134">
        <v>113.75</v>
      </c>
      <c r="R134">
        <v>121.25</v>
      </c>
      <c r="S134">
        <v>13.5</v>
      </c>
      <c r="T134">
        <v>155</v>
      </c>
    </row>
    <row r="135" spans="1:20" x14ac:dyDescent="0.25">
      <c r="A135">
        <v>134</v>
      </c>
      <c r="B135">
        <v>0</v>
      </c>
      <c r="C135">
        <v>147.43739282738801</v>
      </c>
      <c r="D135">
        <v>16.590167623040699</v>
      </c>
      <c r="E135">
        <v>48854</v>
      </c>
      <c r="F135">
        <v>2198</v>
      </c>
      <c r="G135">
        <v>140.845070422535</v>
      </c>
      <c r="H135">
        <v>151.56140615407301</v>
      </c>
      <c r="I135">
        <v>158.730158730158</v>
      </c>
      <c r="J135">
        <v>17.885088307623501</v>
      </c>
      <c r="K135">
        <v>100.429926965061</v>
      </c>
      <c r="L135">
        <v>151.622201550829</v>
      </c>
      <c r="M135">
        <v>14.3691401331957</v>
      </c>
      <c r="N135">
        <v>14400</v>
      </c>
      <c r="O135">
        <v>1484</v>
      </c>
      <c r="P135">
        <v>149.23875735682699</v>
      </c>
      <c r="Q135">
        <v>155.440414507772</v>
      </c>
      <c r="R135">
        <v>160.427807486631</v>
      </c>
      <c r="S135">
        <v>11.189050129803</v>
      </c>
      <c r="T135">
        <v>77.016007248565302</v>
      </c>
    </row>
    <row r="136" spans="1:20" x14ac:dyDescent="0.25">
      <c r="A136">
        <v>135</v>
      </c>
      <c r="B136">
        <v>1</v>
      </c>
      <c r="C136">
        <v>133.88486341569401</v>
      </c>
      <c r="D136">
        <v>13.741042195711801</v>
      </c>
      <c r="E136">
        <v>127744</v>
      </c>
      <c r="F136">
        <v>3535</v>
      </c>
      <c r="G136">
        <v>129</v>
      </c>
      <c r="H136">
        <v>135</v>
      </c>
      <c r="I136">
        <v>142</v>
      </c>
      <c r="J136">
        <v>13</v>
      </c>
      <c r="K136">
        <v>181</v>
      </c>
      <c r="L136">
        <v>134.02053630789601</v>
      </c>
      <c r="M136">
        <v>15.1701104700547</v>
      </c>
      <c r="N136">
        <v>14400</v>
      </c>
      <c r="O136">
        <v>863</v>
      </c>
      <c r="P136">
        <v>125</v>
      </c>
      <c r="Q136">
        <v>137</v>
      </c>
      <c r="R136">
        <v>144</v>
      </c>
      <c r="S136">
        <v>19</v>
      </c>
      <c r="T136">
        <v>176</v>
      </c>
    </row>
    <row r="137" spans="1:20" x14ac:dyDescent="0.25">
      <c r="A137">
        <v>136</v>
      </c>
      <c r="B137">
        <v>0</v>
      </c>
      <c r="C137">
        <v>145.087527309954</v>
      </c>
      <c r="D137">
        <v>8.6044266905354601</v>
      </c>
      <c r="E137">
        <v>38210</v>
      </c>
      <c r="F137">
        <v>380</v>
      </c>
      <c r="G137">
        <v>140.04371436114701</v>
      </c>
      <c r="H137">
        <v>144.92753623188401</v>
      </c>
      <c r="I137">
        <v>150</v>
      </c>
      <c r="J137">
        <v>9.9562856388527301</v>
      </c>
      <c r="K137">
        <v>107.103034287892</v>
      </c>
      <c r="L137">
        <v>144.33080067114901</v>
      </c>
      <c r="M137">
        <v>8.8605267459806001</v>
      </c>
      <c r="N137">
        <v>14400</v>
      </c>
      <c r="O137">
        <v>352</v>
      </c>
      <c r="P137">
        <v>140.102428581927</v>
      </c>
      <c r="Q137">
        <v>144.230769230769</v>
      </c>
      <c r="R137">
        <v>148.437088330281</v>
      </c>
      <c r="S137">
        <v>8.3346597483544205</v>
      </c>
      <c r="T137">
        <v>98.174462859320997</v>
      </c>
    </row>
    <row r="138" spans="1:20" x14ac:dyDescent="0.25">
      <c r="A138">
        <v>137</v>
      </c>
      <c r="B138">
        <v>0</v>
      </c>
      <c r="C138">
        <v>128.65245042129101</v>
      </c>
      <c r="D138">
        <v>15.0100590158518</v>
      </c>
      <c r="E138">
        <v>47688</v>
      </c>
      <c r="F138">
        <v>1331</v>
      </c>
      <c r="G138">
        <v>123.740889519129</v>
      </c>
      <c r="H138">
        <v>130.91936114780199</v>
      </c>
      <c r="I138">
        <v>135.746606334841</v>
      </c>
      <c r="J138">
        <v>12.0057168157124</v>
      </c>
      <c r="K138">
        <v>123.020419275099</v>
      </c>
      <c r="L138">
        <v>126.896085746439</v>
      </c>
      <c r="M138">
        <v>19.1695984564005</v>
      </c>
      <c r="N138">
        <v>14400</v>
      </c>
      <c r="O138">
        <v>900</v>
      </c>
      <c r="P138">
        <v>119.690082153139</v>
      </c>
      <c r="Q138">
        <v>132.185274739264</v>
      </c>
      <c r="R138">
        <v>139.033975178259</v>
      </c>
      <c r="S138">
        <v>19.3438930251206</v>
      </c>
      <c r="T138">
        <v>123.020419275099</v>
      </c>
    </row>
    <row r="139" spans="1:20" x14ac:dyDescent="0.25">
      <c r="A139">
        <v>138</v>
      </c>
      <c r="B139">
        <v>0</v>
      </c>
      <c r="C139">
        <v>145.58440067898599</v>
      </c>
      <c r="D139">
        <v>15.584345388993601</v>
      </c>
      <c r="E139">
        <v>52399</v>
      </c>
      <c r="F139">
        <v>557</v>
      </c>
      <c r="G139">
        <v>140.75</v>
      </c>
      <c r="H139">
        <v>147.75</v>
      </c>
      <c r="I139">
        <v>154.75</v>
      </c>
      <c r="J139">
        <v>14</v>
      </c>
      <c r="K139">
        <v>147.25</v>
      </c>
      <c r="L139">
        <v>134.501835060449</v>
      </c>
      <c r="M139">
        <v>14.694739049356899</v>
      </c>
      <c r="N139">
        <v>14400</v>
      </c>
      <c r="O139">
        <v>504</v>
      </c>
      <c r="P139">
        <v>135.25</v>
      </c>
      <c r="Q139">
        <v>138.25</v>
      </c>
      <c r="R139">
        <v>140.75</v>
      </c>
      <c r="S139">
        <v>5.5</v>
      </c>
      <c r="T139">
        <v>146.5</v>
      </c>
    </row>
    <row r="140" spans="1:20" x14ac:dyDescent="0.25">
      <c r="A140">
        <v>139</v>
      </c>
      <c r="B140">
        <v>0</v>
      </c>
      <c r="C140">
        <v>130.882276967232</v>
      </c>
      <c r="D140">
        <v>25.152347841561401</v>
      </c>
      <c r="E140">
        <v>23096</v>
      </c>
      <c r="F140">
        <v>2191</v>
      </c>
      <c r="G140">
        <v>124</v>
      </c>
      <c r="H140">
        <v>140.75</v>
      </c>
      <c r="I140">
        <v>147</v>
      </c>
      <c r="J140">
        <v>23</v>
      </c>
      <c r="K140">
        <v>113.5</v>
      </c>
      <c r="L140">
        <v>123.942866694819</v>
      </c>
      <c r="M140">
        <v>27.418072653258999</v>
      </c>
      <c r="N140">
        <v>14400</v>
      </c>
      <c r="O140">
        <v>192</v>
      </c>
      <c r="P140">
        <v>111</v>
      </c>
      <c r="Q140">
        <v>134.5</v>
      </c>
      <c r="R140">
        <v>145</v>
      </c>
      <c r="S140">
        <v>34</v>
      </c>
      <c r="T140">
        <v>113.5</v>
      </c>
    </row>
    <row r="141" spans="1:20" x14ac:dyDescent="0.25">
      <c r="A141">
        <v>140</v>
      </c>
      <c r="B141">
        <v>0</v>
      </c>
      <c r="C141">
        <v>143.15452551182599</v>
      </c>
      <c r="D141">
        <v>12.7676948930982</v>
      </c>
      <c r="E141">
        <v>119327</v>
      </c>
      <c r="F141">
        <v>1022</v>
      </c>
      <c r="G141">
        <v>138.65385697401399</v>
      </c>
      <c r="H141">
        <v>144.64114627901901</v>
      </c>
      <c r="I141">
        <v>150.44453384038101</v>
      </c>
      <c r="J141">
        <v>11.7906768663662</v>
      </c>
      <c r="K141">
        <v>126.388089699652</v>
      </c>
      <c r="L141">
        <v>134.19404931531</v>
      </c>
      <c r="M141">
        <v>16.313400356999502</v>
      </c>
      <c r="N141">
        <v>14400</v>
      </c>
      <c r="O141">
        <v>194</v>
      </c>
      <c r="P141">
        <v>130.40553789565399</v>
      </c>
      <c r="Q141">
        <v>137.867802679768</v>
      </c>
      <c r="R141">
        <v>143.51541089941199</v>
      </c>
      <c r="S141">
        <v>13.109873003757899</v>
      </c>
      <c r="T141">
        <v>108.59304105132701</v>
      </c>
    </row>
    <row r="142" spans="1:20" x14ac:dyDescent="0.25">
      <c r="A142">
        <v>141</v>
      </c>
      <c r="B142">
        <v>1</v>
      </c>
      <c r="C142">
        <v>130.92285083377701</v>
      </c>
      <c r="D142">
        <v>21.419308313612198</v>
      </c>
      <c r="E142">
        <v>74816</v>
      </c>
      <c r="F142">
        <v>9151</v>
      </c>
      <c r="G142">
        <v>125</v>
      </c>
      <c r="H142">
        <v>135</v>
      </c>
      <c r="I142">
        <v>145</v>
      </c>
      <c r="J142">
        <v>20</v>
      </c>
      <c r="K142">
        <v>183</v>
      </c>
      <c r="L142">
        <v>115.899242189916</v>
      </c>
      <c r="M142">
        <v>27.782919871835102</v>
      </c>
      <c r="N142">
        <v>14400</v>
      </c>
      <c r="O142">
        <v>1468</v>
      </c>
      <c r="P142">
        <v>93</v>
      </c>
      <c r="Q142">
        <v>125</v>
      </c>
      <c r="R142">
        <v>137</v>
      </c>
      <c r="S142">
        <v>44</v>
      </c>
      <c r="T142">
        <v>161</v>
      </c>
    </row>
    <row r="143" spans="1:20" x14ac:dyDescent="0.25">
      <c r="A143">
        <v>142</v>
      </c>
      <c r="B143">
        <v>0</v>
      </c>
      <c r="C143">
        <v>131.40777601984001</v>
      </c>
      <c r="D143">
        <v>12.9158933062599</v>
      </c>
      <c r="E143">
        <v>23514</v>
      </c>
      <c r="F143">
        <v>128</v>
      </c>
      <c r="G143">
        <v>128.25</v>
      </c>
      <c r="H143">
        <v>134</v>
      </c>
      <c r="I143">
        <v>139</v>
      </c>
      <c r="J143">
        <v>10.75</v>
      </c>
      <c r="K143">
        <v>99.25</v>
      </c>
      <c r="L143">
        <v>128.76598277431501</v>
      </c>
      <c r="M143">
        <v>14.302357514139899</v>
      </c>
      <c r="N143">
        <v>14400</v>
      </c>
      <c r="O143">
        <v>119</v>
      </c>
      <c r="P143">
        <v>125</v>
      </c>
      <c r="Q143">
        <v>131.5</v>
      </c>
      <c r="R143">
        <v>135.75</v>
      </c>
      <c r="S143">
        <v>10.75</v>
      </c>
      <c r="T143">
        <v>99.25</v>
      </c>
    </row>
    <row r="144" spans="1:20" x14ac:dyDescent="0.25">
      <c r="A144">
        <v>143</v>
      </c>
      <c r="B144">
        <v>0</v>
      </c>
      <c r="C144">
        <v>126.60190086621699</v>
      </c>
      <c r="D144">
        <v>13.5464447456021</v>
      </c>
      <c r="E144">
        <v>77584</v>
      </c>
      <c r="F144">
        <v>2776</v>
      </c>
      <c r="G144">
        <v>122</v>
      </c>
      <c r="H144">
        <v>128</v>
      </c>
      <c r="I144">
        <v>133</v>
      </c>
      <c r="J144">
        <v>11</v>
      </c>
      <c r="K144">
        <v>179</v>
      </c>
      <c r="L144">
        <v>126.61476799753299</v>
      </c>
      <c r="M144">
        <v>16.8111836029084</v>
      </c>
      <c r="N144">
        <v>14400</v>
      </c>
      <c r="O144">
        <v>1426</v>
      </c>
      <c r="P144">
        <v>119</v>
      </c>
      <c r="Q144">
        <v>129</v>
      </c>
      <c r="R144">
        <v>136</v>
      </c>
      <c r="S144">
        <v>17</v>
      </c>
      <c r="T144">
        <v>142</v>
      </c>
    </row>
    <row r="145" spans="1:20" x14ac:dyDescent="0.25">
      <c r="A145">
        <v>144</v>
      </c>
      <c r="B145">
        <v>0</v>
      </c>
      <c r="C145">
        <v>136.007344435177</v>
      </c>
      <c r="D145">
        <v>14.7527091479825</v>
      </c>
      <c r="E145">
        <v>243888</v>
      </c>
      <c r="F145">
        <v>20862</v>
      </c>
      <c r="G145">
        <v>125</v>
      </c>
      <c r="H145">
        <v>132</v>
      </c>
      <c r="I145">
        <v>148</v>
      </c>
      <c r="J145">
        <v>23</v>
      </c>
      <c r="K145">
        <v>174</v>
      </c>
      <c r="L145">
        <v>150.35898440560999</v>
      </c>
      <c r="M145">
        <v>18.3371213389219</v>
      </c>
      <c r="N145">
        <v>14400</v>
      </c>
      <c r="O145">
        <v>1639</v>
      </c>
      <c r="P145">
        <v>144</v>
      </c>
      <c r="Q145">
        <v>155</v>
      </c>
      <c r="R145">
        <v>163</v>
      </c>
      <c r="S145">
        <v>19</v>
      </c>
      <c r="T145">
        <v>142</v>
      </c>
    </row>
    <row r="146" spans="1:20" x14ac:dyDescent="0.25">
      <c r="A146">
        <v>145</v>
      </c>
      <c r="B146">
        <v>0</v>
      </c>
      <c r="C146">
        <v>129.46116808404199</v>
      </c>
      <c r="D146">
        <v>14.8982392954104</v>
      </c>
      <c r="E146">
        <v>67920</v>
      </c>
      <c r="F146">
        <v>3952</v>
      </c>
      <c r="G146">
        <v>126</v>
      </c>
      <c r="H146">
        <v>131</v>
      </c>
      <c r="I146">
        <v>137</v>
      </c>
      <c r="J146">
        <v>11</v>
      </c>
      <c r="K146">
        <v>164</v>
      </c>
      <c r="L146">
        <v>122.385538261997</v>
      </c>
      <c r="M146">
        <v>20.019628783841799</v>
      </c>
      <c r="N146">
        <v>14400</v>
      </c>
      <c r="O146">
        <v>2064</v>
      </c>
      <c r="P146">
        <v>119</v>
      </c>
      <c r="Q146">
        <v>126</v>
      </c>
      <c r="R146">
        <v>133</v>
      </c>
      <c r="S146">
        <v>14</v>
      </c>
      <c r="T146">
        <v>164</v>
      </c>
    </row>
    <row r="147" spans="1:20" x14ac:dyDescent="0.25">
      <c r="A147">
        <v>146</v>
      </c>
      <c r="B147">
        <v>0</v>
      </c>
      <c r="C147">
        <v>128.362607563815</v>
      </c>
      <c r="D147">
        <v>17.340905608714198</v>
      </c>
      <c r="E147">
        <v>86336</v>
      </c>
      <c r="F147">
        <v>3362</v>
      </c>
      <c r="G147">
        <v>120</v>
      </c>
      <c r="H147">
        <v>128</v>
      </c>
      <c r="I147">
        <v>137</v>
      </c>
      <c r="J147">
        <v>17</v>
      </c>
      <c r="K147">
        <v>147</v>
      </c>
      <c r="L147">
        <v>124.870342992312</v>
      </c>
      <c r="M147">
        <v>17.214956136591798</v>
      </c>
      <c r="N147">
        <v>14400</v>
      </c>
      <c r="O147">
        <v>872</v>
      </c>
      <c r="P147">
        <v>120</v>
      </c>
      <c r="Q147">
        <v>129</v>
      </c>
      <c r="R147">
        <v>134</v>
      </c>
      <c r="S147">
        <v>14</v>
      </c>
      <c r="T147">
        <v>122</v>
      </c>
    </row>
    <row r="148" spans="1:20" x14ac:dyDescent="0.25">
      <c r="A148">
        <v>147</v>
      </c>
      <c r="B148">
        <v>0</v>
      </c>
      <c r="C148">
        <v>129.15246873181999</v>
      </c>
      <c r="D148">
        <v>15.510961974279599</v>
      </c>
      <c r="E148">
        <v>15067</v>
      </c>
      <c r="F148">
        <v>1315</v>
      </c>
      <c r="G148">
        <v>123.25</v>
      </c>
      <c r="H148">
        <v>131.5</v>
      </c>
      <c r="I148">
        <v>137.5</v>
      </c>
      <c r="J148">
        <v>14.25</v>
      </c>
      <c r="K148">
        <v>154.25</v>
      </c>
      <c r="L148">
        <v>128.66980738606199</v>
      </c>
      <c r="M148">
        <v>15.584450894305199</v>
      </c>
      <c r="N148">
        <v>14400</v>
      </c>
      <c r="O148">
        <v>1213</v>
      </c>
      <c r="P148">
        <v>122.75</v>
      </c>
      <c r="Q148">
        <v>131</v>
      </c>
      <c r="R148">
        <v>136.75</v>
      </c>
      <c r="S148">
        <v>14</v>
      </c>
      <c r="T148">
        <v>153.75</v>
      </c>
    </row>
    <row r="149" spans="1:20" x14ac:dyDescent="0.25">
      <c r="A149">
        <v>148</v>
      </c>
      <c r="B149">
        <v>0</v>
      </c>
      <c r="C149">
        <v>141.52353644787101</v>
      </c>
      <c r="D149">
        <v>7.40339902963259</v>
      </c>
      <c r="E149">
        <v>48188</v>
      </c>
      <c r="F149">
        <v>1137</v>
      </c>
      <c r="G149">
        <v>138.76760738801499</v>
      </c>
      <c r="H149">
        <v>141.89600070511699</v>
      </c>
      <c r="I149">
        <v>144.92753623188401</v>
      </c>
      <c r="J149">
        <v>6.1599288438683804</v>
      </c>
      <c r="K149">
        <v>109.945246058046</v>
      </c>
      <c r="L149">
        <v>140.11048846878401</v>
      </c>
      <c r="M149">
        <v>9.2664345405527193</v>
      </c>
      <c r="N149">
        <v>14400</v>
      </c>
      <c r="O149">
        <v>725</v>
      </c>
      <c r="P149">
        <v>137.48174705850101</v>
      </c>
      <c r="Q149">
        <v>142.12292990172801</v>
      </c>
      <c r="R149">
        <v>144.95177459184799</v>
      </c>
      <c r="S149">
        <v>7.47002753334624</v>
      </c>
      <c r="T149">
        <v>84.472463945362804</v>
      </c>
    </row>
    <row r="150" spans="1:20" x14ac:dyDescent="0.25">
      <c r="A150">
        <v>149</v>
      </c>
      <c r="B150">
        <v>0</v>
      </c>
      <c r="C150">
        <v>142.47708464829199</v>
      </c>
      <c r="D150">
        <v>16.944992672201799</v>
      </c>
      <c r="E150">
        <v>63992</v>
      </c>
      <c r="F150">
        <v>6956</v>
      </c>
      <c r="G150">
        <v>137</v>
      </c>
      <c r="H150">
        <v>145</v>
      </c>
      <c r="I150">
        <v>152</v>
      </c>
      <c r="J150">
        <v>15</v>
      </c>
      <c r="K150">
        <v>181</v>
      </c>
      <c r="L150">
        <v>141.05206209816501</v>
      </c>
      <c r="M150">
        <v>16.543643201307901</v>
      </c>
      <c r="N150">
        <v>14400</v>
      </c>
      <c r="O150">
        <v>1646</v>
      </c>
      <c r="P150">
        <v>140</v>
      </c>
      <c r="Q150">
        <v>146</v>
      </c>
      <c r="R150">
        <v>151</v>
      </c>
      <c r="S150">
        <v>11</v>
      </c>
      <c r="T150">
        <v>131</v>
      </c>
    </row>
    <row r="151" spans="1:20" x14ac:dyDescent="0.25">
      <c r="A151">
        <v>150</v>
      </c>
      <c r="B151">
        <v>1</v>
      </c>
      <c r="C151">
        <v>139.475335351084</v>
      </c>
      <c r="D151">
        <v>26.375164458225498</v>
      </c>
      <c r="E151">
        <v>20670</v>
      </c>
      <c r="F151">
        <v>812</v>
      </c>
      <c r="G151">
        <v>129.52577950768799</v>
      </c>
      <c r="H151">
        <v>149.25373134328299</v>
      </c>
      <c r="I151">
        <v>158.703940033517</v>
      </c>
      <c r="J151">
        <v>29.178160525828201</v>
      </c>
      <c r="K151">
        <v>117.720747630926</v>
      </c>
      <c r="L151">
        <v>135.15034919554199</v>
      </c>
      <c r="M151">
        <v>27.9191460869385</v>
      </c>
      <c r="N151">
        <v>14400</v>
      </c>
      <c r="O151">
        <v>644</v>
      </c>
      <c r="P151">
        <v>119.53380841619</v>
      </c>
      <c r="Q151">
        <v>145.71573970500901</v>
      </c>
      <c r="R151">
        <v>156.25</v>
      </c>
      <c r="S151">
        <v>36.716191583809803</v>
      </c>
      <c r="T151">
        <v>110.764761446647</v>
      </c>
    </row>
    <row r="152" spans="1:20" x14ac:dyDescent="0.25">
      <c r="A152">
        <v>151</v>
      </c>
      <c r="B152">
        <v>0</v>
      </c>
      <c r="C152">
        <v>146.09542298510701</v>
      </c>
      <c r="D152">
        <v>7.2043196660641904</v>
      </c>
      <c r="E152">
        <v>43768</v>
      </c>
      <c r="F152">
        <v>271</v>
      </c>
      <c r="G152">
        <v>142.247152928584</v>
      </c>
      <c r="H152">
        <v>146.15044791658099</v>
      </c>
      <c r="I152">
        <v>150.29665064439999</v>
      </c>
      <c r="J152">
        <v>8.0494977158162992</v>
      </c>
      <c r="K152">
        <v>86.073965894860294</v>
      </c>
      <c r="L152">
        <v>142.623950151115</v>
      </c>
      <c r="M152">
        <v>8.9224504800335005</v>
      </c>
      <c r="N152">
        <v>14400</v>
      </c>
      <c r="O152">
        <v>121</v>
      </c>
      <c r="P152">
        <v>136.733981711105</v>
      </c>
      <c r="Q152">
        <v>141.63198108081701</v>
      </c>
      <c r="R152">
        <v>147.79866190553099</v>
      </c>
      <c r="S152">
        <v>11.0646801944252</v>
      </c>
      <c r="T152">
        <v>86.051087476758696</v>
      </c>
    </row>
    <row r="153" spans="1:20" x14ac:dyDescent="0.25">
      <c r="A153">
        <v>152</v>
      </c>
      <c r="B153">
        <v>0</v>
      </c>
      <c r="C153">
        <v>137.60461738782001</v>
      </c>
      <c r="D153">
        <v>10.9078500458173</v>
      </c>
      <c r="E153">
        <v>41904</v>
      </c>
      <c r="F153">
        <v>1968</v>
      </c>
      <c r="G153">
        <v>133</v>
      </c>
      <c r="H153">
        <v>138</v>
      </c>
      <c r="I153">
        <v>143</v>
      </c>
      <c r="J153">
        <v>10</v>
      </c>
      <c r="K153">
        <v>136</v>
      </c>
      <c r="L153">
        <v>134.54814647377901</v>
      </c>
      <c r="M153">
        <v>12.075770536777499</v>
      </c>
      <c r="N153">
        <v>14400</v>
      </c>
      <c r="O153">
        <v>1128</v>
      </c>
      <c r="P153">
        <v>129</v>
      </c>
      <c r="Q153">
        <v>135</v>
      </c>
      <c r="R153">
        <v>142</v>
      </c>
      <c r="S153">
        <v>13</v>
      </c>
      <c r="T153">
        <v>121</v>
      </c>
    </row>
    <row r="154" spans="1:20" x14ac:dyDescent="0.25">
      <c r="A154">
        <v>153</v>
      </c>
      <c r="B154">
        <v>1</v>
      </c>
      <c r="C154">
        <v>146.699860342844</v>
      </c>
      <c r="D154">
        <v>15.9934262865312</v>
      </c>
      <c r="E154">
        <v>20000</v>
      </c>
      <c r="F154">
        <v>1741</v>
      </c>
      <c r="G154">
        <v>143.25</v>
      </c>
      <c r="H154">
        <v>151</v>
      </c>
      <c r="I154">
        <v>155.5</v>
      </c>
      <c r="J154">
        <v>12.25</v>
      </c>
      <c r="K154">
        <v>125.75</v>
      </c>
      <c r="L154">
        <v>144.40480468749999</v>
      </c>
      <c r="M154">
        <v>17.190396925208699</v>
      </c>
      <c r="N154">
        <v>14400</v>
      </c>
      <c r="O154">
        <v>1600</v>
      </c>
      <c r="P154">
        <v>140.75</v>
      </c>
      <c r="Q154">
        <v>150</v>
      </c>
      <c r="R154">
        <v>154.75</v>
      </c>
      <c r="S154">
        <v>14</v>
      </c>
      <c r="T154">
        <v>125.75</v>
      </c>
    </row>
    <row r="155" spans="1:20" x14ac:dyDescent="0.25">
      <c r="A155">
        <v>154</v>
      </c>
      <c r="B155">
        <v>0</v>
      </c>
      <c r="C155">
        <v>129.848388882737</v>
      </c>
      <c r="D155">
        <v>16.383091006209799</v>
      </c>
      <c r="E155">
        <v>47504</v>
      </c>
      <c r="F155">
        <v>2349</v>
      </c>
      <c r="G155">
        <v>128</v>
      </c>
      <c r="H155">
        <v>134</v>
      </c>
      <c r="I155">
        <v>140</v>
      </c>
      <c r="J155">
        <v>12</v>
      </c>
      <c r="K155">
        <v>103</v>
      </c>
      <c r="L155">
        <v>127.236610313965</v>
      </c>
      <c r="M155">
        <v>16.146568279804502</v>
      </c>
      <c r="N155">
        <v>14400</v>
      </c>
      <c r="O155">
        <v>322</v>
      </c>
      <c r="P155">
        <v>127</v>
      </c>
      <c r="Q155">
        <v>132</v>
      </c>
      <c r="R155">
        <v>135</v>
      </c>
      <c r="S155">
        <v>8</v>
      </c>
      <c r="T155">
        <v>91</v>
      </c>
    </row>
    <row r="156" spans="1:20" x14ac:dyDescent="0.25">
      <c r="A156">
        <v>155</v>
      </c>
      <c r="B156">
        <v>0</v>
      </c>
      <c r="C156">
        <v>149.583770950201</v>
      </c>
      <c r="D156">
        <v>8.1476691349451098</v>
      </c>
      <c r="E156">
        <v>53983</v>
      </c>
      <c r="F156">
        <v>2956</v>
      </c>
      <c r="G156">
        <v>144.25912667690099</v>
      </c>
      <c r="H156">
        <v>149.47385204081601</v>
      </c>
      <c r="I156">
        <v>154.63870578233099</v>
      </c>
      <c r="J156">
        <v>10.37957910543</v>
      </c>
      <c r="K156">
        <v>91.877706032220701</v>
      </c>
      <c r="L156">
        <v>142.69984756185599</v>
      </c>
      <c r="M156">
        <v>6.3064958381273399</v>
      </c>
      <c r="N156">
        <v>14400</v>
      </c>
      <c r="O156">
        <v>1697</v>
      </c>
      <c r="P156">
        <v>139.537966030961</v>
      </c>
      <c r="Q156">
        <v>142.180094786729</v>
      </c>
      <c r="R156">
        <v>145.47630188759501</v>
      </c>
      <c r="S156">
        <v>5.9383358566339499</v>
      </c>
      <c r="T156">
        <v>76.847970444480197</v>
      </c>
    </row>
    <row r="157" spans="1:20" x14ac:dyDescent="0.25">
      <c r="A157">
        <v>156</v>
      </c>
      <c r="B157">
        <v>0</v>
      </c>
      <c r="C157">
        <v>136.975082161053</v>
      </c>
      <c r="D157">
        <v>12.768151315944699</v>
      </c>
      <c r="E157">
        <v>117836</v>
      </c>
      <c r="F157">
        <v>2818</v>
      </c>
      <c r="G157">
        <v>127</v>
      </c>
      <c r="H157">
        <v>136</v>
      </c>
      <c r="I157">
        <v>147</v>
      </c>
      <c r="J157">
        <v>20</v>
      </c>
      <c r="K157">
        <v>143</v>
      </c>
      <c r="L157">
        <v>147.65320241017599</v>
      </c>
      <c r="M157">
        <v>13.1393269421408</v>
      </c>
      <c r="N157">
        <v>14400</v>
      </c>
      <c r="O157">
        <v>957</v>
      </c>
      <c r="P157">
        <v>139</v>
      </c>
      <c r="Q157">
        <v>149</v>
      </c>
      <c r="R157">
        <v>155</v>
      </c>
      <c r="S157">
        <v>16</v>
      </c>
      <c r="T157">
        <v>83</v>
      </c>
    </row>
    <row r="158" spans="1:20" x14ac:dyDescent="0.25">
      <c r="A158">
        <v>157</v>
      </c>
      <c r="B158">
        <v>0</v>
      </c>
      <c r="C158">
        <v>144.93838948591301</v>
      </c>
      <c r="D158">
        <v>25.914389124860602</v>
      </c>
      <c r="E158">
        <v>29536</v>
      </c>
      <c r="F158">
        <v>1992</v>
      </c>
      <c r="G158">
        <v>131</v>
      </c>
      <c r="H158">
        <v>148</v>
      </c>
      <c r="I158">
        <v>166</v>
      </c>
      <c r="J158">
        <v>35</v>
      </c>
      <c r="K158">
        <v>138</v>
      </c>
      <c r="L158">
        <v>160.189097355591</v>
      </c>
      <c r="M158">
        <v>18.756622725141799</v>
      </c>
      <c r="N158">
        <v>14400</v>
      </c>
      <c r="O158">
        <v>862</v>
      </c>
      <c r="P158">
        <v>155</v>
      </c>
      <c r="Q158">
        <v>166</v>
      </c>
      <c r="R158">
        <v>172</v>
      </c>
      <c r="S158">
        <v>17</v>
      </c>
      <c r="T158">
        <v>123</v>
      </c>
    </row>
    <row r="159" spans="1:20" x14ac:dyDescent="0.25">
      <c r="A159">
        <v>158</v>
      </c>
      <c r="B159">
        <v>0</v>
      </c>
      <c r="C159">
        <v>136.33329718964001</v>
      </c>
      <c r="D159">
        <v>12.856372770393699</v>
      </c>
      <c r="E159">
        <v>45764</v>
      </c>
      <c r="F159">
        <v>874</v>
      </c>
      <c r="G159">
        <v>130.31250033656201</v>
      </c>
      <c r="H159">
        <v>138.087648071302</v>
      </c>
      <c r="I159">
        <v>143.86691605211399</v>
      </c>
      <c r="J159">
        <v>13.554415715551301</v>
      </c>
      <c r="K159">
        <v>100.165682191738</v>
      </c>
      <c r="L159">
        <v>134.22563622349199</v>
      </c>
      <c r="M159">
        <v>16.999443622359099</v>
      </c>
      <c r="N159">
        <v>14400</v>
      </c>
      <c r="O159">
        <v>767</v>
      </c>
      <c r="P159">
        <v>125.971223155415</v>
      </c>
      <c r="Q159">
        <v>135.992277166055</v>
      </c>
      <c r="R159">
        <v>142.98737603827601</v>
      </c>
      <c r="S159">
        <v>17.016152882860801</v>
      </c>
      <c r="T159">
        <v>100.165682191738</v>
      </c>
    </row>
    <row r="160" spans="1:20" x14ac:dyDescent="0.25">
      <c r="A160">
        <v>159</v>
      </c>
      <c r="B160">
        <v>0</v>
      </c>
      <c r="C160">
        <v>124.99715752402101</v>
      </c>
      <c r="D160">
        <v>10.7529724126515</v>
      </c>
      <c r="E160">
        <v>111109</v>
      </c>
      <c r="F160">
        <v>1021</v>
      </c>
      <c r="G160">
        <v>117.500246184147</v>
      </c>
      <c r="H160">
        <v>127.118644067796</v>
      </c>
      <c r="I160">
        <v>131.98932312461599</v>
      </c>
      <c r="J160">
        <v>14.4890769404689</v>
      </c>
      <c r="K160">
        <v>85.638352804544596</v>
      </c>
      <c r="L160">
        <v>121.05481364545101</v>
      </c>
      <c r="M160">
        <v>13.9158330147258</v>
      </c>
      <c r="N160">
        <v>14400</v>
      </c>
      <c r="O160">
        <v>668</v>
      </c>
      <c r="P160">
        <v>111.151611836584</v>
      </c>
      <c r="Q160">
        <v>119.871239906452</v>
      </c>
      <c r="R160">
        <v>132.06018869826201</v>
      </c>
      <c r="S160">
        <v>20.908576861677801</v>
      </c>
      <c r="T160">
        <v>85.638352804544596</v>
      </c>
    </row>
    <row r="161" spans="1:20" x14ac:dyDescent="0.25">
      <c r="A161">
        <v>160</v>
      </c>
      <c r="B161">
        <v>0</v>
      </c>
      <c r="C161">
        <v>132.90092728738699</v>
      </c>
      <c r="D161">
        <v>11.089818253167</v>
      </c>
      <c r="E161">
        <v>51652</v>
      </c>
      <c r="F161">
        <v>9486</v>
      </c>
      <c r="G161">
        <v>127</v>
      </c>
      <c r="H161">
        <v>131.5</v>
      </c>
      <c r="I161">
        <v>138.25</v>
      </c>
      <c r="J161">
        <v>11.25</v>
      </c>
      <c r="K161">
        <v>147.25</v>
      </c>
      <c r="L161">
        <v>139.55512079621101</v>
      </c>
      <c r="M161">
        <v>12.130049035240299</v>
      </c>
      <c r="N161">
        <v>14400</v>
      </c>
      <c r="O161">
        <v>1941</v>
      </c>
      <c r="P161">
        <v>137</v>
      </c>
      <c r="Q161">
        <v>140.25</v>
      </c>
      <c r="R161">
        <v>143.5</v>
      </c>
      <c r="S161">
        <v>6.5</v>
      </c>
      <c r="T161">
        <v>117</v>
      </c>
    </row>
    <row r="162" spans="1:20" x14ac:dyDescent="0.25">
      <c r="A162">
        <v>161</v>
      </c>
      <c r="B162">
        <v>1</v>
      </c>
      <c r="C162">
        <v>117.102172116633</v>
      </c>
      <c r="D162">
        <v>20.3547531545033</v>
      </c>
      <c r="E162">
        <v>18850</v>
      </c>
      <c r="F162">
        <v>1908</v>
      </c>
      <c r="G162">
        <v>103.75</v>
      </c>
      <c r="H162">
        <v>125.5</v>
      </c>
      <c r="I162">
        <v>133</v>
      </c>
      <c r="J162">
        <v>29.25</v>
      </c>
      <c r="K162">
        <v>104.5</v>
      </c>
      <c r="L162">
        <v>115.52313362609701</v>
      </c>
      <c r="M162">
        <v>20.706396503170399</v>
      </c>
      <c r="N162">
        <v>14400</v>
      </c>
      <c r="O162">
        <v>1648</v>
      </c>
      <c r="P162">
        <v>103</v>
      </c>
      <c r="Q162">
        <v>121.5</v>
      </c>
      <c r="R162">
        <v>132.25</v>
      </c>
      <c r="S162">
        <v>29.25</v>
      </c>
      <c r="T162">
        <v>101</v>
      </c>
    </row>
    <row r="163" spans="1:20" x14ac:dyDescent="0.25">
      <c r="A163">
        <v>162</v>
      </c>
      <c r="B163">
        <v>0</v>
      </c>
      <c r="C163">
        <v>140.77692400132801</v>
      </c>
      <c r="D163">
        <v>15.2695323004701</v>
      </c>
      <c r="E163">
        <v>148224</v>
      </c>
      <c r="F163">
        <v>6761</v>
      </c>
      <c r="G163">
        <v>133</v>
      </c>
      <c r="H163">
        <v>139</v>
      </c>
      <c r="I163">
        <v>147</v>
      </c>
      <c r="J163">
        <v>14</v>
      </c>
      <c r="K163">
        <v>140</v>
      </c>
      <c r="L163">
        <v>136.55603966346101</v>
      </c>
      <c r="M163">
        <v>13.975457632811301</v>
      </c>
      <c r="N163">
        <v>14400</v>
      </c>
      <c r="O163">
        <v>1088</v>
      </c>
      <c r="P163">
        <v>132</v>
      </c>
      <c r="Q163">
        <v>139</v>
      </c>
      <c r="R163">
        <v>145</v>
      </c>
      <c r="S163">
        <v>13</v>
      </c>
      <c r="T163">
        <v>109</v>
      </c>
    </row>
    <row r="164" spans="1:20" x14ac:dyDescent="0.25">
      <c r="A164">
        <v>163</v>
      </c>
      <c r="B164">
        <v>0</v>
      </c>
      <c r="C164">
        <v>140.90195199476901</v>
      </c>
      <c r="D164">
        <v>16.624077841708701</v>
      </c>
      <c r="E164">
        <v>39488</v>
      </c>
      <c r="F164">
        <v>429</v>
      </c>
      <c r="G164">
        <v>134.841209525312</v>
      </c>
      <c r="H164">
        <v>145.16478633460301</v>
      </c>
      <c r="I164">
        <v>152.44977720988999</v>
      </c>
      <c r="J164">
        <v>17.608567684578698</v>
      </c>
      <c r="K164">
        <v>118.198082711656</v>
      </c>
      <c r="L164">
        <v>135.44636048302399</v>
      </c>
      <c r="M164">
        <v>20.061394773687599</v>
      </c>
      <c r="N164">
        <v>14400</v>
      </c>
      <c r="O164">
        <v>173</v>
      </c>
      <c r="P164">
        <v>127.086514972979</v>
      </c>
      <c r="Q164">
        <v>140.84468059882099</v>
      </c>
      <c r="R164">
        <v>149.468588472589</v>
      </c>
      <c r="S164">
        <v>22.382073499610101</v>
      </c>
      <c r="T164">
        <v>112.42088199571999</v>
      </c>
    </row>
    <row r="165" spans="1:20" x14ac:dyDescent="0.25">
      <c r="A165">
        <v>164</v>
      </c>
      <c r="B165">
        <v>1</v>
      </c>
      <c r="C165">
        <v>141.96452511456499</v>
      </c>
      <c r="D165">
        <v>15.816951293777199</v>
      </c>
      <c r="E165">
        <v>175592</v>
      </c>
      <c r="F165">
        <v>8657</v>
      </c>
      <c r="G165">
        <v>133</v>
      </c>
      <c r="H165">
        <v>142</v>
      </c>
      <c r="I165">
        <v>153</v>
      </c>
      <c r="J165">
        <v>20</v>
      </c>
      <c r="K165">
        <v>135</v>
      </c>
      <c r="L165">
        <v>126.641360666816</v>
      </c>
      <c r="M165">
        <v>28.068763035219501</v>
      </c>
      <c r="N165">
        <v>14400</v>
      </c>
      <c r="O165">
        <v>1083</v>
      </c>
      <c r="P165">
        <v>103</v>
      </c>
      <c r="Q165">
        <v>130</v>
      </c>
      <c r="R165">
        <v>150</v>
      </c>
      <c r="S165">
        <v>47</v>
      </c>
      <c r="T165">
        <v>121</v>
      </c>
    </row>
    <row r="166" spans="1:20" x14ac:dyDescent="0.25">
      <c r="A166">
        <v>165</v>
      </c>
      <c r="B166">
        <v>0</v>
      </c>
      <c r="C166">
        <v>139.50604728473601</v>
      </c>
      <c r="D166">
        <v>16.6518091451297</v>
      </c>
      <c r="E166">
        <v>51241</v>
      </c>
      <c r="F166">
        <v>5518</v>
      </c>
      <c r="G166">
        <v>136</v>
      </c>
      <c r="H166">
        <v>142</v>
      </c>
      <c r="I166">
        <v>147</v>
      </c>
      <c r="J166">
        <v>11</v>
      </c>
      <c r="K166">
        <v>135</v>
      </c>
      <c r="L166">
        <v>127.232745699807</v>
      </c>
      <c r="M166">
        <v>21.016523056900901</v>
      </c>
      <c r="N166">
        <v>14400</v>
      </c>
      <c r="O166">
        <v>389</v>
      </c>
      <c r="P166">
        <v>117</v>
      </c>
      <c r="Q166">
        <v>128</v>
      </c>
      <c r="R166">
        <v>140</v>
      </c>
      <c r="S166">
        <v>23</v>
      </c>
      <c r="T166">
        <v>123</v>
      </c>
    </row>
    <row r="167" spans="1:20" x14ac:dyDescent="0.25">
      <c r="A167">
        <v>166</v>
      </c>
      <c r="B167">
        <v>0</v>
      </c>
      <c r="C167">
        <v>159.33069731110601</v>
      </c>
      <c r="D167">
        <v>15.897300104034899</v>
      </c>
      <c r="E167">
        <v>142447</v>
      </c>
      <c r="F167">
        <v>1049</v>
      </c>
      <c r="G167">
        <v>155.76359482120901</v>
      </c>
      <c r="H167">
        <v>162.34842375006701</v>
      </c>
      <c r="I167">
        <v>167.59741731251901</v>
      </c>
      <c r="J167">
        <v>11.833822491309499</v>
      </c>
      <c r="K167">
        <v>137.62158664541499</v>
      </c>
      <c r="L167">
        <v>155.39038115350399</v>
      </c>
      <c r="M167">
        <v>22.178478463964598</v>
      </c>
      <c r="N167">
        <v>14400</v>
      </c>
      <c r="O167">
        <v>783</v>
      </c>
      <c r="P167">
        <v>152.92084309876199</v>
      </c>
      <c r="Q167">
        <v>160.42715909194399</v>
      </c>
      <c r="R167">
        <v>165.74585635359099</v>
      </c>
      <c r="S167">
        <v>12.825013254829001</v>
      </c>
      <c r="T167">
        <v>133.868262559334</v>
      </c>
    </row>
    <row r="168" spans="1:20" x14ac:dyDescent="0.25">
      <c r="A168">
        <v>167</v>
      </c>
      <c r="B168">
        <v>1</v>
      </c>
      <c r="C168">
        <v>140.70045480936699</v>
      </c>
      <c r="D168">
        <v>13.052890237159</v>
      </c>
      <c r="E168">
        <v>42266</v>
      </c>
      <c r="F168">
        <v>6097</v>
      </c>
      <c r="G168">
        <v>136.5</v>
      </c>
      <c r="H168">
        <v>140.5</v>
      </c>
      <c r="I168">
        <v>145.5</v>
      </c>
      <c r="J168">
        <v>9</v>
      </c>
      <c r="K168">
        <v>131.75</v>
      </c>
      <c r="L168">
        <v>140.952142122281</v>
      </c>
      <c r="M168">
        <v>19.8299240749832</v>
      </c>
      <c r="N168">
        <v>14400</v>
      </c>
      <c r="O168">
        <v>792</v>
      </c>
      <c r="P168">
        <v>131.5</v>
      </c>
      <c r="Q168">
        <v>141.75</v>
      </c>
      <c r="R168">
        <v>154.5</v>
      </c>
      <c r="S168">
        <v>23</v>
      </c>
      <c r="T168">
        <v>131.75</v>
      </c>
    </row>
    <row r="169" spans="1:20" x14ac:dyDescent="0.25">
      <c r="A169">
        <v>168</v>
      </c>
      <c r="B169">
        <v>0</v>
      </c>
      <c r="C169">
        <v>139.259835508208</v>
      </c>
      <c r="D169">
        <v>15.1568607082075</v>
      </c>
      <c r="E169">
        <v>65506</v>
      </c>
      <c r="F169">
        <v>3740</v>
      </c>
      <c r="G169">
        <v>132.25</v>
      </c>
      <c r="H169">
        <v>143.5</v>
      </c>
      <c r="I169">
        <v>150</v>
      </c>
      <c r="J169">
        <v>17.75</v>
      </c>
      <c r="K169">
        <v>117.75</v>
      </c>
      <c r="L169">
        <v>126.209768095572</v>
      </c>
      <c r="M169">
        <v>16.5420089435957</v>
      </c>
      <c r="N169">
        <v>14400</v>
      </c>
      <c r="O169">
        <v>170</v>
      </c>
      <c r="P169">
        <v>120.5</v>
      </c>
      <c r="Q169">
        <v>128.25</v>
      </c>
      <c r="R169">
        <v>135.25</v>
      </c>
      <c r="S169">
        <v>14.75</v>
      </c>
      <c r="T169">
        <v>117.75</v>
      </c>
    </row>
    <row r="170" spans="1:20" x14ac:dyDescent="0.25">
      <c r="A170">
        <v>169</v>
      </c>
      <c r="B170">
        <v>0</v>
      </c>
      <c r="C170">
        <v>145.401451960028</v>
      </c>
      <c r="D170">
        <v>10.756136210579999</v>
      </c>
      <c r="E170">
        <v>95609</v>
      </c>
      <c r="F170">
        <v>2801</v>
      </c>
      <c r="G170">
        <v>141.56065911215401</v>
      </c>
      <c r="H170">
        <v>145.631067961165</v>
      </c>
      <c r="I170">
        <v>150</v>
      </c>
      <c r="J170">
        <v>8.4393408878457308</v>
      </c>
      <c r="K170">
        <v>127.23357418113</v>
      </c>
      <c r="L170">
        <v>143.50780307715101</v>
      </c>
      <c r="M170">
        <v>18.114386822722899</v>
      </c>
      <c r="N170">
        <v>14400</v>
      </c>
      <c r="O170">
        <v>1529</v>
      </c>
      <c r="P170">
        <v>135.746606334841</v>
      </c>
      <c r="Q170">
        <v>144.752187579376</v>
      </c>
      <c r="R170">
        <v>150.75376884422101</v>
      </c>
      <c r="S170">
        <v>15.0071625093794</v>
      </c>
      <c r="T170">
        <v>127.23357418113</v>
      </c>
    </row>
    <row r="171" spans="1:20" x14ac:dyDescent="0.25">
      <c r="A171">
        <v>170</v>
      </c>
      <c r="B171">
        <v>0</v>
      </c>
      <c r="C171">
        <v>151.797376804056</v>
      </c>
      <c r="D171">
        <v>24.235590458273101</v>
      </c>
      <c r="E171">
        <v>15608</v>
      </c>
      <c r="F171">
        <v>226</v>
      </c>
      <c r="G171">
        <v>146.75</v>
      </c>
      <c r="H171">
        <v>161.25</v>
      </c>
      <c r="I171">
        <v>166.5</v>
      </c>
      <c r="J171">
        <v>19.75</v>
      </c>
      <c r="K171">
        <v>119.75</v>
      </c>
      <c r="L171">
        <v>150.51238182587801</v>
      </c>
      <c r="M171">
        <v>24.783066062973202</v>
      </c>
      <c r="N171">
        <v>14400</v>
      </c>
      <c r="O171">
        <v>226</v>
      </c>
      <c r="P171">
        <v>143.75</v>
      </c>
      <c r="Q171">
        <v>160.5</v>
      </c>
      <c r="R171">
        <v>165.75</v>
      </c>
      <c r="S171">
        <v>22</v>
      </c>
      <c r="T171">
        <v>119.75</v>
      </c>
    </row>
    <row r="172" spans="1:20" x14ac:dyDescent="0.25">
      <c r="A172">
        <v>171</v>
      </c>
      <c r="B172">
        <v>0</v>
      </c>
      <c r="C172">
        <v>111.268207523973</v>
      </c>
      <c r="D172">
        <v>15.3230778512259</v>
      </c>
      <c r="E172">
        <v>44144</v>
      </c>
      <c r="F172">
        <v>3474</v>
      </c>
      <c r="G172">
        <v>106</v>
      </c>
      <c r="H172">
        <v>114</v>
      </c>
      <c r="I172">
        <v>120</v>
      </c>
      <c r="J172">
        <v>14</v>
      </c>
      <c r="K172">
        <v>193</v>
      </c>
      <c r="L172">
        <v>106.386837644631</v>
      </c>
      <c r="M172">
        <v>16.968718079581102</v>
      </c>
      <c r="N172">
        <v>14400</v>
      </c>
      <c r="O172">
        <v>831</v>
      </c>
      <c r="P172">
        <v>99</v>
      </c>
      <c r="Q172">
        <v>110</v>
      </c>
      <c r="R172">
        <v>117</v>
      </c>
      <c r="S172">
        <v>18</v>
      </c>
      <c r="T172">
        <v>169</v>
      </c>
    </row>
    <row r="173" spans="1:20" x14ac:dyDescent="0.25">
      <c r="A173">
        <v>172</v>
      </c>
      <c r="B173">
        <v>1</v>
      </c>
      <c r="C173">
        <v>131.39669133044799</v>
      </c>
      <c r="D173">
        <v>15.4012179787472</v>
      </c>
      <c r="E173">
        <v>30576</v>
      </c>
      <c r="F173">
        <v>1924</v>
      </c>
      <c r="G173">
        <v>128</v>
      </c>
      <c r="H173">
        <v>133</v>
      </c>
      <c r="I173">
        <v>139</v>
      </c>
      <c r="J173">
        <v>11</v>
      </c>
      <c r="K173">
        <v>162</v>
      </c>
      <c r="L173">
        <v>131.58134457577299</v>
      </c>
      <c r="M173">
        <v>17.234976267029801</v>
      </c>
      <c r="N173">
        <v>14400</v>
      </c>
      <c r="O173">
        <v>1117</v>
      </c>
      <c r="P173">
        <v>129</v>
      </c>
      <c r="Q173">
        <v>134</v>
      </c>
      <c r="R173">
        <v>140</v>
      </c>
      <c r="S173">
        <v>11</v>
      </c>
      <c r="T173">
        <v>161</v>
      </c>
    </row>
    <row r="174" spans="1:20" x14ac:dyDescent="0.25">
      <c r="A174">
        <v>173</v>
      </c>
      <c r="B174">
        <v>0</v>
      </c>
      <c r="C174">
        <v>139.29505986249401</v>
      </c>
      <c r="D174">
        <v>22.309480887168299</v>
      </c>
      <c r="E174">
        <v>18968</v>
      </c>
      <c r="F174">
        <v>2096</v>
      </c>
      <c r="G174">
        <v>137.5</v>
      </c>
      <c r="H174">
        <v>147.5</v>
      </c>
      <c r="I174">
        <v>152.5</v>
      </c>
      <c r="J174">
        <v>15</v>
      </c>
      <c r="K174">
        <v>140.25</v>
      </c>
      <c r="L174">
        <v>137.537012676393</v>
      </c>
      <c r="M174">
        <v>24.769311570813102</v>
      </c>
      <c r="N174">
        <v>14400</v>
      </c>
      <c r="O174">
        <v>1857</v>
      </c>
      <c r="P174">
        <v>132.75</v>
      </c>
      <c r="Q174">
        <v>148.5</v>
      </c>
      <c r="R174">
        <v>153</v>
      </c>
      <c r="S174">
        <v>20.25</v>
      </c>
      <c r="T174">
        <v>140.25</v>
      </c>
    </row>
    <row r="175" spans="1:20" x14ac:dyDescent="0.25">
      <c r="A175">
        <v>174</v>
      </c>
      <c r="B175">
        <v>0</v>
      </c>
      <c r="C175">
        <v>127.068343725235</v>
      </c>
      <c r="D175">
        <v>15.7820300112278</v>
      </c>
      <c r="E175">
        <v>37836</v>
      </c>
      <c r="F175">
        <v>1504</v>
      </c>
      <c r="G175">
        <v>117.005114533265</v>
      </c>
      <c r="H175">
        <v>130.35053357167499</v>
      </c>
      <c r="I175">
        <v>137.61467889908201</v>
      </c>
      <c r="J175">
        <v>20.609564365817</v>
      </c>
      <c r="K175">
        <v>118.171570706632</v>
      </c>
      <c r="L175">
        <v>129.781588104191</v>
      </c>
      <c r="M175">
        <v>18.564097208139302</v>
      </c>
      <c r="N175">
        <v>14400</v>
      </c>
      <c r="O175">
        <v>1429</v>
      </c>
      <c r="P175">
        <v>114.76980300099601</v>
      </c>
      <c r="Q175">
        <v>132.74336283185801</v>
      </c>
      <c r="R175">
        <v>143.54052910168301</v>
      </c>
      <c r="S175">
        <v>28.770726100687</v>
      </c>
      <c r="T175">
        <v>112.679163247106</v>
      </c>
    </row>
    <row r="176" spans="1:20" x14ac:dyDescent="0.25">
      <c r="A176">
        <v>175</v>
      </c>
      <c r="B176">
        <v>0</v>
      </c>
      <c r="C176">
        <v>130.63763158629499</v>
      </c>
      <c r="D176">
        <v>19.901729216702702</v>
      </c>
      <c r="E176">
        <v>39747</v>
      </c>
      <c r="F176">
        <v>3934</v>
      </c>
      <c r="G176">
        <v>125.5</v>
      </c>
      <c r="H176">
        <v>134.5</v>
      </c>
      <c r="I176">
        <v>142.25</v>
      </c>
      <c r="J176">
        <v>16.75</v>
      </c>
      <c r="K176">
        <v>131</v>
      </c>
      <c r="L176">
        <v>129.97295858422601</v>
      </c>
      <c r="M176">
        <v>26.212991142717001</v>
      </c>
      <c r="N176">
        <v>14400</v>
      </c>
      <c r="O176">
        <v>782</v>
      </c>
      <c r="P176">
        <v>118.5</v>
      </c>
      <c r="Q176">
        <v>139.5</v>
      </c>
      <c r="R176">
        <v>147</v>
      </c>
      <c r="S176">
        <v>28.5</v>
      </c>
      <c r="T176">
        <v>131</v>
      </c>
    </row>
    <row r="177" spans="1:20" x14ac:dyDescent="0.25">
      <c r="A177">
        <v>176</v>
      </c>
      <c r="B177">
        <v>0</v>
      </c>
      <c r="C177">
        <v>138.18206637894099</v>
      </c>
      <c r="D177">
        <v>15.8210203491721</v>
      </c>
      <c r="E177">
        <v>241876</v>
      </c>
      <c r="F177">
        <v>24307</v>
      </c>
      <c r="G177">
        <v>131</v>
      </c>
      <c r="H177">
        <v>139</v>
      </c>
      <c r="I177">
        <v>147</v>
      </c>
      <c r="J177">
        <v>16</v>
      </c>
      <c r="K177">
        <v>198</v>
      </c>
      <c r="L177">
        <v>134.894974909887</v>
      </c>
      <c r="M177">
        <v>10.855848864568999</v>
      </c>
      <c r="N177">
        <v>14400</v>
      </c>
      <c r="O177">
        <v>251</v>
      </c>
      <c r="P177">
        <v>129</v>
      </c>
      <c r="Q177">
        <v>134</v>
      </c>
      <c r="R177">
        <v>142</v>
      </c>
      <c r="S177">
        <v>13</v>
      </c>
      <c r="T177">
        <v>91</v>
      </c>
    </row>
    <row r="178" spans="1:20" x14ac:dyDescent="0.25">
      <c r="A178">
        <v>177</v>
      </c>
      <c r="B178">
        <v>0</v>
      </c>
      <c r="C178">
        <v>130.10486018641799</v>
      </c>
      <c r="D178">
        <v>20.7530085209482</v>
      </c>
      <c r="E178">
        <v>39398</v>
      </c>
      <c r="F178">
        <v>10860</v>
      </c>
      <c r="G178">
        <v>115.75</v>
      </c>
      <c r="H178">
        <v>130.5</v>
      </c>
      <c r="I178">
        <v>143</v>
      </c>
      <c r="J178">
        <v>27.25</v>
      </c>
      <c r="K178">
        <v>163.75</v>
      </c>
      <c r="L178">
        <v>122.486559969147</v>
      </c>
      <c r="M178">
        <v>18.806894337708801</v>
      </c>
      <c r="N178">
        <v>14400</v>
      </c>
      <c r="O178">
        <v>1435</v>
      </c>
      <c r="P178">
        <v>109</v>
      </c>
      <c r="Q178">
        <v>121</v>
      </c>
      <c r="R178">
        <v>132.75</v>
      </c>
      <c r="S178">
        <v>23.75</v>
      </c>
      <c r="T178">
        <v>112.5</v>
      </c>
    </row>
    <row r="179" spans="1:20" x14ac:dyDescent="0.25">
      <c r="A179">
        <v>178</v>
      </c>
      <c r="B179">
        <v>0</v>
      </c>
      <c r="C179">
        <v>140.433475163742</v>
      </c>
      <c r="D179">
        <v>20.9808213874222</v>
      </c>
      <c r="E179">
        <v>68347</v>
      </c>
      <c r="F179">
        <v>5596</v>
      </c>
      <c r="G179">
        <v>133</v>
      </c>
      <c r="H179">
        <v>143</v>
      </c>
      <c r="I179">
        <v>153</v>
      </c>
      <c r="J179">
        <v>20</v>
      </c>
      <c r="K179">
        <v>139</v>
      </c>
      <c r="L179">
        <v>129.61668829681599</v>
      </c>
      <c r="M179">
        <v>17.060734483440601</v>
      </c>
      <c r="N179">
        <v>14400</v>
      </c>
      <c r="O179">
        <v>1301</v>
      </c>
      <c r="P179">
        <v>126</v>
      </c>
      <c r="Q179">
        <v>133</v>
      </c>
      <c r="R179">
        <v>138</v>
      </c>
      <c r="S179">
        <v>12</v>
      </c>
      <c r="T179">
        <v>113</v>
      </c>
    </row>
    <row r="180" spans="1:20" x14ac:dyDescent="0.25">
      <c r="A180">
        <v>179</v>
      </c>
      <c r="B180">
        <v>0</v>
      </c>
      <c r="C180">
        <v>134.42703061214101</v>
      </c>
      <c r="D180">
        <v>11.000978414124701</v>
      </c>
      <c r="E180">
        <v>80820</v>
      </c>
      <c r="F180">
        <v>1354</v>
      </c>
      <c r="G180">
        <v>131.004366812227</v>
      </c>
      <c r="H180">
        <v>136.363636363636</v>
      </c>
      <c r="I180">
        <v>140.193938906689</v>
      </c>
      <c r="J180">
        <v>9.1895720944620507</v>
      </c>
      <c r="K180">
        <v>102.15606269140901</v>
      </c>
      <c r="L180">
        <v>132.868558642214</v>
      </c>
      <c r="M180">
        <v>19.635603105002499</v>
      </c>
      <c r="N180">
        <v>14400</v>
      </c>
      <c r="O180">
        <v>293</v>
      </c>
      <c r="P180">
        <v>126.198015172441</v>
      </c>
      <c r="Q180">
        <v>140.18691588785001</v>
      </c>
      <c r="R180">
        <v>144.892738994529</v>
      </c>
      <c r="S180">
        <v>18.694723822088299</v>
      </c>
      <c r="T180">
        <v>99.3312039343474</v>
      </c>
    </row>
    <row r="181" spans="1:20" x14ac:dyDescent="0.25">
      <c r="A181">
        <v>180</v>
      </c>
      <c r="B181">
        <v>0</v>
      </c>
      <c r="C181">
        <v>144.10177851952199</v>
      </c>
      <c r="D181">
        <v>16.722829989935502</v>
      </c>
      <c r="E181">
        <v>83905</v>
      </c>
      <c r="F181">
        <v>3194</v>
      </c>
      <c r="G181">
        <v>137.40040319727399</v>
      </c>
      <c r="H181">
        <v>146.07491459481301</v>
      </c>
      <c r="I181">
        <v>154.63917525773101</v>
      </c>
      <c r="J181">
        <v>17.238772060457102</v>
      </c>
      <c r="K181">
        <v>113.220904044123</v>
      </c>
      <c r="L181">
        <v>136.31333005164899</v>
      </c>
      <c r="M181">
        <v>27.6712438901958</v>
      </c>
      <c r="N181">
        <v>14400</v>
      </c>
      <c r="O181">
        <v>1504</v>
      </c>
      <c r="P181">
        <v>114.50381679389299</v>
      </c>
      <c r="Q181">
        <v>140.54730105296699</v>
      </c>
      <c r="R181">
        <v>160.183857960317</v>
      </c>
      <c r="S181">
        <v>45.680041166424097</v>
      </c>
      <c r="T181">
        <v>113.220904044123</v>
      </c>
    </row>
    <row r="182" spans="1:20" x14ac:dyDescent="0.25">
      <c r="A182">
        <v>181</v>
      </c>
      <c r="B182">
        <v>0</v>
      </c>
      <c r="C182">
        <v>137.525940177264</v>
      </c>
      <c r="D182">
        <v>17.147885054428901</v>
      </c>
      <c r="E182">
        <v>64328</v>
      </c>
      <c r="F182">
        <v>3515</v>
      </c>
      <c r="G182">
        <v>135</v>
      </c>
      <c r="H182">
        <v>141</v>
      </c>
      <c r="I182">
        <v>146</v>
      </c>
      <c r="J182">
        <v>11</v>
      </c>
      <c r="K182">
        <v>170</v>
      </c>
      <c r="L182">
        <v>133.91313460642701</v>
      </c>
      <c r="M182">
        <v>17.440834839253601</v>
      </c>
      <c r="N182">
        <v>14400</v>
      </c>
      <c r="O182">
        <v>1518</v>
      </c>
      <c r="P182">
        <v>130</v>
      </c>
      <c r="Q182">
        <v>140</v>
      </c>
      <c r="R182">
        <v>143</v>
      </c>
      <c r="S182">
        <v>13</v>
      </c>
      <c r="T182">
        <v>170</v>
      </c>
    </row>
    <row r="183" spans="1:20" x14ac:dyDescent="0.25">
      <c r="A183">
        <v>182</v>
      </c>
      <c r="B183">
        <v>0</v>
      </c>
      <c r="C183">
        <v>142.733957516099</v>
      </c>
      <c r="D183">
        <v>7.91691437905365</v>
      </c>
      <c r="E183">
        <v>52410</v>
      </c>
      <c r="F183">
        <v>112</v>
      </c>
      <c r="G183">
        <v>139.304638725183</v>
      </c>
      <c r="H183">
        <v>142.703415783965</v>
      </c>
      <c r="I183">
        <v>146.74983475844701</v>
      </c>
      <c r="J183">
        <v>7.4451960332632998</v>
      </c>
      <c r="K183">
        <v>86.096664679553498</v>
      </c>
      <c r="L183">
        <v>143.438292179326</v>
      </c>
      <c r="M183">
        <v>8.2655936971760706</v>
      </c>
      <c r="N183">
        <v>14400</v>
      </c>
      <c r="O183">
        <v>104</v>
      </c>
      <c r="P183">
        <v>140.84485436300599</v>
      </c>
      <c r="Q183">
        <v>144.30322224385699</v>
      </c>
      <c r="R183">
        <v>147.674069853943</v>
      </c>
      <c r="S183">
        <v>6.8292154909370799</v>
      </c>
      <c r="T183">
        <v>78.122071146390198</v>
      </c>
    </row>
    <row r="184" spans="1:20" x14ac:dyDescent="0.25">
      <c r="A184">
        <v>183</v>
      </c>
      <c r="B184">
        <v>0</v>
      </c>
      <c r="C184">
        <v>127.94536372334299</v>
      </c>
      <c r="D184">
        <v>17.623652833820199</v>
      </c>
      <c r="E184">
        <v>67317</v>
      </c>
      <c r="F184">
        <v>1550</v>
      </c>
      <c r="G184">
        <v>119.079886685171</v>
      </c>
      <c r="H184">
        <v>132.20448810101701</v>
      </c>
      <c r="I184">
        <v>140.18691588785001</v>
      </c>
      <c r="J184">
        <v>21.1070292026786</v>
      </c>
      <c r="K184">
        <v>111.81503207303</v>
      </c>
      <c r="L184">
        <v>125.621701564758</v>
      </c>
      <c r="M184">
        <v>19.0713652953946</v>
      </c>
      <c r="N184">
        <v>14400</v>
      </c>
      <c r="O184">
        <v>347</v>
      </c>
      <c r="P184">
        <v>114.50381679389299</v>
      </c>
      <c r="Q184">
        <v>128.78813550091701</v>
      </c>
      <c r="R184">
        <v>138.888888888888</v>
      </c>
      <c r="S184">
        <v>24.385072094995699</v>
      </c>
      <c r="T184">
        <v>108.28212593129</v>
      </c>
    </row>
    <row r="185" spans="1:20" x14ac:dyDescent="0.25">
      <c r="A185">
        <v>184</v>
      </c>
      <c r="B185">
        <v>0</v>
      </c>
      <c r="C185">
        <v>127.899877234711</v>
      </c>
      <c r="D185">
        <v>14.913902887330901</v>
      </c>
      <c r="E185">
        <v>71759</v>
      </c>
      <c r="F185">
        <v>6594</v>
      </c>
      <c r="G185">
        <v>121.25</v>
      </c>
      <c r="H185">
        <v>128.75</v>
      </c>
      <c r="I185">
        <v>135.25</v>
      </c>
      <c r="J185">
        <v>14</v>
      </c>
      <c r="K185">
        <v>166.5</v>
      </c>
      <c r="L185">
        <v>138.19802465676599</v>
      </c>
      <c r="M185">
        <v>20.157175083867202</v>
      </c>
      <c r="N185">
        <v>14400</v>
      </c>
      <c r="O185">
        <v>124</v>
      </c>
      <c r="P185">
        <v>130.5</v>
      </c>
      <c r="Q185">
        <v>140.75</v>
      </c>
      <c r="R185">
        <v>150.75</v>
      </c>
      <c r="S185">
        <v>20.25</v>
      </c>
      <c r="T185">
        <v>134.5</v>
      </c>
    </row>
    <row r="186" spans="1:20" x14ac:dyDescent="0.25">
      <c r="A186">
        <v>185</v>
      </c>
      <c r="B186">
        <v>1</v>
      </c>
      <c r="C186">
        <v>130.56800617009</v>
      </c>
      <c r="D186">
        <v>12.421851745828</v>
      </c>
      <c r="E186">
        <v>132720</v>
      </c>
      <c r="F186">
        <v>6952</v>
      </c>
      <c r="G186">
        <v>123</v>
      </c>
      <c r="H186">
        <v>131</v>
      </c>
      <c r="I186">
        <v>138</v>
      </c>
      <c r="J186">
        <v>15</v>
      </c>
      <c r="K186">
        <v>145</v>
      </c>
      <c r="L186">
        <v>124.79627088546199</v>
      </c>
      <c r="M186">
        <v>21.004159937045301</v>
      </c>
      <c r="N186">
        <v>14400</v>
      </c>
      <c r="O186">
        <v>2011</v>
      </c>
      <c r="P186">
        <v>112</v>
      </c>
      <c r="Q186">
        <v>133</v>
      </c>
      <c r="R186">
        <v>139</v>
      </c>
      <c r="S186">
        <v>27</v>
      </c>
      <c r="T186">
        <v>145</v>
      </c>
    </row>
    <row r="187" spans="1:20" x14ac:dyDescent="0.25">
      <c r="A187">
        <v>186</v>
      </c>
      <c r="B187">
        <v>0</v>
      </c>
      <c r="C187">
        <v>130.25805542508201</v>
      </c>
      <c r="D187">
        <v>18.505232256094398</v>
      </c>
      <c r="E187">
        <v>103280</v>
      </c>
      <c r="F187">
        <v>7475</v>
      </c>
      <c r="G187">
        <v>121</v>
      </c>
      <c r="H187">
        <v>131</v>
      </c>
      <c r="I187">
        <v>142</v>
      </c>
      <c r="J187">
        <v>21</v>
      </c>
      <c r="K187">
        <v>174</v>
      </c>
      <c r="L187">
        <v>129.31684561273599</v>
      </c>
      <c r="M187">
        <v>20.3467228628298</v>
      </c>
      <c r="N187">
        <v>14400</v>
      </c>
      <c r="O187">
        <v>895</v>
      </c>
      <c r="P187">
        <v>112</v>
      </c>
      <c r="Q187">
        <v>132</v>
      </c>
      <c r="R187">
        <v>147</v>
      </c>
      <c r="S187">
        <v>35</v>
      </c>
      <c r="T187">
        <v>121</v>
      </c>
    </row>
    <row r="188" spans="1:20" x14ac:dyDescent="0.25">
      <c r="A188">
        <v>187</v>
      </c>
      <c r="B188">
        <v>0</v>
      </c>
      <c r="C188">
        <v>134.29153938561799</v>
      </c>
      <c r="D188">
        <v>17.515363553868401</v>
      </c>
      <c r="E188">
        <v>66562</v>
      </c>
      <c r="F188">
        <v>8292</v>
      </c>
      <c r="G188">
        <v>127.75</v>
      </c>
      <c r="H188">
        <v>137</v>
      </c>
      <c r="I188">
        <v>143.5</v>
      </c>
      <c r="J188">
        <v>15.75</v>
      </c>
      <c r="K188">
        <v>144.25</v>
      </c>
      <c r="L188">
        <v>117.533119130004</v>
      </c>
      <c r="M188">
        <v>20.3396931432552</v>
      </c>
      <c r="N188">
        <v>14400</v>
      </c>
      <c r="O188">
        <v>239</v>
      </c>
      <c r="P188">
        <v>103</v>
      </c>
      <c r="Q188">
        <v>121</v>
      </c>
      <c r="R188">
        <v>135.25</v>
      </c>
      <c r="S188">
        <v>32.25</v>
      </c>
      <c r="T188">
        <v>117.5</v>
      </c>
    </row>
    <row r="189" spans="1:20" x14ac:dyDescent="0.25">
      <c r="A189">
        <v>188</v>
      </c>
      <c r="B189">
        <v>1</v>
      </c>
      <c r="C189">
        <v>123.304330392943</v>
      </c>
      <c r="D189">
        <v>17.074891388745701</v>
      </c>
      <c r="E189">
        <v>112576</v>
      </c>
      <c r="F189">
        <v>5334</v>
      </c>
      <c r="G189">
        <v>113</v>
      </c>
      <c r="H189">
        <v>123</v>
      </c>
      <c r="I189">
        <v>133</v>
      </c>
      <c r="J189">
        <v>20</v>
      </c>
      <c r="K189">
        <v>179</v>
      </c>
      <c r="L189">
        <v>116.044963481436</v>
      </c>
      <c r="M189">
        <v>19.1050496860775</v>
      </c>
      <c r="N189">
        <v>14400</v>
      </c>
      <c r="O189">
        <v>1256</v>
      </c>
      <c r="P189">
        <v>104</v>
      </c>
      <c r="Q189">
        <v>114</v>
      </c>
      <c r="R189">
        <v>127</v>
      </c>
      <c r="S189">
        <v>23</v>
      </c>
      <c r="T189">
        <v>138</v>
      </c>
    </row>
    <row r="190" spans="1:20" x14ac:dyDescent="0.25">
      <c r="A190">
        <v>189</v>
      </c>
      <c r="B190">
        <v>0</v>
      </c>
      <c r="C190">
        <v>122.84319048972699</v>
      </c>
      <c r="D190">
        <v>13.424753677414801</v>
      </c>
      <c r="E190">
        <v>47416</v>
      </c>
      <c r="F190">
        <v>1490</v>
      </c>
      <c r="G190">
        <v>115.963130464252</v>
      </c>
      <c r="H190">
        <v>123.71631814190501</v>
      </c>
      <c r="I190">
        <v>129.364160703013</v>
      </c>
      <c r="J190">
        <v>13.4010302387615</v>
      </c>
      <c r="K190">
        <v>126.508207660674</v>
      </c>
      <c r="L190">
        <v>125.637972878075</v>
      </c>
      <c r="M190">
        <v>14.5907856004398</v>
      </c>
      <c r="N190">
        <v>14400</v>
      </c>
      <c r="O190">
        <v>906</v>
      </c>
      <c r="P190">
        <v>116.72241324304601</v>
      </c>
      <c r="Q190">
        <v>125.126532737791</v>
      </c>
      <c r="R190">
        <v>134.65816824175499</v>
      </c>
      <c r="S190">
        <v>17.935754998708401</v>
      </c>
      <c r="T190">
        <v>100.222694485547</v>
      </c>
    </row>
    <row r="191" spans="1:20" x14ac:dyDescent="0.25">
      <c r="A191">
        <v>190</v>
      </c>
      <c r="B191">
        <v>0</v>
      </c>
      <c r="C191">
        <v>132.57114683688101</v>
      </c>
      <c r="D191">
        <v>11.345825745993899</v>
      </c>
      <c r="E191">
        <v>70854</v>
      </c>
      <c r="F191">
        <v>953</v>
      </c>
      <c r="G191">
        <v>128.863204230436</v>
      </c>
      <c r="H191">
        <v>133.333333333333</v>
      </c>
      <c r="I191">
        <v>137.29112533004599</v>
      </c>
      <c r="J191">
        <v>8.4279210996094704</v>
      </c>
      <c r="K191">
        <v>120.35836852595099</v>
      </c>
      <c r="L191">
        <v>135.98287780689901</v>
      </c>
      <c r="M191">
        <v>21.624867450865601</v>
      </c>
      <c r="N191">
        <v>14400</v>
      </c>
      <c r="O191">
        <v>691</v>
      </c>
      <c r="P191">
        <v>130.434782608695</v>
      </c>
      <c r="Q191">
        <v>142.916573582533</v>
      </c>
      <c r="R191">
        <v>149.33028842069101</v>
      </c>
      <c r="S191">
        <v>18.8955058119958</v>
      </c>
      <c r="T191">
        <v>120.35836852595099</v>
      </c>
    </row>
    <row r="192" spans="1:20" x14ac:dyDescent="0.25">
      <c r="A192">
        <v>191</v>
      </c>
      <c r="B192">
        <v>0</v>
      </c>
      <c r="C192">
        <v>130.08687442783</v>
      </c>
      <c r="D192">
        <v>20.532020929481799</v>
      </c>
      <c r="E192">
        <v>14542</v>
      </c>
      <c r="F192">
        <v>1434</v>
      </c>
      <c r="G192">
        <v>118.25</v>
      </c>
      <c r="H192">
        <v>132.5</v>
      </c>
      <c r="I192">
        <v>145</v>
      </c>
      <c r="J192">
        <v>26.75</v>
      </c>
      <c r="K192">
        <v>126</v>
      </c>
      <c r="L192">
        <v>129.95601958969601</v>
      </c>
      <c r="M192">
        <v>20.603025283455601</v>
      </c>
      <c r="N192">
        <v>14400</v>
      </c>
      <c r="O192">
        <v>1434</v>
      </c>
      <c r="P192">
        <v>118.25</v>
      </c>
      <c r="Q192">
        <v>132</v>
      </c>
      <c r="R192">
        <v>145</v>
      </c>
      <c r="S192">
        <v>26.75</v>
      </c>
      <c r="T192">
        <v>126</v>
      </c>
    </row>
    <row r="193" spans="1:20" x14ac:dyDescent="0.25">
      <c r="A193">
        <v>192</v>
      </c>
      <c r="B193">
        <v>1</v>
      </c>
      <c r="C193">
        <v>134.965058638616</v>
      </c>
      <c r="D193">
        <v>16.042622100142101</v>
      </c>
      <c r="E193">
        <v>17168</v>
      </c>
      <c r="F193">
        <v>626</v>
      </c>
      <c r="G193">
        <v>126</v>
      </c>
      <c r="H193">
        <v>138</v>
      </c>
      <c r="I193">
        <v>145</v>
      </c>
      <c r="J193">
        <v>19</v>
      </c>
      <c r="K193">
        <v>120</v>
      </c>
      <c r="L193">
        <v>135.678033022254</v>
      </c>
      <c r="M193">
        <v>16.341608484072701</v>
      </c>
      <c r="N193">
        <v>14400</v>
      </c>
      <c r="O193">
        <v>470</v>
      </c>
      <c r="P193">
        <v>128</v>
      </c>
      <c r="Q193">
        <v>138</v>
      </c>
      <c r="R193">
        <v>146</v>
      </c>
      <c r="S193">
        <v>18</v>
      </c>
      <c r="T193">
        <v>120</v>
      </c>
    </row>
    <row r="194" spans="1:20" x14ac:dyDescent="0.25">
      <c r="A194">
        <v>193</v>
      </c>
      <c r="B194">
        <v>0</v>
      </c>
      <c r="C194">
        <v>124.004356042014</v>
      </c>
      <c r="D194">
        <v>18.2774498040888</v>
      </c>
      <c r="E194">
        <v>20744</v>
      </c>
      <c r="F194">
        <v>370</v>
      </c>
      <c r="G194">
        <v>116.25</v>
      </c>
      <c r="H194">
        <v>126</v>
      </c>
      <c r="I194">
        <v>135.25</v>
      </c>
      <c r="J194">
        <v>19</v>
      </c>
      <c r="K194">
        <v>114</v>
      </c>
      <c r="L194">
        <v>123.47199088903101</v>
      </c>
      <c r="M194">
        <v>21.141793085339799</v>
      </c>
      <c r="N194">
        <v>14400</v>
      </c>
      <c r="O194">
        <v>351</v>
      </c>
      <c r="P194">
        <v>112</v>
      </c>
      <c r="Q194">
        <v>127.75</v>
      </c>
      <c r="R194">
        <v>138.25</v>
      </c>
      <c r="S194">
        <v>26.25</v>
      </c>
      <c r="T194">
        <v>114</v>
      </c>
    </row>
    <row r="195" spans="1:20" x14ac:dyDescent="0.25">
      <c r="A195">
        <v>194</v>
      </c>
      <c r="B195">
        <v>0</v>
      </c>
      <c r="C195">
        <v>145.82256955707899</v>
      </c>
      <c r="D195">
        <v>12.572696725075399</v>
      </c>
      <c r="E195">
        <v>43904</v>
      </c>
      <c r="F195">
        <v>119</v>
      </c>
      <c r="G195">
        <v>141.48879767608099</v>
      </c>
      <c r="H195">
        <v>147.392774858552</v>
      </c>
      <c r="I195">
        <v>153.06122448979499</v>
      </c>
      <c r="J195">
        <v>11.5724268137145</v>
      </c>
      <c r="K195">
        <v>115.977987469124</v>
      </c>
      <c r="L195">
        <v>150.52539864815699</v>
      </c>
      <c r="M195">
        <v>11.0846134361752</v>
      </c>
      <c r="N195">
        <v>14400</v>
      </c>
      <c r="O195">
        <v>29</v>
      </c>
      <c r="P195">
        <v>147.42679795235199</v>
      </c>
      <c r="Q195">
        <v>151.99821702027899</v>
      </c>
      <c r="R195">
        <v>155.532493445764</v>
      </c>
      <c r="S195">
        <v>8.1056954934116696</v>
      </c>
      <c r="T195">
        <v>109.641952780395</v>
      </c>
    </row>
    <row r="196" spans="1:20" x14ac:dyDescent="0.25">
      <c r="A196">
        <v>195</v>
      </c>
      <c r="B196">
        <v>0</v>
      </c>
      <c r="C196">
        <v>128.465350337584</v>
      </c>
      <c r="D196">
        <v>18.373532972172601</v>
      </c>
      <c r="E196">
        <v>181364</v>
      </c>
      <c r="F196">
        <v>14739</v>
      </c>
      <c r="G196">
        <v>116</v>
      </c>
      <c r="H196">
        <v>124</v>
      </c>
      <c r="I196">
        <v>141</v>
      </c>
      <c r="J196">
        <v>25</v>
      </c>
      <c r="K196">
        <v>180</v>
      </c>
      <c r="L196">
        <v>139.18013609603099</v>
      </c>
      <c r="M196">
        <v>15.166455674681201</v>
      </c>
      <c r="N196">
        <v>14400</v>
      </c>
      <c r="O196">
        <v>1321</v>
      </c>
      <c r="P196">
        <v>134</v>
      </c>
      <c r="Q196">
        <v>143</v>
      </c>
      <c r="R196">
        <v>149</v>
      </c>
      <c r="S196">
        <v>15</v>
      </c>
      <c r="T196">
        <v>108</v>
      </c>
    </row>
    <row r="197" spans="1:20" x14ac:dyDescent="0.25">
      <c r="A197">
        <v>196</v>
      </c>
      <c r="B197">
        <v>1</v>
      </c>
      <c r="C197">
        <v>136.91842008121</v>
      </c>
      <c r="D197">
        <v>19.432506130548902</v>
      </c>
      <c r="E197">
        <v>14461</v>
      </c>
      <c r="F197">
        <v>916</v>
      </c>
      <c r="G197">
        <v>126</v>
      </c>
      <c r="H197">
        <v>134</v>
      </c>
      <c r="I197">
        <v>146</v>
      </c>
      <c r="J197">
        <v>20</v>
      </c>
      <c r="K197">
        <v>118.75</v>
      </c>
      <c r="L197">
        <v>136.908892020172</v>
      </c>
      <c r="M197">
        <v>19.473456096696101</v>
      </c>
      <c r="N197">
        <v>14400</v>
      </c>
      <c r="O197">
        <v>916</v>
      </c>
      <c r="P197">
        <v>126</v>
      </c>
      <c r="Q197">
        <v>134</v>
      </c>
      <c r="R197">
        <v>146</v>
      </c>
      <c r="S197">
        <v>20</v>
      </c>
      <c r="T197">
        <v>118.75</v>
      </c>
    </row>
    <row r="198" spans="1:20" x14ac:dyDescent="0.25">
      <c r="A198">
        <v>197</v>
      </c>
      <c r="B198">
        <v>0</v>
      </c>
      <c r="C198">
        <v>132.09680175781199</v>
      </c>
      <c r="D198">
        <v>17.5059657028551</v>
      </c>
      <c r="E198">
        <v>26828</v>
      </c>
      <c r="F198">
        <v>2252</v>
      </c>
      <c r="G198">
        <v>127</v>
      </c>
      <c r="H198">
        <v>134</v>
      </c>
      <c r="I198">
        <v>139.75</v>
      </c>
      <c r="J198">
        <v>12.75</v>
      </c>
      <c r="K198">
        <v>135.25</v>
      </c>
      <c r="L198">
        <v>127.975882768361</v>
      </c>
      <c r="M198">
        <v>19.284332944182299</v>
      </c>
      <c r="N198">
        <v>14400</v>
      </c>
      <c r="O198">
        <v>240</v>
      </c>
      <c r="P198">
        <v>122.5</v>
      </c>
      <c r="Q198">
        <v>131</v>
      </c>
      <c r="R198">
        <v>136.25</v>
      </c>
      <c r="S198">
        <v>13.75</v>
      </c>
      <c r="T198">
        <v>135.25</v>
      </c>
    </row>
    <row r="199" spans="1:20" x14ac:dyDescent="0.25">
      <c r="A199">
        <v>198</v>
      </c>
      <c r="B199">
        <v>0</v>
      </c>
      <c r="C199">
        <v>138.64722968380801</v>
      </c>
      <c r="D199">
        <v>9.3710531618598996</v>
      </c>
      <c r="E199">
        <v>30953</v>
      </c>
      <c r="F199">
        <v>54</v>
      </c>
      <c r="G199">
        <v>135.75</v>
      </c>
      <c r="H199">
        <v>139.5</v>
      </c>
      <c r="I199">
        <v>142.75</v>
      </c>
      <c r="J199">
        <v>7</v>
      </c>
      <c r="K199">
        <v>96.5</v>
      </c>
      <c r="L199">
        <v>139.12795261914599</v>
      </c>
      <c r="M199">
        <v>5.3864331744577303</v>
      </c>
      <c r="N199">
        <v>14400</v>
      </c>
      <c r="O199">
        <v>6</v>
      </c>
      <c r="P199">
        <v>137</v>
      </c>
      <c r="Q199">
        <v>140.25</v>
      </c>
      <c r="R199">
        <v>142.25</v>
      </c>
      <c r="S199">
        <v>5.25</v>
      </c>
      <c r="T199">
        <v>57.5</v>
      </c>
    </row>
    <row r="200" spans="1:20" x14ac:dyDescent="0.25">
      <c r="A200">
        <v>199</v>
      </c>
      <c r="B200">
        <v>0</v>
      </c>
      <c r="C200">
        <v>137.87243590916401</v>
      </c>
      <c r="D200">
        <v>14.145376443765301</v>
      </c>
      <c r="E200">
        <v>52555</v>
      </c>
      <c r="F200">
        <v>885</v>
      </c>
      <c r="G200">
        <v>133.599311837811</v>
      </c>
      <c r="H200">
        <v>139.542824640329</v>
      </c>
      <c r="I200">
        <v>145.25675948458399</v>
      </c>
      <c r="J200">
        <v>11.657447646773299</v>
      </c>
      <c r="K200">
        <v>99.536595902316094</v>
      </c>
      <c r="L200">
        <v>133.60573787612401</v>
      </c>
      <c r="M200">
        <v>21.9125615493626</v>
      </c>
      <c r="N200">
        <v>14400</v>
      </c>
      <c r="O200">
        <v>622</v>
      </c>
      <c r="P200">
        <v>126.05042016806701</v>
      </c>
      <c r="Q200">
        <v>138.229929550523</v>
      </c>
      <c r="R200">
        <v>148.65735190362099</v>
      </c>
      <c r="S200">
        <v>22.6069317355546</v>
      </c>
      <c r="T200">
        <v>99.536595902316094</v>
      </c>
    </row>
    <row r="201" spans="1:20" x14ac:dyDescent="0.25">
      <c r="A201">
        <v>200</v>
      </c>
      <c r="B201">
        <v>0</v>
      </c>
      <c r="C201">
        <v>120.79364265418199</v>
      </c>
      <c r="D201">
        <v>11.303537232816399</v>
      </c>
      <c r="E201">
        <v>181984</v>
      </c>
      <c r="F201">
        <v>16223</v>
      </c>
      <c r="G201">
        <v>115</v>
      </c>
      <c r="H201">
        <v>121</v>
      </c>
      <c r="I201">
        <v>126</v>
      </c>
      <c r="J201">
        <v>11</v>
      </c>
      <c r="K201">
        <v>152</v>
      </c>
      <c r="L201">
        <v>115.495810891681</v>
      </c>
      <c r="M201">
        <v>16.2996003717214</v>
      </c>
      <c r="N201">
        <v>14400</v>
      </c>
      <c r="O201">
        <v>1032</v>
      </c>
      <c r="P201">
        <v>107</v>
      </c>
      <c r="Q201">
        <v>115</v>
      </c>
      <c r="R201">
        <v>121</v>
      </c>
      <c r="S201">
        <v>14</v>
      </c>
      <c r="T201">
        <v>137</v>
      </c>
    </row>
    <row r="202" spans="1:20" x14ac:dyDescent="0.25">
      <c r="A202">
        <v>201</v>
      </c>
      <c r="B202">
        <v>0</v>
      </c>
      <c r="C202">
        <v>126.689398221902</v>
      </c>
      <c r="D202">
        <v>14.486262008554201</v>
      </c>
      <c r="E202">
        <v>107760</v>
      </c>
      <c r="F202">
        <v>10465</v>
      </c>
      <c r="G202">
        <v>118</v>
      </c>
      <c r="H202">
        <v>127</v>
      </c>
      <c r="I202">
        <v>137</v>
      </c>
      <c r="J202">
        <v>19</v>
      </c>
      <c r="K202">
        <v>165</v>
      </c>
      <c r="L202">
        <v>137.76578001437801</v>
      </c>
      <c r="M202">
        <v>11.3682839529543</v>
      </c>
      <c r="N202">
        <v>14400</v>
      </c>
      <c r="O202">
        <v>490</v>
      </c>
      <c r="P202">
        <v>133</v>
      </c>
      <c r="Q202">
        <v>140</v>
      </c>
      <c r="R202">
        <v>145</v>
      </c>
      <c r="S202">
        <v>12</v>
      </c>
      <c r="T202">
        <v>143</v>
      </c>
    </row>
    <row r="203" spans="1:20" x14ac:dyDescent="0.25">
      <c r="A203">
        <v>202</v>
      </c>
      <c r="B203">
        <v>0</v>
      </c>
      <c r="C203">
        <v>137.85243388139301</v>
      </c>
      <c r="D203">
        <v>15.061274638116799</v>
      </c>
      <c r="E203">
        <v>328908</v>
      </c>
      <c r="F203">
        <v>38672</v>
      </c>
      <c r="G203">
        <v>132</v>
      </c>
      <c r="H203">
        <v>139</v>
      </c>
      <c r="I203">
        <v>146</v>
      </c>
      <c r="J203">
        <v>14</v>
      </c>
      <c r="K203">
        <v>175</v>
      </c>
      <c r="L203">
        <v>150.89601203912699</v>
      </c>
      <c r="M203">
        <v>12.0383707098692</v>
      </c>
      <c r="N203">
        <v>14400</v>
      </c>
      <c r="O203">
        <v>1110</v>
      </c>
      <c r="P203">
        <v>143</v>
      </c>
      <c r="Q203">
        <v>150</v>
      </c>
      <c r="R203">
        <v>160</v>
      </c>
      <c r="S203">
        <v>17</v>
      </c>
      <c r="T203">
        <v>97</v>
      </c>
    </row>
    <row r="204" spans="1:20" x14ac:dyDescent="0.25">
      <c r="A204">
        <v>203</v>
      </c>
      <c r="B204">
        <v>0</v>
      </c>
      <c r="C204">
        <v>136.488068941287</v>
      </c>
      <c r="D204">
        <v>14.350424912530601</v>
      </c>
      <c r="E204">
        <v>258788</v>
      </c>
      <c r="F204">
        <v>11157</v>
      </c>
      <c r="G204">
        <v>127</v>
      </c>
      <c r="H204">
        <v>135</v>
      </c>
      <c r="I204">
        <v>145</v>
      </c>
      <c r="J204">
        <v>18</v>
      </c>
      <c r="K204">
        <v>147</v>
      </c>
      <c r="L204">
        <v>139.65557965774801</v>
      </c>
      <c r="M204">
        <v>18.921126708303699</v>
      </c>
      <c r="N204">
        <v>14400</v>
      </c>
      <c r="O204">
        <v>1953</v>
      </c>
      <c r="P204">
        <v>131</v>
      </c>
      <c r="Q204">
        <v>147</v>
      </c>
      <c r="R204">
        <v>152</v>
      </c>
      <c r="S204">
        <v>21</v>
      </c>
      <c r="T204">
        <v>133</v>
      </c>
    </row>
    <row r="205" spans="1:20" x14ac:dyDescent="0.25">
      <c r="A205">
        <v>204</v>
      </c>
      <c r="B205">
        <v>0</v>
      </c>
      <c r="C205">
        <v>134.572013630757</v>
      </c>
      <c r="D205">
        <v>11.1967512449674</v>
      </c>
      <c r="E205">
        <v>35874</v>
      </c>
      <c r="F205">
        <v>798</v>
      </c>
      <c r="G205">
        <v>132.161909107919</v>
      </c>
      <c r="H205">
        <v>135.15109263578</v>
      </c>
      <c r="I205">
        <v>138.50471158774201</v>
      </c>
      <c r="J205">
        <v>6.3428024798230904</v>
      </c>
      <c r="K205">
        <v>117.968326515391</v>
      </c>
      <c r="L205">
        <v>132.75319136629301</v>
      </c>
      <c r="M205">
        <v>15.221869760526801</v>
      </c>
      <c r="N205">
        <v>14400</v>
      </c>
      <c r="O205">
        <v>785</v>
      </c>
      <c r="P205">
        <v>129.871638885648</v>
      </c>
      <c r="Q205">
        <v>133.88318515998299</v>
      </c>
      <c r="R205">
        <v>138.88724674874399</v>
      </c>
      <c r="S205">
        <v>9.0156078630961307</v>
      </c>
      <c r="T205">
        <v>117.968326515391</v>
      </c>
    </row>
    <row r="206" spans="1:20" x14ac:dyDescent="0.25">
      <c r="A206">
        <v>205</v>
      </c>
      <c r="B206">
        <v>0</v>
      </c>
      <c r="C206">
        <v>132.66800441253099</v>
      </c>
      <c r="D206">
        <v>14.251616450053101</v>
      </c>
      <c r="E206">
        <v>159008</v>
      </c>
      <c r="F206">
        <v>11247</v>
      </c>
      <c r="G206">
        <v>126</v>
      </c>
      <c r="H206">
        <v>133</v>
      </c>
      <c r="I206">
        <v>140</v>
      </c>
      <c r="J206">
        <v>14</v>
      </c>
      <c r="K206">
        <v>146</v>
      </c>
      <c r="L206">
        <v>114.57114258174499</v>
      </c>
      <c r="M206">
        <v>25.663014404941698</v>
      </c>
      <c r="N206">
        <v>14400</v>
      </c>
      <c r="O206">
        <v>913</v>
      </c>
      <c r="P206">
        <v>99</v>
      </c>
      <c r="Q206">
        <v>113</v>
      </c>
      <c r="R206">
        <v>133</v>
      </c>
      <c r="S206">
        <v>34</v>
      </c>
      <c r="T206">
        <v>123</v>
      </c>
    </row>
    <row r="207" spans="1:20" x14ac:dyDescent="0.25">
      <c r="A207">
        <v>206</v>
      </c>
      <c r="B207">
        <v>0</v>
      </c>
      <c r="C207">
        <v>150.25379249392299</v>
      </c>
      <c r="D207">
        <v>13.2562042346905</v>
      </c>
      <c r="E207">
        <v>60455</v>
      </c>
      <c r="F207">
        <v>978</v>
      </c>
      <c r="G207">
        <v>145.92174694734001</v>
      </c>
      <c r="H207">
        <v>153.06122448979499</v>
      </c>
      <c r="I207">
        <v>158.693293608857</v>
      </c>
      <c r="J207">
        <v>12.771546661517</v>
      </c>
      <c r="K207">
        <v>123.838588861247</v>
      </c>
      <c r="L207">
        <v>150.04438167335499</v>
      </c>
      <c r="M207">
        <v>18.5521647316165</v>
      </c>
      <c r="N207">
        <v>14400</v>
      </c>
      <c r="O207">
        <v>434</v>
      </c>
      <c r="P207">
        <v>142.62528619834001</v>
      </c>
      <c r="Q207">
        <v>156.06660178255601</v>
      </c>
      <c r="R207">
        <v>163.04347826086899</v>
      </c>
      <c r="S207">
        <v>20.4181920625293</v>
      </c>
      <c r="T207">
        <v>123.838588861247</v>
      </c>
    </row>
    <row r="208" spans="1:20" x14ac:dyDescent="0.25">
      <c r="A208">
        <v>207</v>
      </c>
      <c r="B208">
        <v>0</v>
      </c>
      <c r="C208">
        <v>148.27452267303099</v>
      </c>
      <c r="D208">
        <v>8.8061350427016105</v>
      </c>
      <c r="E208">
        <v>94192</v>
      </c>
      <c r="F208">
        <v>10392</v>
      </c>
      <c r="G208">
        <v>144</v>
      </c>
      <c r="H208">
        <v>149</v>
      </c>
      <c r="I208">
        <v>153</v>
      </c>
      <c r="J208">
        <v>9</v>
      </c>
      <c r="K208">
        <v>147</v>
      </c>
      <c r="L208">
        <v>141.97547622618799</v>
      </c>
      <c r="M208">
        <v>11.7996594000144</v>
      </c>
      <c r="N208">
        <v>14400</v>
      </c>
      <c r="O208">
        <v>1066</v>
      </c>
      <c r="P208">
        <v>139</v>
      </c>
      <c r="Q208">
        <v>145</v>
      </c>
      <c r="R208">
        <v>149</v>
      </c>
      <c r="S208">
        <v>10</v>
      </c>
      <c r="T208">
        <v>147</v>
      </c>
    </row>
    <row r="209" spans="1:20" x14ac:dyDescent="0.25">
      <c r="A209">
        <v>208</v>
      </c>
      <c r="B209">
        <v>0</v>
      </c>
      <c r="C209">
        <v>150.869738184905</v>
      </c>
      <c r="D209">
        <v>18.161143235897701</v>
      </c>
      <c r="E209">
        <v>125355</v>
      </c>
      <c r="F209">
        <v>14628</v>
      </c>
      <c r="G209">
        <v>141.25</v>
      </c>
      <c r="H209">
        <v>152</v>
      </c>
      <c r="I209">
        <v>164</v>
      </c>
      <c r="J209">
        <v>22.75</v>
      </c>
      <c r="K209">
        <v>156.75</v>
      </c>
      <c r="L209">
        <v>147.28808460041699</v>
      </c>
      <c r="M209">
        <v>16.636677572868699</v>
      </c>
      <c r="N209">
        <v>14400</v>
      </c>
      <c r="O209">
        <v>523</v>
      </c>
      <c r="P209">
        <v>142.75</v>
      </c>
      <c r="Q209">
        <v>149.25</v>
      </c>
      <c r="R209">
        <v>155.5</v>
      </c>
      <c r="S209">
        <v>12.75</v>
      </c>
      <c r="T209">
        <v>116.75</v>
      </c>
    </row>
    <row r="210" spans="1:20" x14ac:dyDescent="0.25">
      <c r="A210">
        <v>209</v>
      </c>
      <c r="B210">
        <v>0</v>
      </c>
      <c r="C210">
        <v>131.33028311576501</v>
      </c>
      <c r="D210">
        <v>16.1593826675395</v>
      </c>
      <c r="E210">
        <v>29750</v>
      </c>
      <c r="F210">
        <v>443</v>
      </c>
      <c r="G210">
        <v>121.951219512195</v>
      </c>
      <c r="H210">
        <v>127.57395315460499</v>
      </c>
      <c r="I210">
        <v>138.13490033814199</v>
      </c>
      <c r="J210">
        <v>16.183680825947501</v>
      </c>
      <c r="K210">
        <v>128.17200762278799</v>
      </c>
      <c r="L210">
        <v>130.48106687890299</v>
      </c>
      <c r="M210">
        <v>14.0150236441656</v>
      </c>
      <c r="N210">
        <v>14400</v>
      </c>
      <c r="O210">
        <v>229</v>
      </c>
      <c r="P210">
        <v>123.108376490213</v>
      </c>
      <c r="Q210">
        <v>130.34539946889899</v>
      </c>
      <c r="R210">
        <v>138.87258915586699</v>
      </c>
      <c r="S210">
        <v>15.7642126656544</v>
      </c>
      <c r="T210">
        <v>128.17200762278799</v>
      </c>
    </row>
    <row r="211" spans="1:20" x14ac:dyDescent="0.25">
      <c r="A211">
        <v>210</v>
      </c>
      <c r="B211">
        <v>1</v>
      </c>
      <c r="C211">
        <v>134.66711766127</v>
      </c>
      <c r="D211">
        <v>13.384068897196901</v>
      </c>
      <c r="E211">
        <v>51103</v>
      </c>
      <c r="F211">
        <v>9713</v>
      </c>
      <c r="G211">
        <v>126.25</v>
      </c>
      <c r="H211">
        <v>132.25</v>
      </c>
      <c r="I211">
        <v>142</v>
      </c>
      <c r="J211">
        <v>15.75</v>
      </c>
      <c r="K211">
        <v>149.25</v>
      </c>
      <c r="L211">
        <v>140.13045548325599</v>
      </c>
      <c r="M211">
        <v>18.613688303344102</v>
      </c>
      <c r="N211">
        <v>14400</v>
      </c>
      <c r="O211">
        <v>1798</v>
      </c>
      <c r="P211">
        <v>126.75</v>
      </c>
      <c r="Q211">
        <v>141.5</v>
      </c>
      <c r="R211">
        <v>153.25</v>
      </c>
      <c r="S211">
        <v>26.5</v>
      </c>
      <c r="T211">
        <v>149.25</v>
      </c>
    </row>
    <row r="212" spans="1:20" x14ac:dyDescent="0.25">
      <c r="A212">
        <v>211</v>
      </c>
      <c r="B212">
        <v>0</v>
      </c>
      <c r="C212">
        <v>135.598473265151</v>
      </c>
      <c r="D212">
        <v>14.657731163929199</v>
      </c>
      <c r="E212">
        <v>195952</v>
      </c>
      <c r="F212">
        <v>19366</v>
      </c>
      <c r="G212">
        <v>129</v>
      </c>
      <c r="H212">
        <v>136</v>
      </c>
      <c r="I212">
        <v>143</v>
      </c>
      <c r="J212">
        <v>14</v>
      </c>
      <c r="K212">
        <v>175</v>
      </c>
      <c r="L212">
        <v>145.31080770115801</v>
      </c>
      <c r="M212">
        <v>29.996781560370501</v>
      </c>
      <c r="N212">
        <v>14400</v>
      </c>
      <c r="O212">
        <v>1363</v>
      </c>
      <c r="P212">
        <v>129</v>
      </c>
      <c r="Q212">
        <v>149</v>
      </c>
      <c r="R212">
        <v>170</v>
      </c>
      <c r="S212">
        <v>41</v>
      </c>
      <c r="T212">
        <v>149</v>
      </c>
    </row>
    <row r="213" spans="1:20" x14ac:dyDescent="0.25">
      <c r="A213">
        <v>212</v>
      </c>
      <c r="B213">
        <v>1</v>
      </c>
      <c r="C213">
        <v>137.50929928621599</v>
      </c>
      <c r="D213">
        <v>22.141295011561098</v>
      </c>
      <c r="E213">
        <v>43328</v>
      </c>
      <c r="F213">
        <v>3540</v>
      </c>
      <c r="G213">
        <v>127</v>
      </c>
      <c r="H213">
        <v>136</v>
      </c>
      <c r="I213">
        <v>154</v>
      </c>
      <c r="J213">
        <v>27</v>
      </c>
      <c r="K213">
        <v>179</v>
      </c>
      <c r="L213">
        <v>141.49690463129801</v>
      </c>
      <c r="M213">
        <v>30.778571107883799</v>
      </c>
      <c r="N213">
        <v>14400</v>
      </c>
      <c r="O213">
        <v>1639</v>
      </c>
      <c r="P213">
        <v>132</v>
      </c>
      <c r="Q213">
        <v>155</v>
      </c>
      <c r="R213">
        <v>162</v>
      </c>
      <c r="S213">
        <v>30</v>
      </c>
      <c r="T213">
        <v>175</v>
      </c>
    </row>
    <row r="214" spans="1:20" x14ac:dyDescent="0.25">
      <c r="A214">
        <v>213</v>
      </c>
      <c r="B214">
        <v>1</v>
      </c>
      <c r="C214">
        <v>121.37025125628099</v>
      </c>
      <c r="D214">
        <v>20.5526305855402</v>
      </c>
      <c r="E214">
        <v>38576</v>
      </c>
      <c r="F214">
        <v>3751</v>
      </c>
      <c r="G214">
        <v>115</v>
      </c>
      <c r="H214">
        <v>124</v>
      </c>
      <c r="I214">
        <v>129</v>
      </c>
      <c r="J214">
        <v>14</v>
      </c>
      <c r="K214">
        <v>163</v>
      </c>
      <c r="L214">
        <v>112.38774020919401</v>
      </c>
      <c r="M214">
        <v>24.788900070735401</v>
      </c>
      <c r="N214">
        <v>14400</v>
      </c>
      <c r="O214">
        <v>2067</v>
      </c>
      <c r="P214">
        <v>101</v>
      </c>
      <c r="Q214">
        <v>115</v>
      </c>
      <c r="R214">
        <v>125</v>
      </c>
      <c r="S214">
        <v>24</v>
      </c>
      <c r="T214">
        <v>147</v>
      </c>
    </row>
    <row r="215" spans="1:20" x14ac:dyDescent="0.25">
      <c r="A215">
        <v>214</v>
      </c>
      <c r="B215">
        <v>1</v>
      </c>
      <c r="C215">
        <v>138.71969148101101</v>
      </c>
      <c r="D215">
        <v>11.0641053567605</v>
      </c>
      <c r="E215">
        <v>17613</v>
      </c>
      <c r="F215">
        <v>1050</v>
      </c>
      <c r="G215">
        <v>136.5</v>
      </c>
      <c r="H215">
        <v>140.5</v>
      </c>
      <c r="I215">
        <v>144.25</v>
      </c>
      <c r="J215">
        <v>7.75</v>
      </c>
      <c r="K215">
        <v>151</v>
      </c>
      <c r="L215">
        <v>137.57623595505601</v>
      </c>
      <c r="M215">
        <v>11.7754795010609</v>
      </c>
      <c r="N215">
        <v>14400</v>
      </c>
      <c r="O215">
        <v>1050</v>
      </c>
      <c r="P215">
        <v>135.25</v>
      </c>
      <c r="Q215">
        <v>139.75</v>
      </c>
      <c r="R215">
        <v>143.75</v>
      </c>
      <c r="S215">
        <v>8.5</v>
      </c>
      <c r="T215">
        <v>151</v>
      </c>
    </row>
    <row r="216" spans="1:20" x14ac:dyDescent="0.25">
      <c r="A216">
        <v>215</v>
      </c>
      <c r="B216">
        <v>0</v>
      </c>
      <c r="C216">
        <v>117.854511506251</v>
      </c>
      <c r="D216">
        <v>18.6456857677546</v>
      </c>
      <c r="E216">
        <v>138160</v>
      </c>
      <c r="F216">
        <v>11229</v>
      </c>
      <c r="G216">
        <v>107</v>
      </c>
      <c r="H216">
        <v>117</v>
      </c>
      <c r="I216">
        <v>126</v>
      </c>
      <c r="J216">
        <v>19</v>
      </c>
      <c r="K216">
        <v>163</v>
      </c>
      <c r="L216">
        <v>107.713056069503</v>
      </c>
      <c r="M216">
        <v>12.497437500999</v>
      </c>
      <c r="N216">
        <v>14400</v>
      </c>
      <c r="O216">
        <v>1969</v>
      </c>
      <c r="P216">
        <v>99</v>
      </c>
      <c r="Q216">
        <v>109</v>
      </c>
      <c r="R216">
        <v>116</v>
      </c>
      <c r="S216">
        <v>17</v>
      </c>
      <c r="T216">
        <v>117</v>
      </c>
    </row>
    <row r="217" spans="1:20" x14ac:dyDescent="0.25">
      <c r="A217">
        <v>216</v>
      </c>
      <c r="B217">
        <v>0</v>
      </c>
      <c r="C217">
        <v>138.236101942939</v>
      </c>
      <c r="D217">
        <v>7.5881900007017498</v>
      </c>
      <c r="E217">
        <v>181158</v>
      </c>
      <c r="F217">
        <v>7127</v>
      </c>
      <c r="G217">
        <v>133.333333333333</v>
      </c>
      <c r="H217">
        <v>137.531040233819</v>
      </c>
      <c r="I217">
        <v>141.75791307156899</v>
      </c>
      <c r="J217">
        <v>8.4245797382364103</v>
      </c>
      <c r="K217">
        <v>96.500113491777995</v>
      </c>
      <c r="L217">
        <v>139.54645346633001</v>
      </c>
      <c r="M217">
        <v>6.6642773158429698</v>
      </c>
      <c r="N217">
        <v>14400</v>
      </c>
      <c r="O217">
        <v>331</v>
      </c>
      <c r="P217">
        <v>135.13513513513499</v>
      </c>
      <c r="Q217">
        <v>138.186071250574</v>
      </c>
      <c r="R217">
        <v>143.06536997915299</v>
      </c>
      <c r="S217">
        <v>7.9302348440186199</v>
      </c>
      <c r="T217">
        <v>52.041477584183298</v>
      </c>
    </row>
    <row r="218" spans="1:20" x14ac:dyDescent="0.25">
      <c r="A218">
        <v>217</v>
      </c>
      <c r="B218">
        <v>0</v>
      </c>
      <c r="C218">
        <v>136.066250988614</v>
      </c>
      <c r="D218">
        <v>20.414341515518</v>
      </c>
      <c r="E218">
        <v>61504</v>
      </c>
      <c r="F218">
        <v>7135</v>
      </c>
      <c r="G218">
        <v>134</v>
      </c>
      <c r="H218">
        <v>141</v>
      </c>
      <c r="I218">
        <v>148</v>
      </c>
      <c r="J218">
        <v>14</v>
      </c>
      <c r="K218">
        <v>149</v>
      </c>
      <c r="L218">
        <v>127.750132988828</v>
      </c>
      <c r="M218">
        <v>23.840071222977802</v>
      </c>
      <c r="N218">
        <v>14400</v>
      </c>
      <c r="O218">
        <v>1241</v>
      </c>
      <c r="P218">
        <v>113</v>
      </c>
      <c r="Q218">
        <v>137</v>
      </c>
      <c r="R218">
        <v>143</v>
      </c>
      <c r="S218">
        <v>30</v>
      </c>
      <c r="T218">
        <v>112</v>
      </c>
    </row>
    <row r="219" spans="1:20" x14ac:dyDescent="0.25">
      <c r="A219">
        <v>218</v>
      </c>
      <c r="B219">
        <v>0</v>
      </c>
      <c r="C219">
        <v>130.78304711057299</v>
      </c>
      <c r="D219">
        <v>12.7489202271301</v>
      </c>
      <c r="E219">
        <v>105392</v>
      </c>
      <c r="F219">
        <v>12865</v>
      </c>
      <c r="G219">
        <v>125</v>
      </c>
      <c r="H219">
        <v>130</v>
      </c>
      <c r="I219">
        <v>137</v>
      </c>
      <c r="J219">
        <v>12</v>
      </c>
      <c r="K219">
        <v>146</v>
      </c>
      <c r="L219">
        <v>141.63735919899801</v>
      </c>
      <c r="M219">
        <v>17.987407806139402</v>
      </c>
      <c r="N219">
        <v>14400</v>
      </c>
      <c r="O219">
        <v>1616</v>
      </c>
      <c r="P219">
        <v>136</v>
      </c>
      <c r="Q219">
        <v>146</v>
      </c>
      <c r="R219">
        <v>153</v>
      </c>
      <c r="S219">
        <v>17</v>
      </c>
      <c r="T219">
        <v>133</v>
      </c>
    </row>
    <row r="220" spans="1:20" x14ac:dyDescent="0.25">
      <c r="A220">
        <v>219</v>
      </c>
      <c r="B220">
        <v>0</v>
      </c>
      <c r="C220">
        <v>153.30012962903399</v>
      </c>
      <c r="D220">
        <v>16.426784977135899</v>
      </c>
      <c r="E220">
        <v>97066</v>
      </c>
      <c r="F220">
        <v>895</v>
      </c>
      <c r="G220">
        <v>142.45752970434401</v>
      </c>
      <c r="H220">
        <v>150</v>
      </c>
      <c r="I220">
        <v>160.427807486631</v>
      </c>
      <c r="J220">
        <v>17.970277782286999</v>
      </c>
      <c r="K220">
        <v>120.961201988835</v>
      </c>
      <c r="L220">
        <v>174.991437306542</v>
      </c>
      <c r="M220">
        <v>19.0412360215938</v>
      </c>
      <c r="N220">
        <v>14400</v>
      </c>
      <c r="O220">
        <v>569</v>
      </c>
      <c r="P220">
        <v>159.57446808510599</v>
      </c>
      <c r="Q220">
        <v>175.438596491228</v>
      </c>
      <c r="R220">
        <v>190.986451817616</v>
      </c>
      <c r="S220">
        <v>31.411983732510201</v>
      </c>
      <c r="T220">
        <v>86.797393248302001</v>
      </c>
    </row>
    <row r="221" spans="1:20" x14ac:dyDescent="0.25">
      <c r="A221">
        <v>220</v>
      </c>
      <c r="B221">
        <v>0</v>
      </c>
      <c r="C221">
        <v>142.15277309223299</v>
      </c>
      <c r="D221">
        <v>19.427189372949801</v>
      </c>
      <c r="E221">
        <v>16702</v>
      </c>
      <c r="F221">
        <v>1881</v>
      </c>
      <c r="G221">
        <v>137.5</v>
      </c>
      <c r="H221">
        <v>143.25</v>
      </c>
      <c r="I221">
        <v>151.75</v>
      </c>
      <c r="J221">
        <v>14.25</v>
      </c>
      <c r="K221">
        <v>143.25</v>
      </c>
      <c r="L221">
        <v>142.54672897196201</v>
      </c>
      <c r="M221">
        <v>21.011980107925702</v>
      </c>
      <c r="N221">
        <v>14400</v>
      </c>
      <c r="O221">
        <v>1881</v>
      </c>
      <c r="P221">
        <v>137.5</v>
      </c>
      <c r="Q221">
        <v>144.5</v>
      </c>
      <c r="R221">
        <v>154</v>
      </c>
      <c r="S221">
        <v>16.5</v>
      </c>
      <c r="T221">
        <v>143.25</v>
      </c>
    </row>
    <row r="222" spans="1:20" x14ac:dyDescent="0.25">
      <c r="A222">
        <v>221</v>
      </c>
      <c r="B222">
        <v>0</v>
      </c>
      <c r="C222">
        <v>142.69497589006099</v>
      </c>
      <c r="D222">
        <v>12.626357474227399</v>
      </c>
      <c r="E222">
        <v>91553</v>
      </c>
      <c r="F222">
        <v>1975</v>
      </c>
      <c r="G222">
        <v>138.23144211896999</v>
      </c>
      <c r="H222">
        <v>144.837594191839</v>
      </c>
      <c r="I222">
        <v>150</v>
      </c>
      <c r="J222">
        <v>11.768557881029301</v>
      </c>
      <c r="K222">
        <v>126.59809312714</v>
      </c>
      <c r="L222">
        <v>133.685928308212</v>
      </c>
      <c r="M222">
        <v>20.213870098053601</v>
      </c>
      <c r="N222">
        <v>14400</v>
      </c>
      <c r="O222">
        <v>1091</v>
      </c>
      <c r="P222">
        <v>123.36045794880199</v>
      </c>
      <c r="Q222">
        <v>139.53488372093</v>
      </c>
      <c r="R222">
        <v>147.52269690678301</v>
      </c>
      <c r="S222">
        <v>24.1622389579809</v>
      </c>
      <c r="T222">
        <v>126.59809312714</v>
      </c>
    </row>
    <row r="223" spans="1:20" x14ac:dyDescent="0.25">
      <c r="A223">
        <v>222</v>
      </c>
      <c r="B223">
        <v>0</v>
      </c>
      <c r="C223">
        <v>150.012287924448</v>
      </c>
      <c r="D223">
        <v>17.017086983590399</v>
      </c>
      <c r="E223">
        <v>22250</v>
      </c>
      <c r="F223">
        <v>634</v>
      </c>
      <c r="G223">
        <v>148.30912652520701</v>
      </c>
      <c r="H223">
        <v>155.24813797813201</v>
      </c>
      <c r="I223">
        <v>158.730158730158</v>
      </c>
      <c r="J223">
        <v>10.421032204951301</v>
      </c>
      <c r="K223">
        <v>118.676521604878</v>
      </c>
      <c r="L223">
        <v>150.61345992936199</v>
      </c>
      <c r="M223">
        <v>17.131454156318298</v>
      </c>
      <c r="N223">
        <v>14400</v>
      </c>
      <c r="O223">
        <v>604</v>
      </c>
      <c r="P223">
        <v>149.14198400029801</v>
      </c>
      <c r="Q223">
        <v>156.25</v>
      </c>
      <c r="R223">
        <v>159.628448433008</v>
      </c>
      <c r="S223">
        <v>10.4864644327101</v>
      </c>
      <c r="T223">
        <v>114.776312608212</v>
      </c>
    </row>
    <row r="224" spans="1:20" x14ac:dyDescent="0.25">
      <c r="A224">
        <v>223</v>
      </c>
      <c r="B224">
        <v>0</v>
      </c>
      <c r="C224">
        <v>143.54427598529301</v>
      </c>
      <c r="D224">
        <v>10.343049087509</v>
      </c>
      <c r="E224">
        <v>38056</v>
      </c>
      <c r="F224">
        <v>1562</v>
      </c>
      <c r="G224">
        <v>139.59722055316001</v>
      </c>
      <c r="H224">
        <v>146.32288939978301</v>
      </c>
      <c r="I224">
        <v>150</v>
      </c>
      <c r="J224">
        <v>10.4027794468393</v>
      </c>
      <c r="K224">
        <v>96.212301012947705</v>
      </c>
      <c r="L224">
        <v>141.48979206136599</v>
      </c>
      <c r="M224">
        <v>12.9911389698505</v>
      </c>
      <c r="N224">
        <v>14400</v>
      </c>
      <c r="O224">
        <v>1018</v>
      </c>
      <c r="P224">
        <v>137.04633480913699</v>
      </c>
      <c r="Q224">
        <v>144.92753623188401</v>
      </c>
      <c r="R224">
        <v>150.01846150593099</v>
      </c>
      <c r="S224">
        <v>12.9721266967946</v>
      </c>
      <c r="T224">
        <v>95.321353044309006</v>
      </c>
    </row>
    <row r="225" spans="1:20" x14ac:dyDescent="0.25">
      <c r="A225">
        <v>224</v>
      </c>
      <c r="B225">
        <v>1</v>
      </c>
      <c r="C225">
        <v>116.052928732241</v>
      </c>
      <c r="D225">
        <v>26.438146194474999</v>
      </c>
      <c r="E225">
        <v>15690</v>
      </c>
      <c r="F225">
        <v>526</v>
      </c>
      <c r="G225">
        <v>103.166383761102</v>
      </c>
      <c r="H225">
        <v>125.09390856466899</v>
      </c>
      <c r="I225">
        <v>134.979340535961</v>
      </c>
      <c r="J225">
        <v>31.812956774858201</v>
      </c>
      <c r="K225">
        <v>127.14295715869299</v>
      </c>
      <c r="L225">
        <v>115.825221832868</v>
      </c>
      <c r="M225">
        <v>26.469710749042001</v>
      </c>
      <c r="N225">
        <v>14400</v>
      </c>
      <c r="O225">
        <v>341</v>
      </c>
      <c r="P225">
        <v>101.130326441517</v>
      </c>
      <c r="Q225">
        <v>125</v>
      </c>
      <c r="R225">
        <v>134.80047249449899</v>
      </c>
      <c r="S225">
        <v>33.670146052982602</v>
      </c>
      <c r="T225">
        <v>127.14295715869299</v>
      </c>
    </row>
    <row r="226" spans="1:20" x14ac:dyDescent="0.25">
      <c r="A226">
        <v>225</v>
      </c>
      <c r="B226">
        <v>0</v>
      </c>
      <c r="C226">
        <v>137.64633739042401</v>
      </c>
      <c r="D226">
        <v>15.001764459122199</v>
      </c>
      <c r="E226">
        <v>23339</v>
      </c>
      <c r="F226">
        <v>377</v>
      </c>
      <c r="G226">
        <v>136.26662679981399</v>
      </c>
      <c r="H226">
        <v>141.50943396226401</v>
      </c>
      <c r="I226">
        <v>145.14193209060301</v>
      </c>
      <c r="J226">
        <v>8.8753052907887007</v>
      </c>
      <c r="K226">
        <v>100.318805650352</v>
      </c>
      <c r="L226">
        <v>133.198740293903</v>
      </c>
      <c r="M226">
        <v>17.519431481381801</v>
      </c>
      <c r="N226">
        <v>14400</v>
      </c>
      <c r="O226">
        <v>377</v>
      </c>
      <c r="P226">
        <v>131.004366812227</v>
      </c>
      <c r="Q226">
        <v>138.24633705138999</v>
      </c>
      <c r="R226">
        <v>142.85714285714201</v>
      </c>
      <c r="S226">
        <v>11.8527760449158</v>
      </c>
      <c r="T226">
        <v>100.318805650352</v>
      </c>
    </row>
    <row r="227" spans="1:20" x14ac:dyDescent="0.25">
      <c r="A227">
        <v>226</v>
      </c>
      <c r="B227">
        <v>0</v>
      </c>
      <c r="C227">
        <v>147.92192211588599</v>
      </c>
      <c r="D227">
        <v>8.2647896113942902</v>
      </c>
      <c r="E227">
        <v>84531</v>
      </c>
      <c r="F227">
        <v>761</v>
      </c>
      <c r="G227">
        <v>144.18868967890199</v>
      </c>
      <c r="H227">
        <v>147.83769599721899</v>
      </c>
      <c r="I227">
        <v>152.28426395938999</v>
      </c>
      <c r="J227">
        <v>8.0955742804886999</v>
      </c>
      <c r="K227">
        <v>100.63709093500501</v>
      </c>
      <c r="L227">
        <v>146.83040642812699</v>
      </c>
      <c r="M227">
        <v>14.514420626505199</v>
      </c>
      <c r="N227">
        <v>14400</v>
      </c>
      <c r="O227">
        <v>239</v>
      </c>
      <c r="P227">
        <v>138.888888888888</v>
      </c>
      <c r="Q227">
        <v>145.27332793095201</v>
      </c>
      <c r="R227">
        <v>158.15657522775999</v>
      </c>
      <c r="S227">
        <v>19.2676863388714</v>
      </c>
      <c r="T227">
        <v>100.63709093500501</v>
      </c>
    </row>
    <row r="228" spans="1:20" x14ac:dyDescent="0.25">
      <c r="A228">
        <v>227</v>
      </c>
      <c r="B228">
        <v>0</v>
      </c>
      <c r="C228">
        <v>124.85226086861</v>
      </c>
      <c r="D228">
        <v>12.3514679273609</v>
      </c>
      <c r="E228">
        <v>285240</v>
      </c>
      <c r="F228">
        <v>12137</v>
      </c>
      <c r="G228">
        <v>118</v>
      </c>
      <c r="H228">
        <v>125</v>
      </c>
      <c r="I228">
        <v>132</v>
      </c>
      <c r="J228">
        <v>14</v>
      </c>
      <c r="K228">
        <v>150</v>
      </c>
      <c r="L228">
        <v>139.076868928621</v>
      </c>
      <c r="M228">
        <v>10.0266716644325</v>
      </c>
      <c r="N228">
        <v>14400</v>
      </c>
      <c r="O228">
        <v>194</v>
      </c>
      <c r="P228">
        <v>132</v>
      </c>
      <c r="Q228">
        <v>139</v>
      </c>
      <c r="R228">
        <v>146</v>
      </c>
      <c r="S228">
        <v>14</v>
      </c>
      <c r="T228">
        <v>109</v>
      </c>
    </row>
    <row r="229" spans="1:20" x14ac:dyDescent="0.25">
      <c r="A229">
        <v>228</v>
      </c>
      <c r="B229">
        <v>0</v>
      </c>
      <c r="C229">
        <v>140.73790712925</v>
      </c>
      <c r="D229">
        <v>11.416443110637999</v>
      </c>
      <c r="E229">
        <v>74840</v>
      </c>
      <c r="F229">
        <v>10794</v>
      </c>
      <c r="G229">
        <v>138</v>
      </c>
      <c r="H229">
        <v>143</v>
      </c>
      <c r="I229">
        <v>146</v>
      </c>
      <c r="J229">
        <v>8</v>
      </c>
      <c r="K229">
        <v>145</v>
      </c>
      <c r="L229">
        <v>143.329388708826</v>
      </c>
      <c r="M229">
        <v>6.1167048227109797</v>
      </c>
      <c r="N229">
        <v>14400</v>
      </c>
      <c r="O229">
        <v>1133</v>
      </c>
      <c r="P229">
        <v>141</v>
      </c>
      <c r="Q229">
        <v>145</v>
      </c>
      <c r="R229">
        <v>147</v>
      </c>
      <c r="S229">
        <v>6</v>
      </c>
      <c r="T229">
        <v>55</v>
      </c>
    </row>
    <row r="230" spans="1:20" x14ac:dyDescent="0.25">
      <c r="A230">
        <v>229</v>
      </c>
      <c r="B230">
        <v>0</v>
      </c>
      <c r="C230">
        <v>130.294101172425</v>
      </c>
      <c r="D230">
        <v>10.211166055022</v>
      </c>
      <c r="E230">
        <v>54409</v>
      </c>
      <c r="F230">
        <v>2636</v>
      </c>
      <c r="G230">
        <v>125</v>
      </c>
      <c r="H230">
        <v>132.25</v>
      </c>
      <c r="I230">
        <v>137</v>
      </c>
      <c r="J230">
        <v>12</v>
      </c>
      <c r="K230">
        <v>104.75</v>
      </c>
      <c r="L230">
        <v>127.924401880305</v>
      </c>
      <c r="M230">
        <v>12.345542716502599</v>
      </c>
      <c r="N230">
        <v>14400</v>
      </c>
      <c r="O230">
        <v>147</v>
      </c>
      <c r="P230">
        <v>124</v>
      </c>
      <c r="Q230">
        <v>131.5</v>
      </c>
      <c r="R230">
        <v>135.75</v>
      </c>
      <c r="S230">
        <v>11.75</v>
      </c>
      <c r="T230">
        <v>104.75</v>
      </c>
    </row>
    <row r="231" spans="1:20" x14ac:dyDescent="0.25">
      <c r="A231">
        <v>230</v>
      </c>
      <c r="B231">
        <v>0</v>
      </c>
      <c r="C231">
        <v>134.39543828264701</v>
      </c>
      <c r="D231">
        <v>12.514931364889501</v>
      </c>
      <c r="E231">
        <v>37317</v>
      </c>
      <c r="F231">
        <v>3777</v>
      </c>
      <c r="G231">
        <v>130.75</v>
      </c>
      <c r="H231">
        <v>135</v>
      </c>
      <c r="I231">
        <v>140.25</v>
      </c>
      <c r="J231">
        <v>9.5</v>
      </c>
      <c r="K231">
        <v>156.25</v>
      </c>
      <c r="L231">
        <v>134.98508607784399</v>
      </c>
      <c r="M231">
        <v>16.229137266034002</v>
      </c>
      <c r="N231">
        <v>14400</v>
      </c>
      <c r="O231">
        <v>1040</v>
      </c>
      <c r="P231">
        <v>129</v>
      </c>
      <c r="Q231">
        <v>137.5</v>
      </c>
      <c r="R231">
        <v>144.5</v>
      </c>
      <c r="S231">
        <v>15.5</v>
      </c>
      <c r="T231">
        <v>152</v>
      </c>
    </row>
    <row r="232" spans="1:20" x14ac:dyDescent="0.25">
      <c r="A232">
        <v>231</v>
      </c>
      <c r="B232">
        <v>0</v>
      </c>
      <c r="C232">
        <v>129.48652659081901</v>
      </c>
      <c r="D232">
        <v>19.680280916036299</v>
      </c>
      <c r="E232">
        <v>24993</v>
      </c>
      <c r="F232">
        <v>595</v>
      </c>
      <c r="G232">
        <v>127.171273453941</v>
      </c>
      <c r="H232">
        <v>135.15930115892601</v>
      </c>
      <c r="I232">
        <v>140.845070422535</v>
      </c>
      <c r="J232">
        <v>13.6737969685941</v>
      </c>
      <c r="K232">
        <v>115.661868437058</v>
      </c>
      <c r="L232">
        <v>123.326083071124</v>
      </c>
      <c r="M232">
        <v>21.709608597349</v>
      </c>
      <c r="N232">
        <v>14400</v>
      </c>
      <c r="O232">
        <v>550</v>
      </c>
      <c r="P232">
        <v>119.97200463323399</v>
      </c>
      <c r="Q232">
        <v>131.004366812227</v>
      </c>
      <c r="R232">
        <v>136.824960677896</v>
      </c>
      <c r="S232">
        <v>16.852956044661799</v>
      </c>
      <c r="T232">
        <v>106.980971824205</v>
      </c>
    </row>
    <row r="233" spans="1:20" x14ac:dyDescent="0.25">
      <c r="A233">
        <v>232</v>
      </c>
      <c r="B233">
        <v>1</v>
      </c>
      <c r="C233">
        <v>127.83561742449299</v>
      </c>
      <c r="D233">
        <v>20.5871662937613</v>
      </c>
      <c r="E233">
        <v>58623</v>
      </c>
      <c r="F233">
        <v>3090</v>
      </c>
      <c r="G233">
        <v>114.270110980388</v>
      </c>
      <c r="H233">
        <v>127.021355388223</v>
      </c>
      <c r="I233">
        <v>142.29389539308499</v>
      </c>
      <c r="J233">
        <v>28.023784412696902</v>
      </c>
      <c r="K233">
        <v>130.51806536853999</v>
      </c>
      <c r="L233">
        <v>135.97109558883301</v>
      </c>
      <c r="M233">
        <v>23.68469338281</v>
      </c>
      <c r="N233">
        <v>14400</v>
      </c>
      <c r="O233">
        <v>547</v>
      </c>
      <c r="P233">
        <v>121.613242870279</v>
      </c>
      <c r="Q233">
        <v>139.53488372093</v>
      </c>
      <c r="R233">
        <v>152.28821811875301</v>
      </c>
      <c r="S233">
        <v>30.6749752484737</v>
      </c>
      <c r="T233">
        <v>127.483396380971</v>
      </c>
    </row>
    <row r="234" spans="1:20" x14ac:dyDescent="0.25">
      <c r="A234">
        <v>233</v>
      </c>
      <c r="B234">
        <v>0</v>
      </c>
      <c r="C234">
        <v>141.70444527520999</v>
      </c>
      <c r="D234">
        <v>20.0705365414195</v>
      </c>
      <c r="E234">
        <v>125044</v>
      </c>
      <c r="F234">
        <v>10023</v>
      </c>
      <c r="G234">
        <v>135</v>
      </c>
      <c r="H234">
        <v>144</v>
      </c>
      <c r="I234">
        <v>153</v>
      </c>
      <c r="J234">
        <v>18</v>
      </c>
      <c r="K234">
        <v>180</v>
      </c>
      <c r="L234">
        <v>138.21964856229999</v>
      </c>
      <c r="M234">
        <v>35.2096618112204</v>
      </c>
      <c r="N234">
        <v>14400</v>
      </c>
      <c r="O234">
        <v>1880</v>
      </c>
      <c r="P234">
        <v>134</v>
      </c>
      <c r="Q234">
        <v>145</v>
      </c>
      <c r="R234">
        <v>159</v>
      </c>
      <c r="S234">
        <v>25</v>
      </c>
      <c r="T234">
        <v>146</v>
      </c>
    </row>
    <row r="235" spans="1:20" x14ac:dyDescent="0.25">
      <c r="A235">
        <v>234</v>
      </c>
      <c r="B235">
        <v>0</v>
      </c>
      <c r="C235">
        <v>167.10716933797599</v>
      </c>
      <c r="D235">
        <v>18.737842694353098</v>
      </c>
      <c r="E235">
        <v>31352</v>
      </c>
      <c r="F235">
        <v>219</v>
      </c>
      <c r="G235">
        <v>161.29032258064501</v>
      </c>
      <c r="H235">
        <v>167.55582119405801</v>
      </c>
      <c r="I235">
        <v>176.86718373997499</v>
      </c>
      <c r="J235">
        <v>15.5768611593299</v>
      </c>
      <c r="K235">
        <v>149.159706426122</v>
      </c>
      <c r="L235">
        <v>170.462503603817</v>
      </c>
      <c r="M235">
        <v>23.8334987720174</v>
      </c>
      <c r="N235">
        <v>14400</v>
      </c>
      <c r="O235">
        <v>144</v>
      </c>
      <c r="P235">
        <v>160.427807486631</v>
      </c>
      <c r="Q235">
        <v>175.438596491228</v>
      </c>
      <c r="R235">
        <v>185.18518518518499</v>
      </c>
      <c r="S235">
        <v>24.757377698554102</v>
      </c>
      <c r="T235">
        <v>149.159706426122</v>
      </c>
    </row>
    <row r="236" spans="1:20" x14ac:dyDescent="0.25">
      <c r="A236">
        <v>235</v>
      </c>
      <c r="B236">
        <v>0</v>
      </c>
      <c r="C236">
        <v>126.26675241018501</v>
      </c>
      <c r="D236">
        <v>15.2031368686606</v>
      </c>
      <c r="E236">
        <v>25129</v>
      </c>
      <c r="F236">
        <v>1998</v>
      </c>
      <c r="G236">
        <v>122.5</v>
      </c>
      <c r="H236">
        <v>127.25</v>
      </c>
      <c r="I236">
        <v>132</v>
      </c>
      <c r="J236">
        <v>9.5</v>
      </c>
      <c r="K236">
        <v>168.5</v>
      </c>
      <c r="L236">
        <v>122.25169850531501</v>
      </c>
      <c r="M236">
        <v>18.6946511315221</v>
      </c>
      <c r="N236">
        <v>14400</v>
      </c>
      <c r="O236">
        <v>1889</v>
      </c>
      <c r="P236">
        <v>113.75</v>
      </c>
      <c r="Q236">
        <v>124.75</v>
      </c>
      <c r="R236">
        <v>129.5</v>
      </c>
      <c r="S236">
        <v>15.75</v>
      </c>
      <c r="T236">
        <v>168.5</v>
      </c>
    </row>
    <row r="237" spans="1:20" x14ac:dyDescent="0.25">
      <c r="A237">
        <v>236</v>
      </c>
      <c r="B237">
        <v>0</v>
      </c>
      <c r="C237">
        <v>127.550924182787</v>
      </c>
      <c r="D237">
        <v>14.372157593203401</v>
      </c>
      <c r="E237">
        <v>30978</v>
      </c>
      <c r="F237">
        <v>1285</v>
      </c>
      <c r="G237">
        <v>118.6508570882</v>
      </c>
      <c r="H237">
        <v>127.099451865424</v>
      </c>
      <c r="I237">
        <v>132.503552508578</v>
      </c>
      <c r="J237">
        <v>13.852695420377801</v>
      </c>
      <c r="K237">
        <v>104.049079754601</v>
      </c>
      <c r="L237">
        <v>132.62599284048099</v>
      </c>
      <c r="M237">
        <v>17.0485911075247</v>
      </c>
      <c r="N237">
        <v>14400</v>
      </c>
      <c r="O237">
        <v>1120</v>
      </c>
      <c r="P237">
        <v>122.83194180489799</v>
      </c>
      <c r="Q237">
        <v>130.005745740489</v>
      </c>
      <c r="R237">
        <v>142.85448124948201</v>
      </c>
      <c r="S237">
        <v>20.022539444583199</v>
      </c>
      <c r="T237">
        <v>104.049079754601</v>
      </c>
    </row>
    <row r="238" spans="1:20" x14ac:dyDescent="0.25">
      <c r="A238">
        <v>237</v>
      </c>
      <c r="B238">
        <v>0</v>
      </c>
      <c r="C238">
        <v>133.63718261092501</v>
      </c>
      <c r="D238">
        <v>13.051849021320599</v>
      </c>
      <c r="E238">
        <v>34878</v>
      </c>
      <c r="F238">
        <v>3686</v>
      </c>
      <c r="G238">
        <v>131</v>
      </c>
      <c r="H238">
        <v>137</v>
      </c>
      <c r="I238">
        <v>140</v>
      </c>
      <c r="J238">
        <v>9</v>
      </c>
      <c r="K238">
        <v>116</v>
      </c>
      <c r="L238">
        <v>131.83895562108799</v>
      </c>
      <c r="M238">
        <v>15.490662167046301</v>
      </c>
      <c r="N238">
        <v>14400</v>
      </c>
      <c r="O238">
        <v>497</v>
      </c>
      <c r="P238">
        <v>129</v>
      </c>
      <c r="Q238">
        <v>137</v>
      </c>
      <c r="R238">
        <v>140</v>
      </c>
      <c r="S238">
        <v>11</v>
      </c>
      <c r="T238">
        <v>92</v>
      </c>
    </row>
    <row r="239" spans="1:20" x14ac:dyDescent="0.25">
      <c r="A239">
        <v>238</v>
      </c>
      <c r="B239">
        <v>0</v>
      </c>
      <c r="C239">
        <v>150.99086917150001</v>
      </c>
      <c r="D239">
        <v>6.15301544137726</v>
      </c>
      <c r="E239">
        <v>41059</v>
      </c>
      <c r="F239">
        <v>805</v>
      </c>
      <c r="G239">
        <v>148.142261157696</v>
      </c>
      <c r="H239">
        <v>151.089454866138</v>
      </c>
      <c r="I239">
        <v>154.63917525773101</v>
      </c>
      <c r="J239">
        <v>6.4969141000352897</v>
      </c>
      <c r="K239">
        <v>70.082308093297002</v>
      </c>
      <c r="L239">
        <v>153.13917297632901</v>
      </c>
      <c r="M239">
        <v>7.5584213835960696</v>
      </c>
      <c r="N239">
        <v>14400</v>
      </c>
      <c r="O239">
        <v>595</v>
      </c>
      <c r="P239">
        <v>148.671092965746</v>
      </c>
      <c r="Q239">
        <v>155.12440395559801</v>
      </c>
      <c r="R239">
        <v>158.304173567475</v>
      </c>
      <c r="S239">
        <v>9.6330806017291994</v>
      </c>
      <c r="T239">
        <v>70.082308093297002</v>
      </c>
    </row>
    <row r="240" spans="1:20" x14ac:dyDescent="0.25">
      <c r="A240">
        <v>239</v>
      </c>
      <c r="B240">
        <v>0</v>
      </c>
      <c r="C240">
        <v>144.888751545117</v>
      </c>
      <c r="D240">
        <v>16.8682128961525</v>
      </c>
      <c r="E240">
        <v>254012</v>
      </c>
      <c r="F240">
        <v>37200</v>
      </c>
      <c r="G240">
        <v>136</v>
      </c>
      <c r="H240">
        <v>145</v>
      </c>
      <c r="I240">
        <v>157</v>
      </c>
      <c r="J240">
        <v>21</v>
      </c>
      <c r="K240">
        <v>172</v>
      </c>
      <c r="L240">
        <v>166.82178643000199</v>
      </c>
      <c r="M240">
        <v>8.5050390420944701</v>
      </c>
      <c r="N240">
        <v>14400</v>
      </c>
      <c r="O240">
        <v>428</v>
      </c>
      <c r="P240">
        <v>164</v>
      </c>
      <c r="Q240">
        <v>169</v>
      </c>
      <c r="R240">
        <v>172</v>
      </c>
      <c r="S240">
        <v>8</v>
      </c>
      <c r="T240">
        <v>99</v>
      </c>
    </row>
    <row r="241" spans="1:20" x14ac:dyDescent="0.25">
      <c r="A241">
        <v>240</v>
      </c>
      <c r="B241">
        <v>0</v>
      </c>
      <c r="C241">
        <v>156.428874648354</v>
      </c>
      <c r="D241">
        <v>3.9004783282303799</v>
      </c>
      <c r="E241">
        <v>18027</v>
      </c>
      <c r="F241">
        <v>48</v>
      </c>
      <c r="G241">
        <v>154.59901207041599</v>
      </c>
      <c r="H241">
        <v>156.847478571126</v>
      </c>
      <c r="I241">
        <v>158.730158730158</v>
      </c>
      <c r="J241">
        <v>4.1311466597418303</v>
      </c>
      <c r="K241">
        <v>51.467381526665001</v>
      </c>
      <c r="L241">
        <v>155.55796030550599</v>
      </c>
      <c r="M241">
        <v>3.69374194297558</v>
      </c>
      <c r="N241">
        <v>14400</v>
      </c>
      <c r="O241">
        <v>31</v>
      </c>
      <c r="P241">
        <v>153.84615384615299</v>
      </c>
      <c r="Q241">
        <v>156.25</v>
      </c>
      <c r="R241">
        <v>157.78638472673299</v>
      </c>
      <c r="S241">
        <v>3.9402308805792901</v>
      </c>
      <c r="T241">
        <v>51.467381526665001</v>
      </c>
    </row>
    <row r="242" spans="1:20" x14ac:dyDescent="0.25">
      <c r="A242">
        <v>241</v>
      </c>
      <c r="B242">
        <v>1</v>
      </c>
      <c r="C242">
        <v>139.07276648400199</v>
      </c>
      <c r="D242">
        <v>20.012737354656501</v>
      </c>
      <c r="E242">
        <v>153040</v>
      </c>
      <c r="F242">
        <v>11615</v>
      </c>
      <c r="G242">
        <v>129</v>
      </c>
      <c r="H242">
        <v>140</v>
      </c>
      <c r="I242">
        <v>151</v>
      </c>
      <c r="J242">
        <v>22</v>
      </c>
      <c r="K242">
        <v>199</v>
      </c>
      <c r="L242">
        <v>154.64530043892799</v>
      </c>
      <c r="M242">
        <v>24.649654319821</v>
      </c>
      <c r="N242">
        <v>14400</v>
      </c>
      <c r="O242">
        <v>1186</v>
      </c>
      <c r="P242">
        <v>140</v>
      </c>
      <c r="Q242">
        <v>158</v>
      </c>
      <c r="R242">
        <v>172</v>
      </c>
      <c r="S242">
        <v>32</v>
      </c>
      <c r="T242">
        <v>144</v>
      </c>
    </row>
    <row r="243" spans="1:20" x14ac:dyDescent="0.25">
      <c r="A243">
        <v>242</v>
      </c>
      <c r="B243">
        <v>0</v>
      </c>
      <c r="C243">
        <v>126.831788869018</v>
      </c>
      <c r="D243">
        <v>11.275114966447401</v>
      </c>
      <c r="E243">
        <v>19923</v>
      </c>
      <c r="F243">
        <v>1470</v>
      </c>
      <c r="G243">
        <v>122.75</v>
      </c>
      <c r="H243">
        <v>128.5</v>
      </c>
      <c r="I243">
        <v>133.5</v>
      </c>
      <c r="J243">
        <v>10.75</v>
      </c>
      <c r="K243">
        <v>144.25</v>
      </c>
      <c r="L243">
        <v>126.28904739812801</v>
      </c>
      <c r="M243">
        <v>12.727938482150501</v>
      </c>
      <c r="N243">
        <v>14400</v>
      </c>
      <c r="O243">
        <v>1467</v>
      </c>
      <c r="P243">
        <v>121.75</v>
      </c>
      <c r="Q243">
        <v>128.5</v>
      </c>
      <c r="R243">
        <v>133.75</v>
      </c>
      <c r="S243">
        <v>12</v>
      </c>
      <c r="T243">
        <v>144.25</v>
      </c>
    </row>
    <row r="244" spans="1:20" x14ac:dyDescent="0.25">
      <c r="A244">
        <v>243</v>
      </c>
      <c r="B244">
        <v>0</v>
      </c>
      <c r="C244">
        <v>148.819161082618</v>
      </c>
      <c r="D244">
        <v>13.0744582223147</v>
      </c>
      <c r="E244">
        <v>114528</v>
      </c>
      <c r="F244">
        <v>7676</v>
      </c>
      <c r="G244">
        <v>141</v>
      </c>
      <c r="H244">
        <v>149</v>
      </c>
      <c r="I244">
        <v>158</v>
      </c>
      <c r="J244">
        <v>17</v>
      </c>
      <c r="K244">
        <v>171</v>
      </c>
      <c r="L244">
        <v>147.72166088944601</v>
      </c>
      <c r="M244">
        <v>17.1792190134389</v>
      </c>
      <c r="N244">
        <v>14400</v>
      </c>
      <c r="O244">
        <v>841</v>
      </c>
      <c r="P244">
        <v>143</v>
      </c>
      <c r="Q244">
        <v>150</v>
      </c>
      <c r="R244">
        <v>157</v>
      </c>
      <c r="S244">
        <v>14</v>
      </c>
      <c r="T244">
        <v>171</v>
      </c>
    </row>
    <row r="245" spans="1:20" x14ac:dyDescent="0.25">
      <c r="A245">
        <v>244</v>
      </c>
      <c r="B245">
        <v>1</v>
      </c>
      <c r="C245">
        <v>149.90875282733799</v>
      </c>
      <c r="D245">
        <v>21.631315714300801</v>
      </c>
      <c r="E245">
        <v>65683</v>
      </c>
      <c r="F245">
        <v>1370</v>
      </c>
      <c r="G245">
        <v>143.40386959232001</v>
      </c>
      <c r="H245">
        <v>152.28426395938999</v>
      </c>
      <c r="I245">
        <v>163.04347826086899</v>
      </c>
      <c r="J245">
        <v>19.639608668548998</v>
      </c>
      <c r="K245">
        <v>135.893665996322</v>
      </c>
      <c r="L245">
        <v>148.49476595918199</v>
      </c>
      <c r="M245">
        <v>30.981136148112</v>
      </c>
      <c r="N245">
        <v>14400</v>
      </c>
      <c r="O245">
        <v>72</v>
      </c>
      <c r="P245">
        <v>145.45050811439</v>
      </c>
      <c r="Q245">
        <v>156.03673440835701</v>
      </c>
      <c r="R245">
        <v>168.24026397573201</v>
      </c>
      <c r="S245">
        <v>22.789755861342499</v>
      </c>
      <c r="T245">
        <v>134.66443215014499</v>
      </c>
    </row>
    <row r="246" spans="1:20" x14ac:dyDescent="0.25">
      <c r="A246">
        <v>245</v>
      </c>
      <c r="B246">
        <v>0</v>
      </c>
      <c r="C246">
        <v>141.14346617238101</v>
      </c>
      <c r="D246">
        <v>14.4676062229841</v>
      </c>
      <c r="E246">
        <v>81152</v>
      </c>
      <c r="F246">
        <v>5622</v>
      </c>
      <c r="G246">
        <v>135</v>
      </c>
      <c r="H246">
        <v>141</v>
      </c>
      <c r="I246">
        <v>150</v>
      </c>
      <c r="J246">
        <v>15</v>
      </c>
      <c r="K246">
        <v>163</v>
      </c>
      <c r="L246">
        <v>135.74110770546699</v>
      </c>
      <c r="M246">
        <v>19.593294561123301</v>
      </c>
      <c r="N246">
        <v>14400</v>
      </c>
      <c r="O246">
        <v>371</v>
      </c>
      <c r="P246">
        <v>131</v>
      </c>
      <c r="Q246">
        <v>138</v>
      </c>
      <c r="R246">
        <v>147</v>
      </c>
      <c r="S246">
        <v>16</v>
      </c>
      <c r="T246">
        <v>149</v>
      </c>
    </row>
    <row r="247" spans="1:20" x14ac:dyDescent="0.25">
      <c r="A247">
        <v>246</v>
      </c>
      <c r="B247">
        <v>0</v>
      </c>
      <c r="C247">
        <v>139.36374384789301</v>
      </c>
      <c r="D247">
        <v>9.4275536708276899</v>
      </c>
      <c r="E247">
        <v>45331</v>
      </c>
      <c r="F247">
        <v>388</v>
      </c>
      <c r="G247">
        <v>133.92857142857099</v>
      </c>
      <c r="H247">
        <v>138.21286535252699</v>
      </c>
      <c r="I247">
        <v>144.49958364151701</v>
      </c>
      <c r="J247">
        <v>10.571012212945799</v>
      </c>
      <c r="K247">
        <v>95.741647995550593</v>
      </c>
      <c r="L247">
        <v>140.88729999477999</v>
      </c>
      <c r="M247">
        <v>12.5204875331082</v>
      </c>
      <c r="N247">
        <v>14400</v>
      </c>
      <c r="O247">
        <v>334</v>
      </c>
      <c r="P247">
        <v>134.529147982062</v>
      </c>
      <c r="Q247">
        <v>140.90068691891599</v>
      </c>
      <c r="R247">
        <v>148.514851485148</v>
      </c>
      <c r="S247">
        <v>13.9857035030857</v>
      </c>
      <c r="T247">
        <v>95.741647995550593</v>
      </c>
    </row>
    <row r="248" spans="1:20" x14ac:dyDescent="0.25">
      <c r="A248">
        <v>247</v>
      </c>
      <c r="B248">
        <v>0</v>
      </c>
      <c r="C248">
        <v>146.76554289699999</v>
      </c>
      <c r="D248">
        <v>20.064360367416999</v>
      </c>
      <c r="E248">
        <v>24212</v>
      </c>
      <c r="F248">
        <v>2707</v>
      </c>
      <c r="G248">
        <v>142</v>
      </c>
      <c r="H248">
        <v>153</v>
      </c>
      <c r="I248">
        <v>159</v>
      </c>
      <c r="J248">
        <v>17</v>
      </c>
      <c r="K248">
        <v>128</v>
      </c>
      <c r="L248">
        <v>145.18374929327101</v>
      </c>
      <c r="M248">
        <v>22.131883940563299</v>
      </c>
      <c r="N248">
        <v>14400</v>
      </c>
      <c r="O248">
        <v>2019</v>
      </c>
      <c r="P248">
        <v>137</v>
      </c>
      <c r="Q248">
        <v>155</v>
      </c>
      <c r="R248">
        <v>159</v>
      </c>
      <c r="S248">
        <v>22</v>
      </c>
      <c r="T248">
        <v>123</v>
      </c>
    </row>
    <row r="249" spans="1:20" x14ac:dyDescent="0.25">
      <c r="A249">
        <v>248</v>
      </c>
      <c r="B249">
        <v>0</v>
      </c>
      <c r="C249">
        <v>128.70768706998601</v>
      </c>
      <c r="D249">
        <v>15.765886776522301</v>
      </c>
      <c r="E249">
        <v>65803</v>
      </c>
      <c r="F249">
        <v>2933</v>
      </c>
      <c r="G249">
        <v>124.48682953669299</v>
      </c>
      <c r="H249">
        <v>130.53305752202499</v>
      </c>
      <c r="I249">
        <v>135.572852370547</v>
      </c>
      <c r="J249">
        <v>11.0860228338538</v>
      </c>
      <c r="K249">
        <v>143.727243853457</v>
      </c>
      <c r="L249">
        <v>129.11929061104601</v>
      </c>
      <c r="M249">
        <v>25.954842299155501</v>
      </c>
      <c r="N249">
        <v>14400</v>
      </c>
      <c r="O249">
        <v>644</v>
      </c>
      <c r="P249">
        <v>115.503922437345</v>
      </c>
      <c r="Q249">
        <v>135.14337977509501</v>
      </c>
      <c r="R249">
        <v>143.103208309824</v>
      </c>
      <c r="S249">
        <v>27.599285872478799</v>
      </c>
      <c r="T249">
        <v>143.727243853457</v>
      </c>
    </row>
    <row r="250" spans="1:20" x14ac:dyDescent="0.25">
      <c r="A250">
        <v>249</v>
      </c>
      <c r="B250">
        <v>0</v>
      </c>
      <c r="C250">
        <v>135.049366611133</v>
      </c>
      <c r="D250">
        <v>17.0852746408674</v>
      </c>
      <c r="E250">
        <v>72144</v>
      </c>
      <c r="F250">
        <v>8518</v>
      </c>
      <c r="G250">
        <v>132</v>
      </c>
      <c r="H250">
        <v>138</v>
      </c>
      <c r="I250">
        <v>144</v>
      </c>
      <c r="J250">
        <v>12</v>
      </c>
      <c r="K250">
        <v>130</v>
      </c>
      <c r="L250">
        <v>119.86010946555</v>
      </c>
      <c r="M250">
        <v>20.659944241457499</v>
      </c>
      <c r="N250">
        <v>14400</v>
      </c>
      <c r="O250">
        <v>1976</v>
      </c>
      <c r="P250">
        <v>108</v>
      </c>
      <c r="Q250">
        <v>127</v>
      </c>
      <c r="R250">
        <v>134</v>
      </c>
      <c r="S250">
        <v>26</v>
      </c>
      <c r="T250">
        <v>130</v>
      </c>
    </row>
    <row r="251" spans="1:20" x14ac:dyDescent="0.25">
      <c r="A251">
        <v>250</v>
      </c>
      <c r="B251">
        <v>1</v>
      </c>
      <c r="C251">
        <v>115.371814553269</v>
      </c>
      <c r="D251">
        <v>21.731739526861801</v>
      </c>
      <c r="E251">
        <v>14673</v>
      </c>
      <c r="F251">
        <v>1645</v>
      </c>
      <c r="G251">
        <v>103.25</v>
      </c>
      <c r="H251">
        <v>118.75</v>
      </c>
      <c r="I251">
        <v>129</v>
      </c>
      <c r="J251">
        <v>25.75</v>
      </c>
      <c r="K251">
        <v>166.25</v>
      </c>
      <c r="L251">
        <v>115.20241626981</v>
      </c>
      <c r="M251">
        <v>21.531841049771302</v>
      </c>
      <c r="N251">
        <v>14400</v>
      </c>
      <c r="O251">
        <v>1591</v>
      </c>
      <c r="P251">
        <v>103.5</v>
      </c>
      <c r="Q251">
        <v>118.75</v>
      </c>
      <c r="R251">
        <v>128.75</v>
      </c>
      <c r="S251">
        <v>25.25</v>
      </c>
      <c r="T251">
        <v>166.25</v>
      </c>
    </row>
    <row r="252" spans="1:20" x14ac:dyDescent="0.25">
      <c r="A252">
        <v>251</v>
      </c>
      <c r="B252">
        <v>0</v>
      </c>
      <c r="C252">
        <v>150.227846357923</v>
      </c>
      <c r="D252">
        <v>8.7423786934826797</v>
      </c>
      <c r="E252">
        <v>160128</v>
      </c>
      <c r="F252">
        <v>22171</v>
      </c>
      <c r="G252">
        <v>147</v>
      </c>
      <c r="H252">
        <v>151</v>
      </c>
      <c r="I252">
        <v>154</v>
      </c>
      <c r="J252">
        <v>7</v>
      </c>
      <c r="K252">
        <v>168</v>
      </c>
      <c r="L252">
        <v>146.87420977011399</v>
      </c>
      <c r="M252">
        <v>18.602891764198301</v>
      </c>
      <c r="N252">
        <v>14400</v>
      </c>
      <c r="O252">
        <v>480</v>
      </c>
      <c r="P252">
        <v>141</v>
      </c>
      <c r="Q252">
        <v>153</v>
      </c>
      <c r="R252">
        <v>158</v>
      </c>
      <c r="S252">
        <v>17</v>
      </c>
      <c r="T252">
        <v>153</v>
      </c>
    </row>
    <row r="253" spans="1:20" x14ac:dyDescent="0.25">
      <c r="A253">
        <v>252</v>
      </c>
      <c r="B253">
        <v>0</v>
      </c>
      <c r="C253">
        <v>138.42316580724199</v>
      </c>
      <c r="D253">
        <v>17.1949909753606</v>
      </c>
      <c r="E253">
        <v>132304</v>
      </c>
      <c r="F253">
        <v>10711</v>
      </c>
      <c r="G253">
        <v>130</v>
      </c>
      <c r="H253">
        <v>137</v>
      </c>
      <c r="I253">
        <v>145</v>
      </c>
      <c r="J253">
        <v>15</v>
      </c>
      <c r="K253">
        <v>154</v>
      </c>
      <c r="L253">
        <v>163.58430887806199</v>
      </c>
      <c r="M253">
        <v>21.835743998745698</v>
      </c>
      <c r="N253">
        <v>14400</v>
      </c>
      <c r="O253">
        <v>647</v>
      </c>
      <c r="P253">
        <v>156</v>
      </c>
      <c r="Q253">
        <v>170</v>
      </c>
      <c r="R253">
        <v>178</v>
      </c>
      <c r="S253">
        <v>22</v>
      </c>
      <c r="T253">
        <v>144</v>
      </c>
    </row>
    <row r="254" spans="1:20" x14ac:dyDescent="0.25">
      <c r="A254">
        <v>253</v>
      </c>
      <c r="B254">
        <v>0</v>
      </c>
      <c r="C254">
        <v>131.92513364282101</v>
      </c>
      <c r="D254">
        <v>18.626551777763598</v>
      </c>
      <c r="E254">
        <v>32621</v>
      </c>
      <c r="F254">
        <v>4187</v>
      </c>
      <c r="G254">
        <v>128.75</v>
      </c>
      <c r="H254">
        <v>137.5</v>
      </c>
      <c r="I254">
        <v>143.5</v>
      </c>
      <c r="J254">
        <v>14.75</v>
      </c>
      <c r="K254">
        <v>105.75</v>
      </c>
      <c r="L254">
        <v>132.338006721277</v>
      </c>
      <c r="M254">
        <v>21.268377238848402</v>
      </c>
      <c r="N254">
        <v>14400</v>
      </c>
      <c r="O254">
        <v>117</v>
      </c>
      <c r="P254">
        <v>132.25</v>
      </c>
      <c r="Q254">
        <v>140.75</v>
      </c>
      <c r="R254">
        <v>144.25</v>
      </c>
      <c r="S254">
        <v>12</v>
      </c>
      <c r="T254">
        <v>102</v>
      </c>
    </row>
    <row r="255" spans="1:20" x14ac:dyDescent="0.25">
      <c r="A255">
        <v>254</v>
      </c>
      <c r="B255">
        <v>0</v>
      </c>
      <c r="C255">
        <v>128.18435992461201</v>
      </c>
      <c r="D255">
        <v>12.7877204476075</v>
      </c>
      <c r="E255">
        <v>182032</v>
      </c>
      <c r="F255">
        <v>8529</v>
      </c>
      <c r="G255">
        <v>122</v>
      </c>
      <c r="H255">
        <v>129</v>
      </c>
      <c r="I255">
        <v>135</v>
      </c>
      <c r="J255">
        <v>13</v>
      </c>
      <c r="K255">
        <v>181</v>
      </c>
      <c r="L255">
        <v>126.662130523851</v>
      </c>
      <c r="M255">
        <v>18.3104462164826</v>
      </c>
      <c r="N255">
        <v>14400</v>
      </c>
      <c r="O255">
        <v>732</v>
      </c>
      <c r="P255">
        <v>112</v>
      </c>
      <c r="Q255">
        <v>128</v>
      </c>
      <c r="R255">
        <v>142</v>
      </c>
      <c r="S255">
        <v>30</v>
      </c>
      <c r="T255">
        <v>93</v>
      </c>
    </row>
    <row r="256" spans="1:20" x14ac:dyDescent="0.25">
      <c r="A256">
        <v>255</v>
      </c>
      <c r="B256">
        <v>0</v>
      </c>
      <c r="C256">
        <v>151.625013580559</v>
      </c>
      <c r="D256">
        <v>10.0729157559422</v>
      </c>
      <c r="E256">
        <v>61922</v>
      </c>
      <c r="F256">
        <v>6696</v>
      </c>
      <c r="G256">
        <v>148.75</v>
      </c>
      <c r="H256">
        <v>153</v>
      </c>
      <c r="I256">
        <v>157</v>
      </c>
      <c r="J256">
        <v>8.25</v>
      </c>
      <c r="K256">
        <v>131.5</v>
      </c>
      <c r="L256">
        <v>155.92839090143201</v>
      </c>
      <c r="M256">
        <v>5.6790008079660197</v>
      </c>
      <c r="N256">
        <v>14400</v>
      </c>
      <c r="O256">
        <v>156</v>
      </c>
      <c r="P256">
        <v>154.75</v>
      </c>
      <c r="Q256">
        <v>156.25</v>
      </c>
      <c r="R256">
        <v>158.75</v>
      </c>
      <c r="S256">
        <v>4</v>
      </c>
      <c r="T256">
        <v>86.25</v>
      </c>
    </row>
    <row r="257" spans="1:20" x14ac:dyDescent="0.25">
      <c r="A257">
        <v>256</v>
      </c>
      <c r="B257">
        <v>0</v>
      </c>
      <c r="C257">
        <v>148.123386983659</v>
      </c>
      <c r="D257">
        <v>16.8895806422593</v>
      </c>
      <c r="E257">
        <v>29154</v>
      </c>
      <c r="F257">
        <v>636</v>
      </c>
      <c r="G257">
        <v>142</v>
      </c>
      <c r="H257">
        <v>150</v>
      </c>
      <c r="I257">
        <v>158.25</v>
      </c>
      <c r="J257">
        <v>16.25</v>
      </c>
      <c r="K257">
        <v>106.75</v>
      </c>
      <c r="L257">
        <v>141.46566870475701</v>
      </c>
      <c r="M257">
        <v>17.610761056643302</v>
      </c>
      <c r="N257">
        <v>14400</v>
      </c>
      <c r="O257">
        <v>171</v>
      </c>
      <c r="P257">
        <v>137</v>
      </c>
      <c r="Q257">
        <v>146</v>
      </c>
      <c r="R257">
        <v>153</v>
      </c>
      <c r="S257">
        <v>16</v>
      </c>
      <c r="T257">
        <v>100</v>
      </c>
    </row>
    <row r="258" spans="1:20" x14ac:dyDescent="0.25">
      <c r="A258">
        <v>257</v>
      </c>
      <c r="B258">
        <v>0</v>
      </c>
      <c r="C258">
        <v>130.05500074526699</v>
      </c>
      <c r="D258">
        <v>12.169636754179599</v>
      </c>
      <c r="E258">
        <v>105818</v>
      </c>
      <c r="F258">
        <v>11892</v>
      </c>
      <c r="G258">
        <v>125</v>
      </c>
      <c r="H258">
        <v>130.5</v>
      </c>
      <c r="I258">
        <v>137.5</v>
      </c>
      <c r="J258">
        <v>12.5</v>
      </c>
      <c r="K258">
        <v>119</v>
      </c>
      <c r="L258">
        <v>126.326934403298</v>
      </c>
      <c r="M258">
        <v>16.211257915509201</v>
      </c>
      <c r="N258">
        <v>14400</v>
      </c>
      <c r="O258">
        <v>817</v>
      </c>
      <c r="P258">
        <v>119.5</v>
      </c>
      <c r="Q258">
        <v>126.5</v>
      </c>
      <c r="R258">
        <v>134.5</v>
      </c>
      <c r="S258">
        <v>15</v>
      </c>
      <c r="T258">
        <v>119</v>
      </c>
    </row>
    <row r="259" spans="1:20" x14ac:dyDescent="0.25">
      <c r="A259">
        <v>258</v>
      </c>
      <c r="B259">
        <v>0</v>
      </c>
      <c r="C259">
        <v>137.71250000000001</v>
      </c>
      <c r="D259">
        <v>17.252011282117198</v>
      </c>
      <c r="E259">
        <v>55298</v>
      </c>
      <c r="F259">
        <v>2298</v>
      </c>
      <c r="G259">
        <v>126</v>
      </c>
      <c r="H259">
        <v>141.75</v>
      </c>
      <c r="I259">
        <v>150.25</v>
      </c>
      <c r="J259">
        <v>24.25</v>
      </c>
      <c r="K259">
        <v>129</v>
      </c>
      <c r="L259">
        <v>119.74189324501199</v>
      </c>
      <c r="M259">
        <v>17.477852281167799</v>
      </c>
      <c r="N259">
        <v>14400</v>
      </c>
      <c r="O259">
        <v>1417</v>
      </c>
      <c r="P259">
        <v>110</v>
      </c>
      <c r="Q259">
        <v>120</v>
      </c>
      <c r="R259">
        <v>126</v>
      </c>
      <c r="S259">
        <v>16</v>
      </c>
      <c r="T259">
        <v>129</v>
      </c>
    </row>
    <row r="260" spans="1:20" x14ac:dyDescent="0.25">
      <c r="A260">
        <v>259</v>
      </c>
      <c r="B260">
        <v>0</v>
      </c>
      <c r="C260">
        <v>147.51166629322501</v>
      </c>
      <c r="D260">
        <v>16.937979214487601</v>
      </c>
      <c r="E260">
        <v>69653</v>
      </c>
      <c r="F260">
        <v>2708</v>
      </c>
      <c r="G260">
        <v>136</v>
      </c>
      <c r="H260">
        <v>146</v>
      </c>
      <c r="I260">
        <v>156</v>
      </c>
      <c r="J260">
        <v>20</v>
      </c>
      <c r="K260">
        <v>122</v>
      </c>
      <c r="L260">
        <v>140.797577234606</v>
      </c>
      <c r="M260">
        <v>16.877245007625401</v>
      </c>
      <c r="N260">
        <v>14400</v>
      </c>
      <c r="O260">
        <v>449</v>
      </c>
      <c r="P260">
        <v>131</v>
      </c>
      <c r="Q260">
        <v>138</v>
      </c>
      <c r="R260">
        <v>149</v>
      </c>
      <c r="S260">
        <v>18</v>
      </c>
      <c r="T260">
        <v>104</v>
      </c>
    </row>
    <row r="261" spans="1:20" x14ac:dyDescent="0.25">
      <c r="A261">
        <v>260</v>
      </c>
      <c r="B261">
        <v>0</v>
      </c>
      <c r="C261">
        <v>144.61864510222699</v>
      </c>
      <c r="D261">
        <v>14.5102459331767</v>
      </c>
      <c r="E261">
        <v>16466</v>
      </c>
      <c r="F261">
        <v>81</v>
      </c>
      <c r="G261">
        <v>139</v>
      </c>
      <c r="H261">
        <v>145</v>
      </c>
      <c r="I261">
        <v>152.25</v>
      </c>
      <c r="J261">
        <v>13.25</v>
      </c>
      <c r="K261">
        <v>111</v>
      </c>
      <c r="L261">
        <v>143.181140442768</v>
      </c>
      <c r="M261">
        <v>14.713578194996201</v>
      </c>
      <c r="N261">
        <v>14400</v>
      </c>
      <c r="O261">
        <v>81</v>
      </c>
      <c r="P261">
        <v>138.25</v>
      </c>
      <c r="Q261">
        <v>143.5</v>
      </c>
      <c r="R261">
        <v>150</v>
      </c>
      <c r="S261">
        <v>11.75</v>
      </c>
      <c r="T261">
        <v>109</v>
      </c>
    </row>
    <row r="262" spans="1:20" x14ac:dyDescent="0.25">
      <c r="A262">
        <v>261</v>
      </c>
      <c r="B262">
        <v>0</v>
      </c>
      <c r="C262">
        <v>139.582843090891</v>
      </c>
      <c r="D262">
        <v>10.1896881413755</v>
      </c>
      <c r="E262">
        <v>55328</v>
      </c>
      <c r="F262">
        <v>2463</v>
      </c>
      <c r="G262">
        <v>133</v>
      </c>
      <c r="H262">
        <v>138</v>
      </c>
      <c r="I262">
        <v>147</v>
      </c>
      <c r="J262">
        <v>14</v>
      </c>
      <c r="K262">
        <v>97</v>
      </c>
      <c r="L262">
        <v>150.813889477027</v>
      </c>
      <c r="M262">
        <v>7.2569577738719699</v>
      </c>
      <c r="N262">
        <v>14400</v>
      </c>
      <c r="O262">
        <v>231</v>
      </c>
      <c r="P262">
        <v>147</v>
      </c>
      <c r="Q262">
        <v>150</v>
      </c>
      <c r="R262">
        <v>155</v>
      </c>
      <c r="S262">
        <v>8</v>
      </c>
      <c r="T262">
        <v>96</v>
      </c>
    </row>
    <row r="263" spans="1:20" x14ac:dyDescent="0.25">
      <c r="A263">
        <v>262</v>
      </c>
      <c r="B263">
        <v>0</v>
      </c>
      <c r="C263">
        <v>140.73885827639401</v>
      </c>
      <c r="D263">
        <v>8.0782567522145197</v>
      </c>
      <c r="E263">
        <v>24272</v>
      </c>
      <c r="F263">
        <v>1587</v>
      </c>
      <c r="G263">
        <v>137</v>
      </c>
      <c r="H263">
        <v>139</v>
      </c>
      <c r="I263">
        <v>144</v>
      </c>
      <c r="J263">
        <v>7</v>
      </c>
      <c r="K263">
        <v>100</v>
      </c>
      <c r="L263">
        <v>142.749943323509</v>
      </c>
      <c r="M263">
        <v>9.7808046620194897</v>
      </c>
      <c r="N263">
        <v>14400</v>
      </c>
      <c r="O263">
        <v>1167</v>
      </c>
      <c r="P263">
        <v>138</v>
      </c>
      <c r="Q263">
        <v>141</v>
      </c>
      <c r="R263">
        <v>147</v>
      </c>
      <c r="S263">
        <v>9</v>
      </c>
      <c r="T263">
        <v>100</v>
      </c>
    </row>
    <row r="264" spans="1:20" x14ac:dyDescent="0.25">
      <c r="A264">
        <v>263</v>
      </c>
      <c r="B264">
        <v>0</v>
      </c>
      <c r="C264">
        <v>142.90550334384099</v>
      </c>
      <c r="D264">
        <v>11.5136004842274</v>
      </c>
      <c r="E264">
        <v>40159</v>
      </c>
      <c r="F264">
        <v>6216</v>
      </c>
      <c r="G264">
        <v>138</v>
      </c>
      <c r="H264">
        <v>143.25</v>
      </c>
      <c r="I264">
        <v>147.5</v>
      </c>
      <c r="J264">
        <v>9.5</v>
      </c>
      <c r="K264">
        <v>139.25</v>
      </c>
      <c r="L264">
        <v>147.221285341118</v>
      </c>
      <c r="M264">
        <v>13.898404183918901</v>
      </c>
      <c r="N264">
        <v>14400</v>
      </c>
      <c r="O264">
        <v>1384</v>
      </c>
      <c r="P264">
        <v>139.75</v>
      </c>
      <c r="Q264">
        <v>145.875</v>
      </c>
      <c r="R264">
        <v>153.75</v>
      </c>
      <c r="S264">
        <v>14</v>
      </c>
      <c r="T264">
        <v>139.25</v>
      </c>
    </row>
    <row r="265" spans="1:20" x14ac:dyDescent="0.25">
      <c r="A265">
        <v>264</v>
      </c>
      <c r="B265">
        <v>0</v>
      </c>
      <c r="C265">
        <v>135.87904491197901</v>
      </c>
      <c r="D265">
        <v>10.169873758110301</v>
      </c>
      <c r="E265">
        <v>63896</v>
      </c>
      <c r="F265">
        <v>782</v>
      </c>
      <c r="G265">
        <v>132.74336283185801</v>
      </c>
      <c r="H265">
        <v>137.14634623548</v>
      </c>
      <c r="I265">
        <v>141.50943396226401</v>
      </c>
      <c r="J265">
        <v>8.7660711304057397</v>
      </c>
      <c r="K265">
        <v>111.729307310485</v>
      </c>
      <c r="L265">
        <v>131.78370205476901</v>
      </c>
      <c r="M265">
        <v>15.6046425606808</v>
      </c>
      <c r="N265">
        <v>14400</v>
      </c>
      <c r="O265">
        <v>681</v>
      </c>
      <c r="P265">
        <v>125.03983343862799</v>
      </c>
      <c r="Q265">
        <v>135.12802566554799</v>
      </c>
      <c r="R265">
        <v>139.56118350590199</v>
      </c>
      <c r="S265">
        <v>14.5213500672747</v>
      </c>
      <c r="T265">
        <v>111.729307310485</v>
      </c>
    </row>
    <row r="266" spans="1:20" x14ac:dyDescent="0.25">
      <c r="A266">
        <v>265</v>
      </c>
      <c r="B266">
        <v>0</v>
      </c>
      <c r="C266">
        <v>153.07588634688599</v>
      </c>
      <c r="D266">
        <v>17.459378584414299</v>
      </c>
      <c r="E266">
        <v>134212</v>
      </c>
      <c r="F266">
        <v>6666</v>
      </c>
      <c r="G266">
        <v>148</v>
      </c>
      <c r="H266">
        <v>157</v>
      </c>
      <c r="I266">
        <v>164</v>
      </c>
      <c r="J266">
        <v>16</v>
      </c>
      <c r="K266">
        <v>179</v>
      </c>
      <c r="L266">
        <v>155.94293197872801</v>
      </c>
      <c r="M266">
        <v>10.1031664141696</v>
      </c>
      <c r="N266">
        <v>14400</v>
      </c>
      <c r="O266">
        <v>1801</v>
      </c>
      <c r="P266">
        <v>150</v>
      </c>
      <c r="Q266">
        <v>157</v>
      </c>
      <c r="R266">
        <v>162</v>
      </c>
      <c r="S266">
        <v>12</v>
      </c>
      <c r="T266">
        <v>95</v>
      </c>
    </row>
    <row r="267" spans="1:20" x14ac:dyDescent="0.25">
      <c r="A267">
        <v>266</v>
      </c>
      <c r="B267">
        <v>0</v>
      </c>
      <c r="C267">
        <v>135.26795645969099</v>
      </c>
      <c r="D267">
        <v>14.2324417714287</v>
      </c>
      <c r="E267">
        <v>182288</v>
      </c>
      <c r="F267">
        <v>2291</v>
      </c>
      <c r="G267">
        <v>127.118644067796</v>
      </c>
      <c r="H267">
        <v>136.10463342770399</v>
      </c>
      <c r="I267">
        <v>145.57321976462799</v>
      </c>
      <c r="J267">
        <v>18.454575696831601</v>
      </c>
      <c r="K267">
        <v>128.39227681497999</v>
      </c>
      <c r="L267">
        <v>139.305679471893</v>
      </c>
      <c r="M267">
        <v>14.7527838050204</v>
      </c>
      <c r="N267">
        <v>14400</v>
      </c>
      <c r="O267">
        <v>1601</v>
      </c>
      <c r="P267">
        <v>133.547249131885</v>
      </c>
      <c r="Q267">
        <v>142.34249686677401</v>
      </c>
      <c r="R267">
        <v>147.96073168082501</v>
      </c>
      <c r="S267">
        <v>14.4134825489399</v>
      </c>
      <c r="T267">
        <v>106.312024610846</v>
      </c>
    </row>
    <row r="268" spans="1:20" x14ac:dyDescent="0.25">
      <c r="A268">
        <v>267</v>
      </c>
      <c r="B268">
        <v>1</v>
      </c>
      <c r="C268">
        <v>152.41989194744801</v>
      </c>
      <c r="D268">
        <v>20.279549202198599</v>
      </c>
      <c r="E268">
        <v>122940</v>
      </c>
      <c r="F268">
        <v>1261</v>
      </c>
      <c r="G268">
        <v>147.039473677855</v>
      </c>
      <c r="H268">
        <v>158.228039407224</v>
      </c>
      <c r="I268">
        <v>165.73617379839999</v>
      </c>
      <c r="J268">
        <v>18.6967001205449</v>
      </c>
      <c r="K268">
        <v>136.531166530614</v>
      </c>
      <c r="L268">
        <v>141.99826700553101</v>
      </c>
      <c r="M268">
        <v>18.343357169108501</v>
      </c>
      <c r="N268">
        <v>14400</v>
      </c>
      <c r="O268">
        <v>574</v>
      </c>
      <c r="P268">
        <v>135.666859662072</v>
      </c>
      <c r="Q268">
        <v>146.90952731530399</v>
      </c>
      <c r="R268">
        <v>154.02339795202201</v>
      </c>
      <c r="S268">
        <v>18.3565382899498</v>
      </c>
      <c r="T268">
        <v>96.543086517325804</v>
      </c>
    </row>
    <row r="269" spans="1:20" x14ac:dyDescent="0.25">
      <c r="A269">
        <v>268</v>
      </c>
      <c r="B269">
        <v>0</v>
      </c>
      <c r="C269">
        <v>159.24367824271701</v>
      </c>
      <c r="D269">
        <v>14.047642912417</v>
      </c>
      <c r="E269">
        <v>77795</v>
      </c>
      <c r="F269">
        <v>14561</v>
      </c>
      <c r="G269">
        <v>154.75</v>
      </c>
      <c r="H269">
        <v>159.5</v>
      </c>
      <c r="I269">
        <v>164.75</v>
      </c>
      <c r="J269">
        <v>10</v>
      </c>
      <c r="K269">
        <v>145.5</v>
      </c>
      <c r="L269">
        <v>162.72336388371701</v>
      </c>
      <c r="M269">
        <v>25.927209684357901</v>
      </c>
      <c r="N269">
        <v>14400</v>
      </c>
      <c r="O269">
        <v>434</v>
      </c>
      <c r="P269">
        <v>155.5</v>
      </c>
      <c r="Q269">
        <v>169.5</v>
      </c>
      <c r="R269">
        <v>180.75</v>
      </c>
      <c r="S269">
        <v>25.25</v>
      </c>
      <c r="T269">
        <v>145.5</v>
      </c>
    </row>
    <row r="270" spans="1:20" x14ac:dyDescent="0.25">
      <c r="A270">
        <v>269</v>
      </c>
      <c r="B270">
        <v>0</v>
      </c>
      <c r="C270">
        <v>122.61188995215301</v>
      </c>
      <c r="D270">
        <v>16.412138254170699</v>
      </c>
      <c r="E270">
        <v>22205</v>
      </c>
      <c r="F270">
        <v>1305</v>
      </c>
      <c r="G270">
        <v>115.5</v>
      </c>
      <c r="H270">
        <v>126.5</v>
      </c>
      <c r="I270">
        <v>133.75</v>
      </c>
      <c r="J270">
        <v>18.25</v>
      </c>
      <c r="K270">
        <v>144.5</v>
      </c>
      <c r="L270">
        <v>122.33099763348601</v>
      </c>
      <c r="M270">
        <v>17.991859107551299</v>
      </c>
      <c r="N270">
        <v>14400</v>
      </c>
      <c r="O270">
        <v>878</v>
      </c>
      <c r="P270">
        <v>112</v>
      </c>
      <c r="Q270">
        <v>128.25</v>
      </c>
      <c r="R270">
        <v>134.75</v>
      </c>
      <c r="S270">
        <v>22.75</v>
      </c>
      <c r="T270">
        <v>130.75</v>
      </c>
    </row>
    <row r="271" spans="1:20" x14ac:dyDescent="0.25">
      <c r="A271">
        <v>270</v>
      </c>
      <c r="B271">
        <v>1</v>
      </c>
      <c r="C271">
        <v>149.250895808449</v>
      </c>
      <c r="D271">
        <v>13.579047271731801</v>
      </c>
      <c r="E271">
        <v>73808</v>
      </c>
      <c r="F271">
        <v>1806</v>
      </c>
      <c r="G271">
        <v>145</v>
      </c>
      <c r="H271">
        <v>150</v>
      </c>
      <c r="I271">
        <v>154</v>
      </c>
      <c r="J271">
        <v>9</v>
      </c>
      <c r="K271">
        <v>143</v>
      </c>
      <c r="L271">
        <v>150.31970342093601</v>
      </c>
      <c r="M271">
        <v>15.4271741297572</v>
      </c>
      <c r="N271">
        <v>14400</v>
      </c>
      <c r="O271">
        <v>778</v>
      </c>
      <c r="P271">
        <v>142</v>
      </c>
      <c r="Q271">
        <v>151</v>
      </c>
      <c r="R271">
        <v>160</v>
      </c>
      <c r="S271">
        <v>18</v>
      </c>
      <c r="T271">
        <v>142</v>
      </c>
    </row>
    <row r="272" spans="1:20" x14ac:dyDescent="0.25">
      <c r="A272">
        <v>271</v>
      </c>
      <c r="B272">
        <v>0</v>
      </c>
      <c r="C272">
        <v>129.69858847710699</v>
      </c>
      <c r="D272">
        <v>15.2712015844014</v>
      </c>
      <c r="E272">
        <v>103712</v>
      </c>
      <c r="F272">
        <v>8354</v>
      </c>
      <c r="G272">
        <v>120</v>
      </c>
      <c r="H272">
        <v>132</v>
      </c>
      <c r="I272">
        <v>140</v>
      </c>
      <c r="J272">
        <v>20</v>
      </c>
      <c r="K272">
        <v>148</v>
      </c>
      <c r="L272">
        <v>113.630234933605</v>
      </c>
      <c r="M272">
        <v>12.4520268124583</v>
      </c>
      <c r="N272">
        <v>14400</v>
      </c>
      <c r="O272">
        <v>694</v>
      </c>
      <c r="P272">
        <v>112</v>
      </c>
      <c r="Q272">
        <v>117</v>
      </c>
      <c r="R272">
        <v>120</v>
      </c>
      <c r="S272">
        <v>8</v>
      </c>
      <c r="T272">
        <v>89</v>
      </c>
    </row>
    <row r="273" spans="1:20" x14ac:dyDescent="0.25">
      <c r="A273">
        <v>272</v>
      </c>
      <c r="B273">
        <v>0</v>
      </c>
      <c r="C273">
        <v>142.01656617333501</v>
      </c>
      <c r="D273">
        <v>25.901425120128</v>
      </c>
      <c r="E273">
        <v>18256</v>
      </c>
      <c r="F273">
        <v>1837</v>
      </c>
      <c r="G273">
        <v>143</v>
      </c>
      <c r="H273">
        <v>153</v>
      </c>
      <c r="I273">
        <v>157</v>
      </c>
      <c r="J273">
        <v>14</v>
      </c>
      <c r="K273">
        <v>120</v>
      </c>
      <c r="L273">
        <v>139.91121313516399</v>
      </c>
      <c r="M273">
        <v>27.465560092986902</v>
      </c>
      <c r="N273">
        <v>14400</v>
      </c>
      <c r="O273">
        <v>1549</v>
      </c>
      <c r="P273">
        <v>136</v>
      </c>
      <c r="Q273">
        <v>152</v>
      </c>
      <c r="R273">
        <v>157</v>
      </c>
      <c r="S273">
        <v>21</v>
      </c>
      <c r="T273">
        <v>120</v>
      </c>
    </row>
    <row r="274" spans="1:20" x14ac:dyDescent="0.25">
      <c r="A274">
        <v>273</v>
      </c>
      <c r="B274">
        <v>0</v>
      </c>
      <c r="C274">
        <v>155.38831011489</v>
      </c>
      <c r="D274">
        <v>10.4634303985816</v>
      </c>
      <c r="E274">
        <v>22605</v>
      </c>
      <c r="F274">
        <v>41</v>
      </c>
      <c r="G274">
        <v>150.593036023829</v>
      </c>
      <c r="H274">
        <v>155.53406722772999</v>
      </c>
      <c r="I274">
        <v>161.594709465119</v>
      </c>
      <c r="J274">
        <v>11.0016734412905</v>
      </c>
      <c r="K274">
        <v>96.274946768210498</v>
      </c>
      <c r="L274">
        <v>153.31426781363501</v>
      </c>
      <c r="M274">
        <v>11.0469282678339</v>
      </c>
      <c r="N274">
        <v>14400</v>
      </c>
      <c r="O274">
        <v>32</v>
      </c>
      <c r="P274">
        <v>148.72351072262299</v>
      </c>
      <c r="Q274">
        <v>153.84615384615299</v>
      </c>
      <c r="R274">
        <v>157.987433331342</v>
      </c>
      <c r="S274">
        <v>9.2639226087186408</v>
      </c>
      <c r="T274">
        <v>91.584540015776895</v>
      </c>
    </row>
    <row r="275" spans="1:20" x14ac:dyDescent="0.25">
      <c r="A275">
        <v>274</v>
      </c>
      <c r="B275">
        <v>1</v>
      </c>
      <c r="C275">
        <v>141.30735139131301</v>
      </c>
      <c r="D275">
        <v>13.520415157586401</v>
      </c>
      <c r="E275">
        <v>85563</v>
      </c>
      <c r="F275">
        <v>21990</v>
      </c>
      <c r="G275">
        <v>136</v>
      </c>
      <c r="H275">
        <v>143</v>
      </c>
      <c r="I275">
        <v>149.25</v>
      </c>
      <c r="J275">
        <v>13.25</v>
      </c>
      <c r="K275">
        <v>165.25</v>
      </c>
      <c r="L275">
        <v>146.268878185208</v>
      </c>
      <c r="M275">
        <v>16.561723116624901</v>
      </c>
      <c r="N275">
        <v>14400</v>
      </c>
      <c r="O275">
        <v>1528</v>
      </c>
      <c r="P275">
        <v>139.5</v>
      </c>
      <c r="Q275">
        <v>147.5</v>
      </c>
      <c r="R275">
        <v>155.25</v>
      </c>
      <c r="S275">
        <v>15.75</v>
      </c>
      <c r="T275">
        <v>111</v>
      </c>
    </row>
    <row r="276" spans="1:20" x14ac:dyDescent="0.25">
      <c r="A276">
        <v>275</v>
      </c>
      <c r="B276">
        <v>0</v>
      </c>
      <c r="C276">
        <v>126.42588386306601</v>
      </c>
      <c r="D276">
        <v>10.5824555930944</v>
      </c>
      <c r="E276">
        <v>61898</v>
      </c>
      <c r="F276">
        <v>2184</v>
      </c>
      <c r="G276">
        <v>120.014609204915</v>
      </c>
      <c r="H276">
        <v>124.977837568092</v>
      </c>
      <c r="I276">
        <v>130.85564607998799</v>
      </c>
      <c r="J276">
        <v>10.841036875072399</v>
      </c>
      <c r="K276">
        <v>102.657199270719</v>
      </c>
      <c r="L276">
        <v>123.508819436457</v>
      </c>
      <c r="M276">
        <v>13.7331753090949</v>
      </c>
      <c r="N276">
        <v>14400</v>
      </c>
      <c r="O276">
        <v>795</v>
      </c>
      <c r="P276">
        <v>116.83879379690001</v>
      </c>
      <c r="Q276">
        <v>121.960749822651</v>
      </c>
      <c r="R276">
        <v>130.60477852177101</v>
      </c>
      <c r="S276">
        <v>13.7659847248713</v>
      </c>
      <c r="T276">
        <v>102.657199270719</v>
      </c>
    </row>
    <row r="277" spans="1:20" x14ac:dyDescent="0.25">
      <c r="A277">
        <v>276</v>
      </c>
      <c r="B277">
        <v>0</v>
      </c>
      <c r="C277">
        <v>139.38260620156001</v>
      </c>
      <c r="D277">
        <v>8.6707858425859907</v>
      </c>
      <c r="E277">
        <v>171920</v>
      </c>
      <c r="F277">
        <v>11541</v>
      </c>
      <c r="G277">
        <v>135</v>
      </c>
      <c r="H277">
        <v>138</v>
      </c>
      <c r="I277">
        <v>143</v>
      </c>
      <c r="J277">
        <v>8</v>
      </c>
      <c r="K277">
        <v>141</v>
      </c>
      <c r="L277">
        <v>136.529111501036</v>
      </c>
      <c r="M277">
        <v>12.6508567160565</v>
      </c>
      <c r="N277">
        <v>14400</v>
      </c>
      <c r="O277">
        <v>1862</v>
      </c>
      <c r="P277">
        <v>132</v>
      </c>
      <c r="Q277">
        <v>137</v>
      </c>
      <c r="R277">
        <v>142</v>
      </c>
      <c r="S277">
        <v>10</v>
      </c>
      <c r="T277">
        <v>132</v>
      </c>
    </row>
    <row r="278" spans="1:20" x14ac:dyDescent="0.25">
      <c r="A278">
        <v>277</v>
      </c>
      <c r="B278">
        <v>0</v>
      </c>
      <c r="C278">
        <v>145.19453858747499</v>
      </c>
      <c r="D278">
        <v>11.928391877857001</v>
      </c>
      <c r="E278">
        <v>51812</v>
      </c>
      <c r="F278">
        <v>164</v>
      </c>
      <c r="G278">
        <v>141.182649294898</v>
      </c>
      <c r="H278">
        <v>146.17617649091699</v>
      </c>
      <c r="I278">
        <v>151.99144144704999</v>
      </c>
      <c r="J278">
        <v>10.8087921521523</v>
      </c>
      <c r="K278">
        <v>108.39360869014099</v>
      </c>
      <c r="L278">
        <v>148.950069196393</v>
      </c>
      <c r="M278">
        <v>17.807926659388901</v>
      </c>
      <c r="N278">
        <v>14400</v>
      </c>
      <c r="O278">
        <v>62</v>
      </c>
      <c r="P278">
        <v>146.254493329799</v>
      </c>
      <c r="Q278">
        <v>154.84096910653901</v>
      </c>
      <c r="R278">
        <v>158.730158730158</v>
      </c>
      <c r="S278">
        <v>12.475665400359601</v>
      </c>
      <c r="T278">
        <v>108.39360869014099</v>
      </c>
    </row>
    <row r="279" spans="1:20" x14ac:dyDescent="0.25">
      <c r="A279">
        <v>278</v>
      </c>
      <c r="B279">
        <v>0</v>
      </c>
      <c r="C279">
        <v>148.29558152240901</v>
      </c>
      <c r="D279">
        <v>9.6461640917174005</v>
      </c>
      <c r="E279">
        <v>61928</v>
      </c>
      <c r="F279">
        <v>5189</v>
      </c>
      <c r="G279">
        <v>145</v>
      </c>
      <c r="H279">
        <v>149</v>
      </c>
      <c r="I279">
        <v>153</v>
      </c>
      <c r="J279">
        <v>8</v>
      </c>
      <c r="K279">
        <v>149</v>
      </c>
      <c r="L279">
        <v>143.46048850574701</v>
      </c>
      <c r="M279">
        <v>14.6929146273527</v>
      </c>
      <c r="N279">
        <v>14400</v>
      </c>
      <c r="O279">
        <v>1872</v>
      </c>
      <c r="P279">
        <v>142</v>
      </c>
      <c r="Q279">
        <v>146</v>
      </c>
      <c r="R279">
        <v>149</v>
      </c>
      <c r="S279">
        <v>7</v>
      </c>
      <c r="T279">
        <v>139</v>
      </c>
    </row>
    <row r="280" spans="1:20" x14ac:dyDescent="0.25">
      <c r="A280">
        <v>279</v>
      </c>
      <c r="B280">
        <v>0</v>
      </c>
      <c r="C280">
        <v>127.492463449585</v>
      </c>
      <c r="D280">
        <v>10.9031044301116</v>
      </c>
      <c r="E280">
        <v>89704</v>
      </c>
      <c r="F280">
        <v>1155</v>
      </c>
      <c r="G280">
        <v>122.33927091979901</v>
      </c>
      <c r="H280">
        <v>127.659574468085</v>
      </c>
      <c r="I280">
        <v>133.84241475688401</v>
      </c>
      <c r="J280">
        <v>11.5031438370851</v>
      </c>
      <c r="K280">
        <v>106.30707661271801</v>
      </c>
      <c r="L280">
        <v>130.97175411248901</v>
      </c>
      <c r="M280">
        <v>14.055563105424399</v>
      </c>
      <c r="N280">
        <v>14400</v>
      </c>
      <c r="O280">
        <v>519</v>
      </c>
      <c r="P280">
        <v>124.874181865339</v>
      </c>
      <c r="Q280">
        <v>135.53730207078399</v>
      </c>
      <c r="R280">
        <v>139.53216304995101</v>
      </c>
      <c r="S280">
        <v>14.6579811846124</v>
      </c>
      <c r="T280">
        <v>97.107989129749299</v>
      </c>
    </row>
    <row r="281" spans="1:20" x14ac:dyDescent="0.25">
      <c r="A281">
        <v>280</v>
      </c>
      <c r="B281">
        <v>0</v>
      </c>
      <c r="C281">
        <v>123.232379388043</v>
      </c>
      <c r="D281">
        <v>14.051254286896899</v>
      </c>
      <c r="E281">
        <v>259344</v>
      </c>
      <c r="F281">
        <v>21909</v>
      </c>
      <c r="G281">
        <v>116</v>
      </c>
      <c r="H281">
        <v>124</v>
      </c>
      <c r="I281">
        <v>132</v>
      </c>
      <c r="J281">
        <v>16</v>
      </c>
      <c r="K281">
        <v>164</v>
      </c>
      <c r="L281">
        <v>138.014121869392</v>
      </c>
      <c r="M281">
        <v>12.743171703148001</v>
      </c>
      <c r="N281">
        <v>14400</v>
      </c>
      <c r="O281">
        <v>1583</v>
      </c>
      <c r="P281">
        <v>134</v>
      </c>
      <c r="Q281">
        <v>141</v>
      </c>
      <c r="R281">
        <v>145</v>
      </c>
      <c r="S281">
        <v>11</v>
      </c>
      <c r="T281">
        <v>98</v>
      </c>
    </row>
    <row r="282" spans="1:20" x14ac:dyDescent="0.25">
      <c r="A282">
        <v>281</v>
      </c>
      <c r="B282">
        <v>0</v>
      </c>
      <c r="C282">
        <v>132.08100292360399</v>
      </c>
      <c r="D282">
        <v>9.6672063280940108</v>
      </c>
      <c r="E282">
        <v>55880</v>
      </c>
      <c r="F282">
        <v>8678</v>
      </c>
      <c r="G282">
        <v>128.5</v>
      </c>
      <c r="H282">
        <v>133.25</v>
      </c>
      <c r="I282">
        <v>137</v>
      </c>
      <c r="J282">
        <v>8.5</v>
      </c>
      <c r="K282">
        <v>147.75</v>
      </c>
      <c r="L282">
        <v>128.90732826223299</v>
      </c>
      <c r="M282">
        <v>12.6334696724868</v>
      </c>
      <c r="N282">
        <v>14400</v>
      </c>
      <c r="O282">
        <v>1648</v>
      </c>
      <c r="P282">
        <v>122.75</v>
      </c>
      <c r="Q282">
        <v>129</v>
      </c>
      <c r="R282">
        <v>135</v>
      </c>
      <c r="S282">
        <v>12.25</v>
      </c>
      <c r="T282">
        <v>147.75</v>
      </c>
    </row>
    <row r="283" spans="1:20" x14ac:dyDescent="0.25">
      <c r="A283">
        <v>282</v>
      </c>
      <c r="B283">
        <v>0</v>
      </c>
      <c r="C283">
        <v>150.616102029757</v>
      </c>
      <c r="D283">
        <v>14.3928317078077</v>
      </c>
      <c r="E283">
        <v>77449</v>
      </c>
      <c r="F283">
        <v>7231</v>
      </c>
      <c r="G283">
        <v>142.85714285714201</v>
      </c>
      <c r="H283">
        <v>148.89655481358699</v>
      </c>
      <c r="I283">
        <v>160.35770933276501</v>
      </c>
      <c r="J283">
        <v>17.5005664756222</v>
      </c>
      <c r="K283">
        <v>126.265770203759</v>
      </c>
      <c r="L283">
        <v>158.02878287136201</v>
      </c>
      <c r="M283">
        <v>19.159357982762899</v>
      </c>
      <c r="N283">
        <v>14400</v>
      </c>
      <c r="O283">
        <v>1277</v>
      </c>
      <c r="P283">
        <v>148.86147526464799</v>
      </c>
      <c r="Q283">
        <v>164.80597072616899</v>
      </c>
      <c r="R283">
        <v>171.389858347661</v>
      </c>
      <c r="S283">
        <v>22.528383083012901</v>
      </c>
      <c r="T283">
        <v>108.91056426565</v>
      </c>
    </row>
    <row r="284" spans="1:20" x14ac:dyDescent="0.25">
      <c r="A284">
        <v>283</v>
      </c>
      <c r="B284">
        <v>1</v>
      </c>
      <c r="C284">
        <v>131.727634897379</v>
      </c>
      <c r="D284">
        <v>25.855238475756</v>
      </c>
      <c r="E284">
        <v>105271</v>
      </c>
      <c r="F284">
        <v>6889</v>
      </c>
      <c r="G284">
        <v>124.018358905017</v>
      </c>
      <c r="H284">
        <v>140.89181930360101</v>
      </c>
      <c r="I284">
        <v>148.85083086204199</v>
      </c>
      <c r="J284">
        <v>24.832471957024701</v>
      </c>
      <c r="K284">
        <v>141.18475232376301</v>
      </c>
      <c r="L284">
        <v>117.098716454087</v>
      </c>
      <c r="M284">
        <v>30.7417193560117</v>
      </c>
      <c r="N284">
        <v>14400</v>
      </c>
      <c r="O284">
        <v>1131</v>
      </c>
      <c r="P284">
        <v>88.139352840629101</v>
      </c>
      <c r="Q284">
        <v>127.7570992266</v>
      </c>
      <c r="R284">
        <v>143.70009884209</v>
      </c>
      <c r="S284">
        <v>55.560746001461098</v>
      </c>
      <c r="T284">
        <v>107.335381722186</v>
      </c>
    </row>
    <row r="285" spans="1:20" x14ac:dyDescent="0.25">
      <c r="A285">
        <v>284</v>
      </c>
      <c r="B285">
        <v>1</v>
      </c>
      <c r="C285">
        <v>106.781003940475</v>
      </c>
      <c r="D285">
        <v>19.8443141142393</v>
      </c>
      <c r="E285">
        <v>40799</v>
      </c>
      <c r="F285">
        <v>802</v>
      </c>
      <c r="G285">
        <v>98.684504290272599</v>
      </c>
      <c r="H285">
        <v>109.46205225996501</v>
      </c>
      <c r="I285">
        <v>118.476512699464</v>
      </c>
      <c r="J285">
        <v>19.792008409191801</v>
      </c>
      <c r="K285">
        <v>128.565630489336</v>
      </c>
      <c r="L285">
        <v>108.028483713409</v>
      </c>
      <c r="M285">
        <v>22.890680475927699</v>
      </c>
      <c r="N285">
        <v>14400</v>
      </c>
      <c r="O285">
        <v>163</v>
      </c>
      <c r="P285">
        <v>94.420865640171002</v>
      </c>
      <c r="Q285">
        <v>110.706538461273</v>
      </c>
      <c r="R285">
        <v>121.10586678566899</v>
      </c>
      <c r="S285">
        <v>26.685001145498099</v>
      </c>
      <c r="T285">
        <v>127.64276668371799</v>
      </c>
    </row>
    <row r="286" spans="1:20" x14ac:dyDescent="0.25">
      <c r="A286">
        <v>285</v>
      </c>
      <c r="B286">
        <v>0</v>
      </c>
      <c r="C286">
        <v>158.768924955605</v>
      </c>
      <c r="D286">
        <v>7.2110789674216598</v>
      </c>
      <c r="E286">
        <v>37957</v>
      </c>
      <c r="F286">
        <v>2767</v>
      </c>
      <c r="G286">
        <v>154.152743632853</v>
      </c>
      <c r="H286">
        <v>157.86530085856501</v>
      </c>
      <c r="I286">
        <v>163.149145367763</v>
      </c>
      <c r="J286">
        <v>8.9964017349093393</v>
      </c>
      <c r="K286">
        <v>65.856664484343</v>
      </c>
      <c r="L286">
        <v>154.28486959938499</v>
      </c>
      <c r="M286">
        <v>5.2408641942937599</v>
      </c>
      <c r="N286">
        <v>14400</v>
      </c>
      <c r="O286">
        <v>1014</v>
      </c>
      <c r="P286">
        <v>151.51515151515099</v>
      </c>
      <c r="Q286">
        <v>154.66774972910801</v>
      </c>
      <c r="R286">
        <v>157.894736842105</v>
      </c>
      <c r="S286">
        <v>6.3795853269537499</v>
      </c>
      <c r="T286">
        <v>46.104718996401303</v>
      </c>
    </row>
    <row r="287" spans="1:20" x14ac:dyDescent="0.25">
      <c r="A287">
        <v>286</v>
      </c>
      <c r="B287">
        <v>0</v>
      </c>
      <c r="C287">
        <v>135.542360806663</v>
      </c>
      <c r="D287">
        <v>21.663043458206801</v>
      </c>
      <c r="E287">
        <v>28233</v>
      </c>
      <c r="F287">
        <v>861</v>
      </c>
      <c r="G287">
        <v>131</v>
      </c>
      <c r="H287">
        <v>137.5</v>
      </c>
      <c r="I287">
        <v>148.5</v>
      </c>
      <c r="J287">
        <v>17.5</v>
      </c>
      <c r="K287">
        <v>126.5</v>
      </c>
      <c r="L287">
        <v>129.37895120174801</v>
      </c>
      <c r="M287">
        <v>18.331372961705</v>
      </c>
      <c r="N287">
        <v>14400</v>
      </c>
      <c r="O287">
        <v>670</v>
      </c>
      <c r="P287">
        <v>126.5</v>
      </c>
      <c r="Q287">
        <v>134</v>
      </c>
      <c r="R287">
        <v>137.5</v>
      </c>
      <c r="S287">
        <v>11</v>
      </c>
      <c r="T287">
        <v>112.25</v>
      </c>
    </row>
    <row r="288" spans="1:20" x14ac:dyDescent="0.25">
      <c r="A288">
        <v>287</v>
      </c>
      <c r="B288">
        <v>0</v>
      </c>
      <c r="C288">
        <v>142.121379609813</v>
      </c>
      <c r="D288">
        <v>13.920868399612001</v>
      </c>
      <c r="E288">
        <v>174112</v>
      </c>
      <c r="F288">
        <v>12907</v>
      </c>
      <c r="G288">
        <v>137</v>
      </c>
      <c r="H288">
        <v>144</v>
      </c>
      <c r="I288">
        <v>150</v>
      </c>
      <c r="J288">
        <v>13</v>
      </c>
      <c r="K288">
        <v>150</v>
      </c>
      <c r="L288">
        <v>133.66730684000501</v>
      </c>
      <c r="M288">
        <v>18.917494215255001</v>
      </c>
      <c r="N288">
        <v>14400</v>
      </c>
      <c r="O288">
        <v>862</v>
      </c>
      <c r="P288">
        <v>122</v>
      </c>
      <c r="Q288">
        <v>136</v>
      </c>
      <c r="R288">
        <v>146</v>
      </c>
      <c r="S288">
        <v>24</v>
      </c>
      <c r="T288">
        <v>122</v>
      </c>
    </row>
    <row r="289" spans="1:20" x14ac:dyDescent="0.25">
      <c r="A289">
        <v>288</v>
      </c>
      <c r="B289">
        <v>0</v>
      </c>
      <c r="C289">
        <v>137.595479548181</v>
      </c>
      <c r="D289">
        <v>16.901110709946401</v>
      </c>
      <c r="E289">
        <v>102624</v>
      </c>
      <c r="F289">
        <v>14270</v>
      </c>
      <c r="G289">
        <v>133</v>
      </c>
      <c r="H289">
        <v>139</v>
      </c>
      <c r="I289">
        <v>145</v>
      </c>
      <c r="J289">
        <v>12</v>
      </c>
      <c r="K289">
        <v>180</v>
      </c>
      <c r="L289">
        <v>126.820977160174</v>
      </c>
      <c r="M289">
        <v>20.196888085050301</v>
      </c>
      <c r="N289">
        <v>14400</v>
      </c>
      <c r="O289">
        <v>871</v>
      </c>
      <c r="P289">
        <v>126</v>
      </c>
      <c r="Q289">
        <v>133</v>
      </c>
      <c r="R289">
        <v>138</v>
      </c>
      <c r="S289">
        <v>12</v>
      </c>
      <c r="T289">
        <v>117</v>
      </c>
    </row>
    <row r="290" spans="1:20" x14ac:dyDescent="0.25">
      <c r="A290">
        <v>289</v>
      </c>
      <c r="B290">
        <v>1</v>
      </c>
      <c r="C290">
        <v>141.14415147534601</v>
      </c>
      <c r="D290">
        <v>16.298194410002399</v>
      </c>
      <c r="E290">
        <v>161972</v>
      </c>
      <c r="F290">
        <v>5907</v>
      </c>
      <c r="G290">
        <v>135</v>
      </c>
      <c r="H290">
        <v>144</v>
      </c>
      <c r="I290">
        <v>151</v>
      </c>
      <c r="J290">
        <v>16</v>
      </c>
      <c r="K290">
        <v>142</v>
      </c>
      <c r="L290">
        <v>138.41044471644199</v>
      </c>
      <c r="M290">
        <v>26.5459724756466</v>
      </c>
      <c r="N290">
        <v>14400</v>
      </c>
      <c r="O290">
        <v>2145</v>
      </c>
      <c r="P290">
        <v>121</v>
      </c>
      <c r="Q290">
        <v>152</v>
      </c>
      <c r="R290">
        <v>157</v>
      </c>
      <c r="S290">
        <v>36</v>
      </c>
      <c r="T290">
        <v>114</v>
      </c>
    </row>
    <row r="291" spans="1:20" x14ac:dyDescent="0.25">
      <c r="A291">
        <v>290</v>
      </c>
      <c r="B291">
        <v>1</v>
      </c>
      <c r="C291">
        <v>121.273500093793</v>
      </c>
      <c r="D291">
        <v>24.7613483710373</v>
      </c>
      <c r="E291">
        <v>16349</v>
      </c>
      <c r="F291">
        <v>503</v>
      </c>
      <c r="G291">
        <v>106.021775848882</v>
      </c>
      <c r="H291">
        <v>131.00019727823101</v>
      </c>
      <c r="I291">
        <v>140.28871851374601</v>
      </c>
      <c r="J291">
        <v>34.266942664863898</v>
      </c>
      <c r="K291">
        <v>121.005333248705</v>
      </c>
      <c r="L291">
        <v>120.11545878157099</v>
      </c>
      <c r="M291">
        <v>25.7476411981933</v>
      </c>
      <c r="N291">
        <v>14400</v>
      </c>
      <c r="O291">
        <v>503</v>
      </c>
      <c r="P291">
        <v>101.641539492258</v>
      </c>
      <c r="Q291">
        <v>130.884524826621</v>
      </c>
      <c r="R291">
        <v>140.18691588785001</v>
      </c>
      <c r="S291">
        <v>38.5453763955922</v>
      </c>
      <c r="T291">
        <v>121.005333248705</v>
      </c>
    </row>
    <row r="292" spans="1:20" x14ac:dyDescent="0.25">
      <c r="A292">
        <v>291</v>
      </c>
      <c r="B292">
        <v>1</v>
      </c>
      <c r="C292">
        <v>134.14758839209301</v>
      </c>
      <c r="D292">
        <v>19.719642842330298</v>
      </c>
      <c r="E292">
        <v>47032</v>
      </c>
      <c r="F292">
        <v>7266</v>
      </c>
      <c r="G292">
        <v>127</v>
      </c>
      <c r="H292">
        <v>138.25</v>
      </c>
      <c r="I292">
        <v>147.75</v>
      </c>
      <c r="J292">
        <v>20.75</v>
      </c>
      <c r="K292">
        <v>126.75</v>
      </c>
      <c r="L292">
        <v>127.552866541353</v>
      </c>
      <c r="M292">
        <v>25.723855052394899</v>
      </c>
      <c r="N292">
        <v>14400</v>
      </c>
      <c r="O292">
        <v>568</v>
      </c>
      <c r="P292">
        <v>109</v>
      </c>
      <c r="Q292">
        <v>133.25</v>
      </c>
      <c r="R292">
        <v>148.5</v>
      </c>
      <c r="S292">
        <v>39.5</v>
      </c>
      <c r="T292">
        <v>123.5</v>
      </c>
    </row>
    <row r="293" spans="1:20" x14ac:dyDescent="0.25">
      <c r="A293">
        <v>292</v>
      </c>
      <c r="B293">
        <v>0</v>
      </c>
      <c r="C293">
        <v>134.05331081896</v>
      </c>
      <c r="D293">
        <v>9.4210559052348106</v>
      </c>
      <c r="E293">
        <v>25344</v>
      </c>
      <c r="F293">
        <v>471</v>
      </c>
      <c r="G293">
        <v>131</v>
      </c>
      <c r="H293">
        <v>135</v>
      </c>
      <c r="I293">
        <v>139</v>
      </c>
      <c r="J293">
        <v>8</v>
      </c>
      <c r="K293">
        <v>97</v>
      </c>
      <c r="L293">
        <v>132.64294736842101</v>
      </c>
      <c r="M293">
        <v>10.626063013772701</v>
      </c>
      <c r="N293">
        <v>14400</v>
      </c>
      <c r="O293">
        <v>150</v>
      </c>
      <c r="P293">
        <v>129</v>
      </c>
      <c r="Q293">
        <v>135</v>
      </c>
      <c r="R293">
        <v>139</v>
      </c>
      <c r="S293">
        <v>10</v>
      </c>
      <c r="T293">
        <v>97</v>
      </c>
    </row>
    <row r="294" spans="1:20" x14ac:dyDescent="0.25">
      <c r="A294">
        <v>293</v>
      </c>
      <c r="B294">
        <v>0</v>
      </c>
      <c r="C294">
        <v>137.55758066873</v>
      </c>
      <c r="D294">
        <v>13.0634709186214</v>
      </c>
      <c r="E294">
        <v>158528</v>
      </c>
      <c r="F294">
        <v>7974</v>
      </c>
      <c r="G294">
        <v>132</v>
      </c>
      <c r="H294">
        <v>138</v>
      </c>
      <c r="I294">
        <v>144</v>
      </c>
      <c r="J294">
        <v>12</v>
      </c>
      <c r="K294">
        <v>155</v>
      </c>
      <c r="L294">
        <v>142.574946466809</v>
      </c>
      <c r="M294">
        <v>10.0050729681028</v>
      </c>
      <c r="N294">
        <v>14400</v>
      </c>
      <c r="O294">
        <v>390</v>
      </c>
      <c r="P294">
        <v>137</v>
      </c>
      <c r="Q294">
        <v>142</v>
      </c>
      <c r="R294">
        <v>147</v>
      </c>
      <c r="S294">
        <v>10</v>
      </c>
      <c r="T294">
        <v>113</v>
      </c>
    </row>
    <row r="295" spans="1:20" x14ac:dyDescent="0.25">
      <c r="A295">
        <v>294</v>
      </c>
      <c r="B295">
        <v>0</v>
      </c>
      <c r="C295">
        <v>145.52279535751401</v>
      </c>
      <c r="D295">
        <v>16.559588811875699</v>
      </c>
      <c r="E295">
        <v>62240</v>
      </c>
      <c r="F295">
        <v>6494</v>
      </c>
      <c r="G295">
        <v>136.75</v>
      </c>
      <c r="H295">
        <v>149.25</v>
      </c>
      <c r="I295">
        <v>157</v>
      </c>
      <c r="J295">
        <v>20.25</v>
      </c>
      <c r="K295">
        <v>118.5</v>
      </c>
      <c r="L295">
        <v>142.73980765210101</v>
      </c>
      <c r="M295">
        <v>22.759993155601599</v>
      </c>
      <c r="N295">
        <v>14400</v>
      </c>
      <c r="O295">
        <v>51</v>
      </c>
      <c r="P295">
        <v>128.75</v>
      </c>
      <c r="Q295">
        <v>150</v>
      </c>
      <c r="R295">
        <v>159.5</v>
      </c>
      <c r="S295">
        <v>30.75</v>
      </c>
      <c r="T295">
        <v>118.5</v>
      </c>
    </row>
    <row r="296" spans="1:20" x14ac:dyDescent="0.25">
      <c r="A296">
        <v>295</v>
      </c>
      <c r="B296">
        <v>1</v>
      </c>
      <c r="C296">
        <v>132.675674242692</v>
      </c>
      <c r="D296">
        <v>20.881564058833501</v>
      </c>
      <c r="E296">
        <v>34794</v>
      </c>
      <c r="F296">
        <v>6503</v>
      </c>
      <c r="G296">
        <v>117.25</v>
      </c>
      <c r="H296">
        <v>138.25</v>
      </c>
      <c r="I296">
        <v>146.25</v>
      </c>
      <c r="J296">
        <v>29</v>
      </c>
      <c r="K296">
        <v>126.25</v>
      </c>
      <c r="L296">
        <v>125.629127018454</v>
      </c>
      <c r="M296">
        <v>24.404851355014099</v>
      </c>
      <c r="N296">
        <v>14400</v>
      </c>
      <c r="O296">
        <v>528</v>
      </c>
      <c r="P296">
        <v>106.6875</v>
      </c>
      <c r="Q296">
        <v>122.5</v>
      </c>
      <c r="R296">
        <v>144.25</v>
      </c>
      <c r="S296">
        <v>37.5625</v>
      </c>
      <c r="T296">
        <v>126.25</v>
      </c>
    </row>
    <row r="297" spans="1:20" x14ac:dyDescent="0.25">
      <c r="A297">
        <v>296</v>
      </c>
      <c r="B297">
        <v>0</v>
      </c>
      <c r="C297">
        <v>143.276422559221</v>
      </c>
      <c r="D297">
        <v>11.3305453660869</v>
      </c>
      <c r="E297">
        <v>73912</v>
      </c>
      <c r="F297">
        <v>1791</v>
      </c>
      <c r="G297">
        <v>140.69012235041001</v>
      </c>
      <c r="H297">
        <v>145.56467682621599</v>
      </c>
      <c r="I297">
        <v>148.99939274608201</v>
      </c>
      <c r="J297">
        <v>8.3092703956722005</v>
      </c>
      <c r="K297">
        <v>104.216103870599</v>
      </c>
      <c r="L297">
        <v>143.838443964302</v>
      </c>
      <c r="M297">
        <v>12.7819042797833</v>
      </c>
      <c r="N297">
        <v>14400</v>
      </c>
      <c r="O297">
        <v>630</v>
      </c>
      <c r="P297">
        <v>142.04722401906</v>
      </c>
      <c r="Q297">
        <v>146.34146341463401</v>
      </c>
      <c r="R297">
        <v>149.889137209193</v>
      </c>
      <c r="S297">
        <v>7.8419131901331696</v>
      </c>
      <c r="T297">
        <v>98.5099216580941</v>
      </c>
    </row>
    <row r="298" spans="1:20" x14ac:dyDescent="0.25">
      <c r="A298">
        <v>297</v>
      </c>
      <c r="B298">
        <v>1</v>
      </c>
      <c r="C298">
        <v>166.86166337045901</v>
      </c>
      <c r="D298">
        <v>21.4908083046281</v>
      </c>
      <c r="E298">
        <v>25145</v>
      </c>
      <c r="F298">
        <v>5931</v>
      </c>
      <c r="G298">
        <v>163</v>
      </c>
      <c r="H298">
        <v>172.5</v>
      </c>
      <c r="I298">
        <v>180.75</v>
      </c>
      <c r="J298">
        <v>17.75</v>
      </c>
      <c r="K298">
        <v>128.75</v>
      </c>
      <c r="L298">
        <v>165.204646258998</v>
      </c>
      <c r="M298">
        <v>23.343418231550402</v>
      </c>
      <c r="N298">
        <v>14400</v>
      </c>
      <c r="O298">
        <v>647</v>
      </c>
      <c r="P298">
        <v>157</v>
      </c>
      <c r="Q298">
        <v>173.5</v>
      </c>
      <c r="R298">
        <v>180.75</v>
      </c>
      <c r="S298">
        <v>23.75</v>
      </c>
      <c r="T298">
        <v>128.75</v>
      </c>
    </row>
    <row r="299" spans="1:20" x14ac:dyDescent="0.25">
      <c r="A299">
        <v>298</v>
      </c>
      <c r="B299">
        <v>0</v>
      </c>
      <c r="C299">
        <v>151.462536211475</v>
      </c>
      <c r="D299">
        <v>17.704650513809099</v>
      </c>
      <c r="E299">
        <v>205024</v>
      </c>
      <c r="F299">
        <v>6192</v>
      </c>
      <c r="G299">
        <v>142</v>
      </c>
      <c r="H299">
        <v>151</v>
      </c>
      <c r="I299">
        <v>163</v>
      </c>
      <c r="J299">
        <v>21</v>
      </c>
      <c r="K299">
        <v>160</v>
      </c>
      <c r="L299">
        <v>146.932397547596</v>
      </c>
      <c r="M299">
        <v>34.575232530138301</v>
      </c>
      <c r="N299">
        <v>14400</v>
      </c>
      <c r="O299">
        <v>2004</v>
      </c>
      <c r="P299">
        <v>114</v>
      </c>
      <c r="Q299">
        <v>164</v>
      </c>
      <c r="R299">
        <v>173</v>
      </c>
      <c r="S299">
        <v>59</v>
      </c>
      <c r="T299">
        <v>159</v>
      </c>
    </row>
    <row r="300" spans="1:20" x14ac:dyDescent="0.25">
      <c r="A300">
        <v>299</v>
      </c>
      <c r="B300">
        <v>0</v>
      </c>
      <c r="C300">
        <v>130.45109337501901</v>
      </c>
      <c r="D300">
        <v>10.879288517679701</v>
      </c>
      <c r="E300">
        <v>55610</v>
      </c>
      <c r="F300">
        <v>1940</v>
      </c>
      <c r="G300">
        <v>124.77688576086</v>
      </c>
      <c r="H300">
        <v>129.87696309283899</v>
      </c>
      <c r="I300">
        <v>136.614194633262</v>
      </c>
      <c r="J300">
        <v>11.8373088724019</v>
      </c>
      <c r="K300">
        <v>110.878763790344</v>
      </c>
      <c r="L300">
        <v>127.47640191842</v>
      </c>
      <c r="M300">
        <v>15.5891900110653</v>
      </c>
      <c r="N300">
        <v>14400</v>
      </c>
      <c r="O300">
        <v>1243</v>
      </c>
      <c r="P300">
        <v>117.47045295606701</v>
      </c>
      <c r="Q300">
        <v>125.856160007185</v>
      </c>
      <c r="R300">
        <v>136.77702742823701</v>
      </c>
      <c r="S300">
        <v>19.306574472169601</v>
      </c>
      <c r="T300">
        <v>110.878763790344</v>
      </c>
    </row>
    <row r="301" spans="1:20" x14ac:dyDescent="0.25">
      <c r="A301">
        <v>300</v>
      </c>
      <c r="B301">
        <v>0</v>
      </c>
      <c r="C301">
        <v>134.339410413835</v>
      </c>
      <c r="D301">
        <v>9.7958779738843997</v>
      </c>
      <c r="E301">
        <v>23568</v>
      </c>
      <c r="F301">
        <v>2231</v>
      </c>
      <c r="G301">
        <v>132</v>
      </c>
      <c r="H301">
        <v>136</v>
      </c>
      <c r="I301">
        <v>139</v>
      </c>
      <c r="J301">
        <v>7</v>
      </c>
      <c r="K301">
        <v>85</v>
      </c>
      <c r="L301">
        <v>132.47724235516</v>
      </c>
      <c r="M301">
        <v>11.020150989210601</v>
      </c>
      <c r="N301">
        <v>14400</v>
      </c>
      <c r="O301">
        <v>1679</v>
      </c>
      <c r="P301">
        <v>129</v>
      </c>
      <c r="Q301">
        <v>135</v>
      </c>
      <c r="R301">
        <v>139</v>
      </c>
      <c r="S301">
        <v>10</v>
      </c>
      <c r="T301">
        <v>80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F10"/>
  <sheetViews>
    <sheetView zoomScale="85" zoomScaleNormal="85" workbookViewId="0">
      <selection activeCell="C11" sqref="C11"/>
    </sheetView>
  </sheetViews>
  <sheetFormatPr defaultColWidth="8.7109375" defaultRowHeight="15" x14ac:dyDescent="0.25"/>
  <cols>
    <col min="1" max="1" width="13.28515625" customWidth="1"/>
    <col min="2" max="2" width="12.7109375" style="129" customWidth="1"/>
    <col min="3" max="3" width="24.42578125" style="129" customWidth="1"/>
    <col min="4" max="4" width="28.28515625" style="129" customWidth="1"/>
    <col min="5" max="5" width="20.28515625" style="129" customWidth="1"/>
    <col min="6" max="6" width="24.5703125" style="129" customWidth="1"/>
    <col min="7" max="7" width="23.140625" customWidth="1"/>
    <col min="8" max="8" width="28.42578125" customWidth="1"/>
  </cols>
  <sheetData>
    <row r="3" spans="1:6" x14ac:dyDescent="0.25">
      <c r="A3" s="130"/>
      <c r="B3" s="131" t="s">
        <v>75</v>
      </c>
      <c r="C3" s="132"/>
      <c r="D3" s="132"/>
      <c r="E3" s="132"/>
      <c r="F3" s="133"/>
    </row>
    <row r="4" spans="1:6" x14ac:dyDescent="0.25">
      <c r="A4" s="134" t="s">
        <v>1</v>
      </c>
      <c r="B4" s="135" t="s">
        <v>83</v>
      </c>
      <c r="C4" s="136" t="s">
        <v>84</v>
      </c>
      <c r="D4" s="136" t="s">
        <v>85</v>
      </c>
      <c r="E4" s="136" t="s">
        <v>86</v>
      </c>
      <c r="F4" s="137" t="s">
        <v>87</v>
      </c>
    </row>
    <row r="5" spans="1:6" x14ac:dyDescent="0.25">
      <c r="A5" s="138">
        <v>0</v>
      </c>
      <c r="B5" s="139">
        <v>16.3448708009299</v>
      </c>
      <c r="C5" s="140">
        <v>139.981517127046</v>
      </c>
      <c r="D5" s="140">
        <v>16.3448708009299</v>
      </c>
      <c r="E5" s="140">
        <v>139.981517127046</v>
      </c>
      <c r="F5" s="141"/>
    </row>
    <row r="6" spans="1:6" x14ac:dyDescent="0.25">
      <c r="A6" s="142">
        <v>1</v>
      </c>
      <c r="B6" s="143">
        <v>23.9992165672023</v>
      </c>
      <c r="C6" s="144">
        <v>140.484882737476</v>
      </c>
      <c r="D6" s="144">
        <v>23.9992165672023</v>
      </c>
      <c r="E6" s="144">
        <v>140.484882737476</v>
      </c>
      <c r="F6" s="145"/>
    </row>
    <row r="7" spans="1:6" x14ac:dyDescent="0.25">
      <c r="A7" s="142" t="s">
        <v>81</v>
      </c>
      <c r="B7" s="146"/>
      <c r="C7" s="147"/>
      <c r="D7" s="147"/>
      <c r="E7" s="147"/>
      <c r="F7" s="148"/>
    </row>
    <row r="8" spans="1:6" x14ac:dyDescent="0.25">
      <c r="A8" s="149" t="s">
        <v>82</v>
      </c>
      <c r="B8" s="150">
        <v>17.8757399541844</v>
      </c>
      <c r="C8" s="151">
        <v>140.082190249132</v>
      </c>
      <c r="D8" s="151">
        <v>17.8757399541844</v>
      </c>
      <c r="E8" s="151">
        <v>140.082190249132</v>
      </c>
      <c r="F8" s="152"/>
    </row>
    <row r="10" spans="1:6" x14ac:dyDescent="0.25">
      <c r="B10" s="129" t="e">
        <f>GETPIVOTDATA("Volatilite full",$A$3,"targets",1)/GETPIVOTDATA("Volatilite full",$A$3,"targets",0)</f>
        <v>#REF!</v>
      </c>
      <c r="C10" s="129" t="e">
        <f>GETPIVOTDATA("Volatilite 1ere_30minutes",$A$3,"targets",1)/GETPIVOTDATA("Volatilite 1ere_30minutes",$A$3,"targets",0)</f>
        <v>#REF!</v>
      </c>
      <c r="E10" s="129" t="e">
        <f>GETPIVOTDATA("Volatilite 1ere_heure",$A$3,"targets",1)/GETPIVOTDATA("Volatilite 1ere_heure",$A$3,"targets",0)</f>
        <v>#REF!</v>
      </c>
      <c r="F10" s="129" t="e">
        <f>GETPIVOTDATA(" Volatilite derniere_heure",$A$3,"targets",1)/GETPIVOTDATA(" Volatilite derniere_heure",$A$3,"targets",0)</f>
        <v>#REF!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zoomScale="85" zoomScaleNormal="85" workbookViewId="0">
      <selection activeCell="B21" sqref="B21"/>
    </sheetView>
  </sheetViews>
  <sheetFormatPr defaultColWidth="8.7109375" defaultRowHeight="15" x14ac:dyDescent="0.25"/>
  <cols>
    <col min="1" max="1" width="14.5703125" customWidth="1"/>
    <col min="2" max="2" width="49.7109375" customWidth="1"/>
    <col min="3" max="3" width="18.140625" customWidth="1"/>
    <col min="4" max="4" width="11.42578125" customWidth="1"/>
    <col min="5" max="5" width="11.42578125" hidden="1" customWidth="1"/>
    <col min="6" max="6" width="11.42578125" style="1" customWidth="1"/>
    <col min="7" max="7" width="11.42578125" style="2" hidden="1" customWidth="1"/>
    <col min="8" max="8" width="11.42578125" customWidth="1"/>
    <col min="9" max="9" width="11.42578125" hidden="1" customWidth="1"/>
    <col min="10" max="11" width="11.42578125" customWidth="1"/>
  </cols>
  <sheetData>
    <row r="1" spans="1:11" ht="32.25" customHeight="1" x14ac:dyDescent="0.25">
      <c r="A1" s="163" t="s">
        <v>18</v>
      </c>
      <c r="B1" s="163"/>
      <c r="C1" s="3"/>
    </row>
    <row r="2" spans="1:11" ht="38.25" customHeight="1" x14ac:dyDescent="0.25">
      <c r="A2" s="163"/>
      <c r="B2" s="163"/>
      <c r="C2" s="3"/>
    </row>
    <row r="4" spans="1:11" ht="30" x14ac:dyDescent="0.25">
      <c r="A4" s="4" t="s">
        <v>19</v>
      </c>
      <c r="B4" s="5" t="s">
        <v>20</v>
      </c>
      <c r="C4" s="6" t="s">
        <v>21</v>
      </c>
      <c r="D4" s="6" t="s">
        <v>22</v>
      </c>
      <c r="E4" s="7" t="s">
        <v>23</v>
      </c>
      <c r="F4" s="7" t="s">
        <v>24</v>
      </c>
      <c r="G4" s="7" t="s">
        <v>25</v>
      </c>
      <c r="H4" s="7" t="s">
        <v>26</v>
      </c>
      <c r="I4" s="7" t="s">
        <v>27</v>
      </c>
      <c r="J4" s="7">
        <v>13</v>
      </c>
      <c r="K4" s="8" t="s">
        <v>28</v>
      </c>
    </row>
    <row r="5" spans="1:11" ht="30" x14ac:dyDescent="0.25">
      <c r="A5" s="9" t="s">
        <v>22</v>
      </c>
      <c r="B5" s="10" t="s">
        <v>29</v>
      </c>
      <c r="C5" s="11">
        <v>1</v>
      </c>
      <c r="D5" s="12">
        <f>1-71.875%</f>
        <v>0.28125</v>
      </c>
      <c r="E5" s="13" t="s">
        <v>30</v>
      </c>
      <c r="F5" s="13">
        <f>1-75.83%</f>
        <v>0.24170000000000003</v>
      </c>
      <c r="G5" s="13">
        <f>1-74.58%</f>
        <v>0.25419999999999998</v>
      </c>
      <c r="H5" s="13">
        <f>1-74.79%</f>
        <v>0.25209999999999999</v>
      </c>
      <c r="I5" s="13">
        <f>1-73.33%</f>
        <v>0.26670000000000005</v>
      </c>
      <c r="J5" s="14"/>
      <c r="K5" s="15"/>
    </row>
    <row r="6" spans="1:11" ht="30" hidden="1" customHeight="1" x14ac:dyDescent="0.25">
      <c r="A6" s="16" t="s">
        <v>23</v>
      </c>
      <c r="B6" s="17" t="s">
        <v>31</v>
      </c>
      <c r="C6" s="18">
        <v>1</v>
      </c>
      <c r="D6" s="19" t="str">
        <f>E5</f>
        <v>x</v>
      </c>
      <c r="E6" s="20">
        <f>1-72.08%</f>
        <v>0.2792</v>
      </c>
      <c r="F6" s="21">
        <f>1-75.83%</f>
        <v>0.24170000000000003</v>
      </c>
      <c r="G6" s="21">
        <f>1-75%</f>
        <v>0.25</v>
      </c>
      <c r="H6" s="21">
        <f>1-73.75%</f>
        <v>0.26249999999999996</v>
      </c>
      <c r="I6" s="21">
        <f>1-73.95%</f>
        <v>0.26049999999999995</v>
      </c>
      <c r="J6" s="22"/>
      <c r="K6" s="23"/>
    </row>
    <row r="7" spans="1:11" ht="30" customHeight="1" x14ac:dyDescent="0.25">
      <c r="A7" s="24" t="s">
        <v>24</v>
      </c>
      <c r="B7" s="17" t="s">
        <v>32</v>
      </c>
      <c r="C7" s="18">
        <v>1</v>
      </c>
      <c r="D7" s="19">
        <f>F5</f>
        <v>0.24170000000000003</v>
      </c>
      <c r="E7" s="19">
        <f>F6</f>
        <v>0.24170000000000003</v>
      </c>
      <c r="F7" s="25">
        <f>1-71.875%</f>
        <v>0.28125</v>
      </c>
      <c r="G7" s="21" t="s">
        <v>30</v>
      </c>
      <c r="H7" s="21">
        <f>1-75.625%</f>
        <v>0.24375000000000002</v>
      </c>
      <c r="I7" s="21">
        <f>1-75.63%</f>
        <v>0.24370000000000003</v>
      </c>
      <c r="J7" s="22"/>
      <c r="K7" s="26">
        <f>1-73.3%</f>
        <v>0.26700000000000002</v>
      </c>
    </row>
    <row r="8" spans="1:11" ht="30" hidden="1" customHeight="1" x14ac:dyDescent="0.25">
      <c r="A8" s="24" t="s">
        <v>25</v>
      </c>
      <c r="B8" s="18" t="s">
        <v>33</v>
      </c>
      <c r="C8" s="18">
        <v>1</v>
      </c>
      <c r="D8" s="19">
        <f>G5</f>
        <v>0.25419999999999998</v>
      </c>
      <c r="E8" s="19">
        <f>G6</f>
        <v>0.25</v>
      </c>
      <c r="F8" s="19" t="str">
        <f>G7</f>
        <v>x</v>
      </c>
      <c r="G8" s="20">
        <f>1-65.2%</f>
        <v>0.34799999999999998</v>
      </c>
      <c r="H8" s="21">
        <f>1-76.25%</f>
        <v>0.23750000000000004</v>
      </c>
      <c r="I8" s="21">
        <f>1-76.04%</f>
        <v>0.23959999999999992</v>
      </c>
      <c r="J8" s="22"/>
      <c r="K8" s="26">
        <f>1-71%</f>
        <v>0.29000000000000004</v>
      </c>
    </row>
    <row r="9" spans="1:11" ht="30" customHeight="1" x14ac:dyDescent="0.25">
      <c r="A9" s="27" t="s">
        <v>26</v>
      </c>
      <c r="B9" s="28" t="s">
        <v>34</v>
      </c>
      <c r="C9" s="29">
        <v>2</v>
      </c>
      <c r="D9" s="19">
        <f>H5</f>
        <v>0.25209999999999999</v>
      </c>
      <c r="E9" s="19">
        <f>H6</f>
        <v>0.26249999999999996</v>
      </c>
      <c r="F9" s="19">
        <f>H7</f>
        <v>0.24375000000000002</v>
      </c>
      <c r="G9" s="19">
        <f>H8</f>
        <v>0.23750000000000004</v>
      </c>
      <c r="H9" s="25">
        <f>1-72.708%</f>
        <v>0.27292000000000005</v>
      </c>
      <c r="I9" s="21" t="s">
        <v>30</v>
      </c>
      <c r="J9" s="22"/>
      <c r="K9" s="23"/>
    </row>
    <row r="10" spans="1:11" ht="30" hidden="1" customHeight="1" x14ac:dyDescent="0.25">
      <c r="A10" s="27" t="s">
        <v>27</v>
      </c>
      <c r="B10" s="28" t="s">
        <v>35</v>
      </c>
      <c r="C10" s="18">
        <v>2</v>
      </c>
      <c r="D10" s="19">
        <f>I5</f>
        <v>0.26670000000000005</v>
      </c>
      <c r="E10" s="19">
        <f>I6</f>
        <v>0.26049999999999995</v>
      </c>
      <c r="F10" s="19">
        <f>I7</f>
        <v>0.24370000000000003</v>
      </c>
      <c r="G10" s="19">
        <f>I8</f>
        <v>0.23959999999999992</v>
      </c>
      <c r="H10" s="19" t="str">
        <f>I9</f>
        <v>x</v>
      </c>
      <c r="I10" s="25">
        <f>1-72.708%</f>
        <v>0.27292000000000005</v>
      </c>
      <c r="J10" s="22"/>
      <c r="K10" s="23"/>
    </row>
    <row r="11" spans="1:11" ht="30" x14ac:dyDescent="0.25">
      <c r="A11" s="27">
        <v>13</v>
      </c>
      <c r="B11" s="28" t="s">
        <v>36</v>
      </c>
      <c r="C11" s="18">
        <v>2</v>
      </c>
      <c r="D11" s="22"/>
      <c r="E11" s="22"/>
      <c r="F11" s="30"/>
      <c r="G11" s="22"/>
      <c r="H11" s="22"/>
      <c r="I11" s="22"/>
      <c r="J11" s="25">
        <f>1-58.54%</f>
        <v>0.41459999999999997</v>
      </c>
      <c r="K11" s="23"/>
    </row>
    <row r="12" spans="1:11" ht="45" x14ac:dyDescent="0.25">
      <c r="A12" s="31" t="s">
        <v>28</v>
      </c>
      <c r="B12" s="32" t="s">
        <v>37</v>
      </c>
      <c r="C12" s="33">
        <v>2</v>
      </c>
      <c r="D12" s="34"/>
      <c r="E12" s="34"/>
      <c r="F12" s="35">
        <f>K7</f>
        <v>0.26700000000000002</v>
      </c>
      <c r="G12" s="35">
        <f>K8</f>
        <v>0.29000000000000004</v>
      </c>
      <c r="H12" s="35"/>
      <c r="I12" s="34"/>
      <c r="J12" s="34"/>
      <c r="K12" s="36">
        <f>1-67.5%</f>
        <v>0.32499999999999996</v>
      </c>
    </row>
  </sheetData>
  <mergeCells count="1">
    <mergeCell ref="A1:B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7"/>
  <sheetViews>
    <sheetView zoomScale="85" zoomScaleNormal="85" workbookViewId="0">
      <selection activeCell="A10" sqref="A10:XFD10"/>
    </sheetView>
  </sheetViews>
  <sheetFormatPr defaultColWidth="9.140625" defaultRowHeight="15" x14ac:dyDescent="0.25"/>
  <cols>
    <col min="1" max="1" width="14.5703125" customWidth="1"/>
    <col min="2" max="2" width="49.7109375" customWidth="1"/>
    <col min="3" max="3" width="19.140625" customWidth="1"/>
    <col min="4" max="4" width="13.85546875" customWidth="1"/>
    <col min="5" max="5" width="13.85546875" hidden="1" customWidth="1"/>
    <col min="6" max="6" width="13.85546875" style="1" customWidth="1"/>
    <col min="7" max="7" width="13.85546875" style="2" hidden="1" customWidth="1"/>
    <col min="8" max="8" width="13.85546875" customWidth="1"/>
    <col min="9" max="9" width="13.85546875" hidden="1" customWidth="1"/>
    <col min="10" max="15" width="13.85546875" customWidth="1"/>
    <col min="16" max="16" width="13.85546875" hidden="1" customWidth="1"/>
    <col min="17" max="1025" width="9.140625" style="37"/>
  </cols>
  <sheetData>
    <row r="1" spans="1:16" ht="32.25" customHeight="1" x14ac:dyDescent="0.25">
      <c r="A1" s="163" t="s">
        <v>38</v>
      </c>
      <c r="B1" s="163"/>
      <c r="C1" s="3"/>
    </row>
    <row r="2" spans="1:16" ht="38.25" customHeight="1" x14ac:dyDescent="0.25">
      <c r="A2" s="163"/>
      <c r="B2" s="163"/>
      <c r="C2" s="3"/>
    </row>
    <row r="4" spans="1:16" ht="40.5" customHeight="1" x14ac:dyDescent="0.25">
      <c r="A4" s="38" t="s">
        <v>19</v>
      </c>
      <c r="B4" s="39" t="s">
        <v>20</v>
      </c>
      <c r="C4" s="40" t="s">
        <v>21</v>
      </c>
      <c r="D4" s="41" t="s">
        <v>22</v>
      </c>
      <c r="E4" s="42" t="s">
        <v>23</v>
      </c>
      <c r="F4" s="38" t="s">
        <v>24</v>
      </c>
      <c r="G4" s="38" t="s">
        <v>25</v>
      </c>
      <c r="H4" s="38" t="s">
        <v>26</v>
      </c>
      <c r="I4" s="38" t="s">
        <v>27</v>
      </c>
      <c r="J4" s="38">
        <v>13</v>
      </c>
      <c r="K4" s="38" t="s">
        <v>28</v>
      </c>
      <c r="L4" s="40" t="s">
        <v>39</v>
      </c>
      <c r="M4" s="38" t="s">
        <v>40</v>
      </c>
      <c r="N4" s="38" t="s">
        <v>41</v>
      </c>
      <c r="O4" s="38" t="s">
        <v>42</v>
      </c>
      <c r="P4" s="38" t="s">
        <v>43</v>
      </c>
    </row>
    <row r="5" spans="1:16" ht="31.5" x14ac:dyDescent="0.25">
      <c r="A5" s="43" t="s">
        <v>22</v>
      </c>
      <c r="B5" s="44" t="s">
        <v>29</v>
      </c>
      <c r="C5" s="45">
        <v>1</v>
      </c>
      <c r="D5" s="46">
        <v>0.23119999999999999</v>
      </c>
      <c r="E5" s="47" t="s">
        <v>44</v>
      </c>
      <c r="F5" s="47">
        <v>0.2271</v>
      </c>
      <c r="G5" s="47" t="s">
        <v>44</v>
      </c>
      <c r="H5" s="47">
        <v>0.2104</v>
      </c>
      <c r="I5" s="47" t="s">
        <v>44</v>
      </c>
      <c r="J5" s="47">
        <v>0.2167</v>
      </c>
      <c r="K5" s="47" t="s">
        <v>44</v>
      </c>
      <c r="L5" s="47">
        <v>0.23119999999999999</v>
      </c>
      <c r="M5" s="47">
        <v>0.2145</v>
      </c>
      <c r="N5" s="47">
        <v>0.20619999999999999</v>
      </c>
      <c r="O5" s="47" t="s">
        <v>44</v>
      </c>
      <c r="P5" s="47">
        <v>0.22289999999999999</v>
      </c>
    </row>
    <row r="6" spans="1:16" ht="30" hidden="1" customHeight="1" x14ac:dyDescent="0.25">
      <c r="A6" s="48" t="s">
        <v>23</v>
      </c>
      <c r="B6" s="44" t="s">
        <v>31</v>
      </c>
      <c r="C6" s="49">
        <v>1</v>
      </c>
      <c r="D6" s="47" t="s">
        <v>44</v>
      </c>
      <c r="E6" s="46">
        <v>0.2271</v>
      </c>
      <c r="F6" s="47">
        <v>0.22500000000000001</v>
      </c>
      <c r="G6" s="47" t="s">
        <v>44</v>
      </c>
      <c r="H6" s="47" t="s">
        <v>44</v>
      </c>
      <c r="I6" s="47" t="s">
        <v>44</v>
      </c>
      <c r="J6" s="47" t="s">
        <v>44</v>
      </c>
      <c r="K6" s="47" t="s">
        <v>44</v>
      </c>
      <c r="L6" s="47" t="s">
        <v>44</v>
      </c>
      <c r="M6" s="47" t="s">
        <v>44</v>
      </c>
      <c r="N6" s="47" t="s">
        <v>44</v>
      </c>
      <c r="O6" s="47" t="s">
        <v>44</v>
      </c>
      <c r="P6" s="47"/>
    </row>
    <row r="7" spans="1:16" ht="30" customHeight="1" x14ac:dyDescent="0.25">
      <c r="A7" s="50" t="s">
        <v>24</v>
      </c>
      <c r="B7" s="44" t="s">
        <v>45</v>
      </c>
      <c r="C7" s="49">
        <v>1</v>
      </c>
      <c r="D7" s="47">
        <v>0.2271</v>
      </c>
      <c r="E7" s="47">
        <f>F6</f>
        <v>0.22500000000000001</v>
      </c>
      <c r="F7" s="46">
        <v>0.29580000000000001</v>
      </c>
      <c r="G7" s="47" t="s">
        <v>44</v>
      </c>
      <c r="H7" s="47">
        <v>0.20599999999999999</v>
      </c>
      <c r="I7" s="47">
        <v>0.21240000000000001</v>
      </c>
      <c r="J7" s="47">
        <v>0.27900000000000003</v>
      </c>
      <c r="K7" s="47">
        <v>0.27900000000000003</v>
      </c>
      <c r="L7" s="47">
        <v>0.27289999999999998</v>
      </c>
      <c r="M7" s="47">
        <v>0.20599999999999999</v>
      </c>
      <c r="N7" s="47">
        <v>0.22500000000000001</v>
      </c>
      <c r="O7" s="47">
        <v>0.221</v>
      </c>
      <c r="P7" s="47">
        <v>0.25</v>
      </c>
    </row>
    <row r="8" spans="1:16" ht="30" hidden="1" customHeight="1" x14ac:dyDescent="0.25">
      <c r="A8" s="51" t="s">
        <v>25</v>
      </c>
      <c r="B8" s="52" t="s">
        <v>46</v>
      </c>
      <c r="C8" s="49">
        <v>1</v>
      </c>
      <c r="D8" s="47" t="s">
        <v>44</v>
      </c>
      <c r="E8" s="47" t="str">
        <f>G6</f>
        <v xml:space="preserve"> </v>
      </c>
      <c r="F8" s="47" t="s">
        <v>44</v>
      </c>
      <c r="G8" s="46">
        <v>0.32079999999999997</v>
      </c>
      <c r="H8" s="47" t="s">
        <v>44</v>
      </c>
      <c r="I8" s="47">
        <v>0.2104</v>
      </c>
      <c r="J8" s="47" t="s">
        <v>44</v>
      </c>
      <c r="K8" s="47"/>
      <c r="L8" s="47" t="s">
        <v>44</v>
      </c>
      <c r="M8" s="47"/>
      <c r="N8" s="47"/>
      <c r="O8" s="47"/>
      <c r="P8" s="47"/>
    </row>
    <row r="9" spans="1:16" ht="30" customHeight="1" thickBot="1" x14ac:dyDescent="0.3">
      <c r="A9" s="50" t="s">
        <v>26</v>
      </c>
      <c r="B9" s="44" t="s">
        <v>34</v>
      </c>
      <c r="C9" s="53">
        <v>2</v>
      </c>
      <c r="D9" s="47">
        <v>0.2104</v>
      </c>
      <c r="E9" s="47" t="str">
        <f>H6</f>
        <v xml:space="preserve"> </v>
      </c>
      <c r="F9" s="47">
        <v>0.20599999999999999</v>
      </c>
      <c r="G9" s="47" t="str">
        <f>H8</f>
        <v xml:space="preserve"> </v>
      </c>
      <c r="H9" s="46">
        <v>0.21460000000000001</v>
      </c>
      <c r="I9" s="47" t="s">
        <v>44</v>
      </c>
      <c r="J9" s="47">
        <v>0.2167</v>
      </c>
      <c r="K9" s="47">
        <v>0.20830000000000001</v>
      </c>
      <c r="L9" s="47">
        <v>0.20830000000000001</v>
      </c>
      <c r="M9" s="47">
        <v>0.2041</v>
      </c>
      <c r="N9" s="47">
        <v>0.20619999999999999</v>
      </c>
      <c r="O9" s="47">
        <v>0.20830000000000001</v>
      </c>
      <c r="P9" s="47">
        <v>0.21249999999999999</v>
      </c>
    </row>
    <row r="10" spans="1:16" ht="30" customHeight="1" thickBot="1" x14ac:dyDescent="0.3">
      <c r="A10" s="50" t="s">
        <v>27</v>
      </c>
      <c r="B10" s="44" t="s">
        <v>35</v>
      </c>
      <c r="C10" s="49">
        <v>2</v>
      </c>
      <c r="D10" s="47" t="s">
        <v>44</v>
      </c>
      <c r="E10" s="47" t="str">
        <f>I6</f>
        <v xml:space="preserve"> </v>
      </c>
      <c r="F10" s="47">
        <v>0.21240000000000001</v>
      </c>
      <c r="G10" s="47">
        <f>I8</f>
        <v>0.2104</v>
      </c>
      <c r="H10" s="47" t="s">
        <v>44</v>
      </c>
      <c r="I10" s="46">
        <v>0.2104</v>
      </c>
      <c r="J10" s="47" t="s">
        <v>44</v>
      </c>
      <c r="K10" s="47"/>
      <c r="L10" s="47"/>
      <c r="M10" s="47"/>
      <c r="N10" s="47"/>
      <c r="O10" s="47"/>
      <c r="P10" s="47"/>
    </row>
    <row r="11" spans="1:16" ht="32.25" thickBot="1" x14ac:dyDescent="0.3">
      <c r="A11" s="50">
        <v>13</v>
      </c>
      <c r="B11" s="44" t="s">
        <v>47</v>
      </c>
      <c r="C11" s="49">
        <v>2</v>
      </c>
      <c r="D11" s="47">
        <v>0.2167</v>
      </c>
      <c r="E11" s="47"/>
      <c r="F11" s="47">
        <v>0.27900000000000003</v>
      </c>
      <c r="G11" s="47"/>
      <c r="H11" s="47">
        <v>0.2167</v>
      </c>
      <c r="I11" s="47"/>
      <c r="J11" s="46">
        <v>0.4</v>
      </c>
      <c r="K11" s="47">
        <v>0.32700000000000001</v>
      </c>
      <c r="L11" s="47">
        <v>0.31459999999999999</v>
      </c>
      <c r="M11" s="47">
        <v>0.2145</v>
      </c>
      <c r="N11" s="47"/>
      <c r="O11" s="47">
        <v>0.22289999999999999</v>
      </c>
      <c r="P11" s="47">
        <v>0.28299999999999997</v>
      </c>
    </row>
    <row r="12" spans="1:16" ht="45" x14ac:dyDescent="0.25">
      <c r="A12" s="50" t="s">
        <v>28</v>
      </c>
      <c r="B12" s="44" t="s">
        <v>48</v>
      </c>
      <c r="C12" s="49">
        <v>2</v>
      </c>
      <c r="D12" s="47" t="s">
        <v>44</v>
      </c>
      <c r="E12" s="47"/>
      <c r="F12" s="47">
        <v>0.27900000000000003</v>
      </c>
      <c r="G12" s="47">
        <f>K9</f>
        <v>0.20830000000000001</v>
      </c>
      <c r="H12" s="47">
        <v>0.20830000000000001</v>
      </c>
      <c r="I12" s="47"/>
      <c r="J12" s="47">
        <v>0.32700000000000001</v>
      </c>
      <c r="K12" s="46">
        <v>0.35</v>
      </c>
      <c r="L12" s="47" t="s">
        <v>44</v>
      </c>
      <c r="M12" s="47">
        <v>0.22289999999999999</v>
      </c>
      <c r="N12" s="47"/>
      <c r="O12" s="47"/>
      <c r="P12" s="47"/>
    </row>
    <row r="13" spans="1:16" ht="31.5" x14ac:dyDescent="0.25">
      <c r="A13" s="43" t="s">
        <v>39</v>
      </c>
      <c r="B13" s="44" t="s">
        <v>49</v>
      </c>
      <c r="C13" s="49">
        <v>1</v>
      </c>
      <c r="D13" s="47">
        <v>0.23119999999999999</v>
      </c>
      <c r="E13" s="47"/>
      <c r="F13" s="47">
        <v>0.27289999999999998</v>
      </c>
      <c r="G13" s="47"/>
      <c r="H13" s="47">
        <v>0.20830000000000001</v>
      </c>
      <c r="I13" s="47"/>
      <c r="J13" s="47">
        <v>0.31459999999999999</v>
      </c>
      <c r="K13" s="47"/>
      <c r="L13" s="46">
        <v>0.33739999999999998</v>
      </c>
      <c r="M13" s="47">
        <v>0.23330000000000001</v>
      </c>
      <c r="N13" s="47">
        <v>0.22919999999999999</v>
      </c>
      <c r="O13" s="47">
        <v>0.23330000000000001</v>
      </c>
      <c r="P13" s="47">
        <v>0.28749999999999998</v>
      </c>
    </row>
    <row r="14" spans="1:16" ht="45" x14ac:dyDescent="0.25">
      <c r="A14" s="50" t="s">
        <v>40</v>
      </c>
      <c r="B14" s="54" t="s">
        <v>50</v>
      </c>
      <c r="C14" s="49">
        <v>3</v>
      </c>
      <c r="D14" s="47">
        <v>0.2145</v>
      </c>
      <c r="E14" s="47"/>
      <c r="F14" s="47">
        <v>0.20599999999999999</v>
      </c>
      <c r="G14" s="47"/>
      <c r="H14" s="47">
        <v>0.2041</v>
      </c>
      <c r="I14" s="47"/>
      <c r="J14" s="47">
        <v>0.2145</v>
      </c>
      <c r="K14" s="47"/>
      <c r="L14" s="47">
        <v>0.23330000000000001</v>
      </c>
      <c r="M14" s="46">
        <v>0.2208</v>
      </c>
      <c r="N14" s="47">
        <v>0.20619999999999999</v>
      </c>
      <c r="O14" s="47">
        <v>0.22289999999999999</v>
      </c>
      <c r="P14" s="47">
        <v>0.23119999999999999</v>
      </c>
    </row>
    <row r="15" spans="1:16" ht="45" x14ac:dyDescent="0.25">
      <c r="A15" s="50" t="s">
        <v>41</v>
      </c>
      <c r="B15" s="55" t="s">
        <v>51</v>
      </c>
      <c r="C15" s="49">
        <v>3</v>
      </c>
      <c r="D15" s="47">
        <v>0.20619999999999999</v>
      </c>
      <c r="E15" s="47"/>
      <c r="F15" s="47">
        <v>0.22500000000000001</v>
      </c>
      <c r="G15" s="47"/>
      <c r="H15" s="47">
        <v>0.20619999999999999</v>
      </c>
      <c r="I15" s="47"/>
      <c r="J15" s="47"/>
      <c r="K15" s="47"/>
      <c r="L15" s="47">
        <v>0.22919999999999999</v>
      </c>
      <c r="M15" s="47">
        <v>0.20619999999999999</v>
      </c>
      <c r="N15" s="46">
        <v>0.23330000000000001</v>
      </c>
      <c r="O15" s="47" t="s">
        <v>44</v>
      </c>
      <c r="P15" s="47"/>
    </row>
    <row r="16" spans="1:16" ht="60" x14ac:dyDescent="0.25">
      <c r="A16" s="50" t="s">
        <v>42</v>
      </c>
      <c r="B16" s="55" t="s">
        <v>52</v>
      </c>
      <c r="C16" s="49">
        <v>3</v>
      </c>
      <c r="D16" s="47" t="s">
        <v>44</v>
      </c>
      <c r="E16" s="47"/>
      <c r="F16" s="47">
        <v>0.221</v>
      </c>
      <c r="G16" s="47"/>
      <c r="H16" s="47">
        <v>0.20830000000000001</v>
      </c>
      <c r="I16" s="47"/>
      <c r="J16" s="47">
        <v>0.22289999999999999</v>
      </c>
      <c r="K16" s="47"/>
      <c r="L16" s="47">
        <v>0.23330000000000001</v>
      </c>
      <c r="M16" s="47">
        <v>0.22289999999999999</v>
      </c>
      <c r="N16" s="47"/>
      <c r="O16" s="46">
        <v>0.22289999999999999</v>
      </c>
      <c r="P16" s="47" t="s">
        <v>44</v>
      </c>
    </row>
    <row r="17" spans="1:16" ht="60" hidden="1" x14ac:dyDescent="0.25">
      <c r="A17" s="50" t="s">
        <v>43</v>
      </c>
      <c r="B17" s="55" t="s">
        <v>53</v>
      </c>
      <c r="C17" s="56">
        <v>3</v>
      </c>
      <c r="D17" s="47">
        <v>0.22289999999999999</v>
      </c>
      <c r="E17" s="47"/>
      <c r="F17" s="47">
        <v>0.25</v>
      </c>
      <c r="G17" s="47"/>
      <c r="H17" s="47">
        <v>0.21249999999999999</v>
      </c>
      <c r="I17" s="47"/>
      <c r="J17" s="47">
        <v>0.28299999999999997</v>
      </c>
      <c r="K17" s="47"/>
      <c r="L17" s="47">
        <v>0.28749999999999998</v>
      </c>
      <c r="M17" s="47">
        <v>0.23119999999999999</v>
      </c>
      <c r="N17" s="47"/>
      <c r="O17" s="47"/>
      <c r="P17" s="46">
        <v>0.28960000000000002</v>
      </c>
    </row>
  </sheetData>
  <mergeCells count="1">
    <mergeCell ref="A1:B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04189-4F51-4B6A-A65C-3E873F745A11}">
  <dimension ref="A1:N301"/>
  <sheetViews>
    <sheetView workbookViewId="0"/>
  </sheetViews>
  <sheetFormatPr defaultRowHeight="15" x14ac:dyDescent="0.25"/>
  <cols>
    <col min="1" max="1" width="9.140625" style="2"/>
    <col min="5" max="5" width="17.42578125" bestFit="1" customWidth="1"/>
    <col min="6" max="6" width="28.42578125" bestFit="1" customWidth="1"/>
    <col min="7" max="7" width="9.5703125" bestFit="1" customWidth="1"/>
    <col min="8" max="8" width="19" bestFit="1" customWidth="1"/>
    <col min="10" max="11" width="12.85546875" style="155" bestFit="1" customWidth="1"/>
    <col min="13" max="13" width="23.42578125" bestFit="1" customWidth="1"/>
  </cols>
  <sheetData>
    <row r="1" spans="1:14" ht="30" x14ac:dyDescent="0.25">
      <c r="A1" s="156" t="str">
        <f>fhr_stats!A1</f>
        <v>ids</v>
      </c>
      <c r="B1" s="153" t="str">
        <f>fhr_stats!B1</f>
        <v>targets</v>
      </c>
      <c r="C1" s="153" t="s">
        <v>101</v>
      </c>
      <c r="D1" s="153" t="s">
        <v>95</v>
      </c>
      <c r="E1" s="153" t="s">
        <v>102</v>
      </c>
      <c r="F1" s="153" t="s">
        <v>96</v>
      </c>
      <c r="G1" s="153" t="s">
        <v>103</v>
      </c>
      <c r="H1" s="153" t="s">
        <v>97</v>
      </c>
      <c r="I1" s="153" t="s">
        <v>98</v>
      </c>
      <c r="J1" s="154" t="s">
        <v>99</v>
      </c>
      <c r="K1" s="154" t="s">
        <v>100</v>
      </c>
    </row>
    <row r="2" spans="1:14" ht="15.75" thickBot="1" x14ac:dyDescent="0.3">
      <c r="A2" s="2">
        <f>fhr_stats!A3</f>
        <v>2</v>
      </c>
      <c r="B2">
        <f>fhr_stats!B3</f>
        <v>0</v>
      </c>
      <c r="C2" s="129">
        <f>fhr_stats!M3</f>
        <v>22.2183100751339</v>
      </c>
      <c r="D2">
        <f t="shared" ref="D2:D65" si="0">IF(C2&lt;$N$3,0,1)</f>
        <v>1</v>
      </c>
      <c r="E2" s="129">
        <f>fhr_stats!S3</f>
        <v>24.543739991946801</v>
      </c>
      <c r="F2">
        <f t="shared" ref="F2:F65" si="1">IF(E2&lt;$N$4,0,1)</f>
        <v>1</v>
      </c>
      <c r="G2" s="129">
        <f>fhr_stats!T3</f>
        <v>135.913866805515</v>
      </c>
      <c r="H2">
        <f t="shared" ref="H2:H65" si="2">IF(G2&lt;$N$5,0,1)</f>
        <v>1</v>
      </c>
      <c r="I2" s="129">
        <f t="shared" ref="I2:I65" si="3">ABS(B2-AVERAGE(D2,F2,H2))</f>
        <v>1</v>
      </c>
      <c r="K2" s="155">
        <f t="shared" ref="K2:K31" si="4">MIN(1,I2+C2/100)</f>
        <v>1</v>
      </c>
    </row>
    <row r="3" spans="1:14" x14ac:dyDescent="0.25">
      <c r="A3" s="2">
        <f>fhr_stats!A13</f>
        <v>12</v>
      </c>
      <c r="B3">
        <f>fhr_stats!B13</f>
        <v>0</v>
      </c>
      <c r="C3" s="129">
        <f>fhr_stats!M13</f>
        <v>22.768028450470599</v>
      </c>
      <c r="D3">
        <f t="shared" si="0"/>
        <v>1</v>
      </c>
      <c r="E3" s="129">
        <f>fhr_stats!S13</f>
        <v>28</v>
      </c>
      <c r="F3">
        <f t="shared" si="1"/>
        <v>1</v>
      </c>
      <c r="G3" s="129">
        <f>fhr_stats!T13</f>
        <v>164</v>
      </c>
      <c r="H3">
        <f t="shared" si="2"/>
        <v>1</v>
      </c>
      <c r="I3" s="129">
        <f t="shared" si="3"/>
        <v>1</v>
      </c>
      <c r="K3" s="155">
        <f t="shared" si="4"/>
        <v>1</v>
      </c>
      <c r="M3" s="157" t="s">
        <v>92</v>
      </c>
      <c r="N3" s="158">
        <v>22.1</v>
      </c>
    </row>
    <row r="4" spans="1:14" x14ac:dyDescent="0.25">
      <c r="A4" s="2">
        <f>fhr_stats!A23</f>
        <v>22</v>
      </c>
      <c r="B4">
        <f>fhr_stats!B23</f>
        <v>0</v>
      </c>
      <c r="C4" s="129">
        <f>fhr_stats!M23</f>
        <v>23.662832319673999</v>
      </c>
      <c r="D4">
        <f t="shared" si="0"/>
        <v>1</v>
      </c>
      <c r="E4" s="129">
        <f>fhr_stats!S23</f>
        <v>35.356735053861698</v>
      </c>
      <c r="F4">
        <f t="shared" si="1"/>
        <v>1</v>
      </c>
      <c r="G4" s="129">
        <f>fhr_stats!T23</f>
        <v>125.576246189739</v>
      </c>
      <c r="H4">
        <f t="shared" si="2"/>
        <v>1</v>
      </c>
      <c r="I4" s="129">
        <f t="shared" si="3"/>
        <v>1</v>
      </c>
      <c r="K4" s="155">
        <f t="shared" si="4"/>
        <v>1</v>
      </c>
      <c r="M4" s="159" t="s">
        <v>94</v>
      </c>
      <c r="N4" s="160">
        <v>22</v>
      </c>
    </row>
    <row r="5" spans="1:14" ht="15.75" thickBot="1" x14ac:dyDescent="0.3">
      <c r="A5" s="2">
        <f>fhr_stats!A40</f>
        <v>39</v>
      </c>
      <c r="B5">
        <f>fhr_stats!B40</f>
        <v>0</v>
      </c>
      <c r="C5" s="129">
        <f>fhr_stats!M40</f>
        <v>23.217444135693299</v>
      </c>
      <c r="D5">
        <f t="shared" si="0"/>
        <v>1</v>
      </c>
      <c r="E5" s="129">
        <f>fhr_stats!S40</f>
        <v>35.5</v>
      </c>
      <c r="F5">
        <f t="shared" si="1"/>
        <v>1</v>
      </c>
      <c r="G5" s="129">
        <f>fhr_stats!T40</f>
        <v>153</v>
      </c>
      <c r="H5">
        <f t="shared" si="2"/>
        <v>1</v>
      </c>
      <c r="I5" s="129">
        <f t="shared" si="3"/>
        <v>1</v>
      </c>
      <c r="K5" s="155">
        <f t="shared" si="4"/>
        <v>1</v>
      </c>
      <c r="M5" s="161" t="s">
        <v>93</v>
      </c>
      <c r="N5" s="162">
        <v>120</v>
      </c>
    </row>
    <row r="6" spans="1:14" x14ac:dyDescent="0.25">
      <c r="A6" s="2">
        <f>fhr_stats!A57</f>
        <v>56</v>
      </c>
      <c r="B6">
        <f>fhr_stats!B57</f>
        <v>0</v>
      </c>
      <c r="C6" s="129">
        <f>fhr_stats!M57</f>
        <v>23.229629672321199</v>
      </c>
      <c r="D6">
        <f t="shared" si="0"/>
        <v>1</v>
      </c>
      <c r="E6" s="129">
        <f>fhr_stats!S57</f>
        <v>29</v>
      </c>
      <c r="F6">
        <f t="shared" si="1"/>
        <v>1</v>
      </c>
      <c r="G6" s="129">
        <f>fhr_stats!T57</f>
        <v>123</v>
      </c>
      <c r="H6">
        <f t="shared" si="2"/>
        <v>1</v>
      </c>
      <c r="I6" s="129">
        <f t="shared" si="3"/>
        <v>1</v>
      </c>
      <c r="K6" s="155">
        <f t="shared" si="4"/>
        <v>1</v>
      </c>
    </row>
    <row r="7" spans="1:14" x14ac:dyDescent="0.25">
      <c r="A7" s="2">
        <f>fhr_stats!A65</f>
        <v>64</v>
      </c>
      <c r="B7">
        <f>fhr_stats!B65</f>
        <v>0</v>
      </c>
      <c r="C7" s="129">
        <f>fhr_stats!M65</f>
        <v>29.338388325482299</v>
      </c>
      <c r="D7">
        <f t="shared" si="0"/>
        <v>1</v>
      </c>
      <c r="E7" s="129">
        <f>fhr_stats!S65</f>
        <v>22.889617794013098</v>
      </c>
      <c r="F7">
        <f t="shared" si="1"/>
        <v>1</v>
      </c>
      <c r="G7" s="129">
        <f>fhr_stats!T65</f>
        <v>151.08835784508099</v>
      </c>
      <c r="H7">
        <f t="shared" si="2"/>
        <v>1</v>
      </c>
      <c r="I7" s="129">
        <f t="shared" si="3"/>
        <v>1</v>
      </c>
      <c r="K7" s="155">
        <f t="shared" si="4"/>
        <v>1</v>
      </c>
    </row>
    <row r="8" spans="1:14" x14ac:dyDescent="0.25">
      <c r="A8" s="2">
        <f>fhr_stats!A91</f>
        <v>90</v>
      </c>
      <c r="B8">
        <f>fhr_stats!B91</f>
        <v>0</v>
      </c>
      <c r="C8" s="129">
        <f>fhr_stats!M91</f>
        <v>33.070040502088702</v>
      </c>
      <c r="D8">
        <f t="shared" si="0"/>
        <v>1</v>
      </c>
      <c r="E8" s="129">
        <f>fhr_stats!S91</f>
        <v>35.380568179477301</v>
      </c>
      <c r="F8">
        <f t="shared" si="1"/>
        <v>1</v>
      </c>
      <c r="G8" s="129">
        <f>fhr_stats!T91</f>
        <v>143.17957931418999</v>
      </c>
      <c r="H8">
        <f t="shared" si="2"/>
        <v>1</v>
      </c>
      <c r="I8" s="129">
        <f t="shared" si="3"/>
        <v>1</v>
      </c>
      <c r="K8" s="155">
        <f t="shared" si="4"/>
        <v>1</v>
      </c>
    </row>
    <row r="9" spans="1:14" x14ac:dyDescent="0.25">
      <c r="A9" s="2">
        <f>fhr_stats!A99</f>
        <v>98</v>
      </c>
      <c r="B9">
        <f>fhr_stats!B99</f>
        <v>0</v>
      </c>
      <c r="C9" s="129">
        <f>fhr_stats!M99</f>
        <v>27.914603051091799</v>
      </c>
      <c r="D9">
        <f t="shared" si="0"/>
        <v>1</v>
      </c>
      <c r="E9" s="129">
        <f>fhr_stats!S99</f>
        <v>41.25</v>
      </c>
      <c r="F9">
        <f t="shared" si="1"/>
        <v>1</v>
      </c>
      <c r="G9" s="129">
        <f>fhr_stats!T99</f>
        <v>124.75</v>
      </c>
      <c r="H9">
        <f t="shared" si="2"/>
        <v>1</v>
      </c>
      <c r="I9" s="129">
        <f t="shared" si="3"/>
        <v>1</v>
      </c>
      <c r="K9" s="155">
        <f t="shared" si="4"/>
        <v>1</v>
      </c>
    </row>
    <row r="10" spans="1:14" x14ac:dyDescent="0.25">
      <c r="A10" s="2">
        <f>fhr_stats!A127</f>
        <v>126</v>
      </c>
      <c r="B10">
        <f>fhr_stats!B127</f>
        <v>0</v>
      </c>
      <c r="C10" s="129">
        <f>fhr_stats!M127</f>
        <v>23.513258882624999</v>
      </c>
      <c r="D10">
        <f t="shared" si="0"/>
        <v>1</v>
      </c>
      <c r="E10" s="129">
        <f>fhr_stats!S127</f>
        <v>24</v>
      </c>
      <c r="F10">
        <f t="shared" si="1"/>
        <v>1</v>
      </c>
      <c r="G10" s="129">
        <f>fhr_stats!T127</f>
        <v>178</v>
      </c>
      <c r="H10">
        <f t="shared" si="2"/>
        <v>1</v>
      </c>
      <c r="I10" s="129">
        <f t="shared" si="3"/>
        <v>1</v>
      </c>
      <c r="K10" s="155">
        <f t="shared" si="4"/>
        <v>1</v>
      </c>
    </row>
    <row r="11" spans="1:14" x14ac:dyDescent="0.25">
      <c r="A11" s="2">
        <f>fhr_stats!A176</f>
        <v>175</v>
      </c>
      <c r="B11">
        <f>fhr_stats!B176</f>
        <v>0</v>
      </c>
      <c r="C11" s="129">
        <f>fhr_stats!M176</f>
        <v>26.212991142717001</v>
      </c>
      <c r="D11">
        <f t="shared" si="0"/>
        <v>1</v>
      </c>
      <c r="E11" s="129">
        <f>fhr_stats!S176</f>
        <v>28.5</v>
      </c>
      <c r="F11">
        <f t="shared" si="1"/>
        <v>1</v>
      </c>
      <c r="G11" s="129">
        <f>fhr_stats!T176</f>
        <v>131</v>
      </c>
      <c r="H11">
        <f t="shared" si="2"/>
        <v>1</v>
      </c>
      <c r="I11" s="129">
        <f t="shared" si="3"/>
        <v>1</v>
      </c>
      <c r="K11" s="155">
        <f t="shared" si="4"/>
        <v>1</v>
      </c>
    </row>
    <row r="12" spans="1:14" x14ac:dyDescent="0.25">
      <c r="A12" s="2">
        <f>fhr_stats!A206</f>
        <v>205</v>
      </c>
      <c r="B12">
        <f>fhr_stats!B206</f>
        <v>0</v>
      </c>
      <c r="C12" s="129">
        <f>fhr_stats!M206</f>
        <v>25.663014404941698</v>
      </c>
      <c r="D12">
        <f t="shared" si="0"/>
        <v>1</v>
      </c>
      <c r="E12" s="129">
        <f>fhr_stats!S206</f>
        <v>34</v>
      </c>
      <c r="F12">
        <f t="shared" si="1"/>
        <v>1</v>
      </c>
      <c r="G12" s="129">
        <f>fhr_stats!T206</f>
        <v>123</v>
      </c>
      <c r="H12">
        <f t="shared" si="2"/>
        <v>1</v>
      </c>
      <c r="I12" s="129">
        <f t="shared" si="3"/>
        <v>1</v>
      </c>
      <c r="K12" s="155">
        <f t="shared" si="4"/>
        <v>1</v>
      </c>
    </row>
    <row r="13" spans="1:14" x14ac:dyDescent="0.25">
      <c r="A13" s="2">
        <f>fhr_stats!A212</f>
        <v>211</v>
      </c>
      <c r="B13">
        <f>fhr_stats!B212</f>
        <v>0</v>
      </c>
      <c r="C13" s="129">
        <f>fhr_stats!M212</f>
        <v>29.996781560370501</v>
      </c>
      <c r="D13">
        <f t="shared" si="0"/>
        <v>1</v>
      </c>
      <c r="E13" s="129">
        <f>fhr_stats!S212</f>
        <v>41</v>
      </c>
      <c r="F13">
        <f t="shared" si="1"/>
        <v>1</v>
      </c>
      <c r="G13" s="129">
        <f>fhr_stats!T212</f>
        <v>149</v>
      </c>
      <c r="H13">
        <f t="shared" si="2"/>
        <v>1</v>
      </c>
      <c r="I13" s="129">
        <f t="shared" si="3"/>
        <v>1</v>
      </c>
      <c r="K13" s="155">
        <f t="shared" si="4"/>
        <v>1</v>
      </c>
    </row>
    <row r="14" spans="1:14" x14ac:dyDescent="0.25">
      <c r="A14" s="2">
        <f>fhr_stats!A234</f>
        <v>233</v>
      </c>
      <c r="B14">
        <f>fhr_stats!B234</f>
        <v>0</v>
      </c>
      <c r="C14" s="129">
        <f>fhr_stats!M234</f>
        <v>35.2096618112204</v>
      </c>
      <c r="D14">
        <f t="shared" si="0"/>
        <v>1</v>
      </c>
      <c r="E14" s="129">
        <f>fhr_stats!S234</f>
        <v>25</v>
      </c>
      <c r="F14">
        <f t="shared" si="1"/>
        <v>1</v>
      </c>
      <c r="G14" s="129">
        <f>fhr_stats!T234</f>
        <v>146</v>
      </c>
      <c r="H14">
        <f t="shared" si="2"/>
        <v>1</v>
      </c>
      <c r="I14" s="129">
        <f t="shared" si="3"/>
        <v>1</v>
      </c>
      <c r="K14" s="155">
        <f t="shared" si="4"/>
        <v>1</v>
      </c>
    </row>
    <row r="15" spans="1:14" x14ac:dyDescent="0.25">
      <c r="A15" s="2">
        <f>fhr_stats!A235</f>
        <v>234</v>
      </c>
      <c r="B15">
        <f>fhr_stats!B235</f>
        <v>0</v>
      </c>
      <c r="C15" s="129">
        <f>fhr_stats!M235</f>
        <v>23.8334987720174</v>
      </c>
      <c r="D15">
        <f t="shared" si="0"/>
        <v>1</v>
      </c>
      <c r="E15" s="129">
        <f>fhr_stats!S235</f>
        <v>24.757377698554102</v>
      </c>
      <c r="F15">
        <f t="shared" si="1"/>
        <v>1</v>
      </c>
      <c r="G15" s="129">
        <f>fhr_stats!T235</f>
        <v>149.159706426122</v>
      </c>
      <c r="H15">
        <f t="shared" si="2"/>
        <v>1</v>
      </c>
      <c r="I15" s="129">
        <f t="shared" si="3"/>
        <v>1</v>
      </c>
      <c r="K15" s="155">
        <f t="shared" si="4"/>
        <v>1</v>
      </c>
    </row>
    <row r="16" spans="1:14" x14ac:dyDescent="0.25">
      <c r="A16" s="2">
        <f>fhr_stats!A248</f>
        <v>247</v>
      </c>
      <c r="B16">
        <f>fhr_stats!B248</f>
        <v>0</v>
      </c>
      <c r="C16" s="129">
        <f>fhr_stats!M248</f>
        <v>22.131883940563299</v>
      </c>
      <c r="D16">
        <f t="shared" si="0"/>
        <v>1</v>
      </c>
      <c r="E16" s="129">
        <f>fhr_stats!S248</f>
        <v>22</v>
      </c>
      <c r="F16">
        <f t="shared" si="1"/>
        <v>1</v>
      </c>
      <c r="G16" s="129">
        <f>fhr_stats!T248</f>
        <v>123</v>
      </c>
      <c r="H16">
        <f t="shared" si="2"/>
        <v>1</v>
      </c>
      <c r="I16" s="129">
        <f t="shared" si="3"/>
        <v>1</v>
      </c>
      <c r="K16" s="155">
        <f t="shared" si="4"/>
        <v>1</v>
      </c>
    </row>
    <row r="17" spans="1:11" x14ac:dyDescent="0.25">
      <c r="A17" s="2">
        <f>fhr_stats!A249</f>
        <v>248</v>
      </c>
      <c r="B17">
        <f>fhr_stats!B249</f>
        <v>0</v>
      </c>
      <c r="C17" s="129">
        <f>fhr_stats!M249</f>
        <v>25.954842299155501</v>
      </c>
      <c r="D17">
        <f t="shared" si="0"/>
        <v>1</v>
      </c>
      <c r="E17" s="129">
        <f>fhr_stats!S249</f>
        <v>27.599285872478799</v>
      </c>
      <c r="F17">
        <f t="shared" si="1"/>
        <v>1</v>
      </c>
      <c r="G17" s="129">
        <f>fhr_stats!T249</f>
        <v>143.727243853457</v>
      </c>
      <c r="H17">
        <f t="shared" si="2"/>
        <v>1</v>
      </c>
      <c r="I17" s="129">
        <f t="shared" si="3"/>
        <v>1</v>
      </c>
      <c r="K17" s="155">
        <f t="shared" si="4"/>
        <v>1</v>
      </c>
    </row>
    <row r="18" spans="1:11" x14ac:dyDescent="0.25">
      <c r="A18" s="2">
        <f>fhr_stats!A269</f>
        <v>268</v>
      </c>
      <c r="B18">
        <f>fhr_stats!B269</f>
        <v>0</v>
      </c>
      <c r="C18" s="129">
        <f>fhr_stats!M269</f>
        <v>25.927209684357901</v>
      </c>
      <c r="D18">
        <f t="shared" si="0"/>
        <v>1</v>
      </c>
      <c r="E18" s="129">
        <f>fhr_stats!S269</f>
        <v>25.25</v>
      </c>
      <c r="F18">
        <f t="shared" si="1"/>
        <v>1</v>
      </c>
      <c r="G18" s="129">
        <f>fhr_stats!T269</f>
        <v>145.5</v>
      </c>
      <c r="H18">
        <f t="shared" si="2"/>
        <v>1</v>
      </c>
      <c r="I18" s="129">
        <f t="shared" si="3"/>
        <v>1</v>
      </c>
      <c r="K18" s="155">
        <f t="shared" si="4"/>
        <v>1</v>
      </c>
    </row>
    <row r="19" spans="1:11" x14ac:dyDescent="0.25">
      <c r="A19" s="2">
        <f>fhr_stats!A299</f>
        <v>298</v>
      </c>
      <c r="B19">
        <f>fhr_stats!B299</f>
        <v>0</v>
      </c>
      <c r="C19" s="129">
        <f>fhr_stats!M299</f>
        <v>34.575232530138301</v>
      </c>
      <c r="D19">
        <f t="shared" si="0"/>
        <v>1</v>
      </c>
      <c r="E19" s="129">
        <f>fhr_stats!S299</f>
        <v>59</v>
      </c>
      <c r="F19">
        <f t="shared" si="1"/>
        <v>1</v>
      </c>
      <c r="G19" s="129">
        <f>fhr_stats!T299</f>
        <v>159</v>
      </c>
      <c r="H19">
        <f t="shared" si="2"/>
        <v>1</v>
      </c>
      <c r="I19" s="129">
        <f t="shared" si="3"/>
        <v>1</v>
      </c>
      <c r="K19" s="155">
        <f t="shared" si="4"/>
        <v>1</v>
      </c>
    </row>
    <row r="20" spans="1:11" x14ac:dyDescent="0.25">
      <c r="A20" s="2">
        <f>fhr_stats!A181</f>
        <v>180</v>
      </c>
      <c r="B20">
        <f>fhr_stats!B181</f>
        <v>0</v>
      </c>
      <c r="C20" s="129">
        <f>fhr_stats!M181</f>
        <v>27.6712438901958</v>
      </c>
      <c r="D20">
        <f t="shared" si="0"/>
        <v>1</v>
      </c>
      <c r="E20" s="129">
        <f>fhr_stats!S181</f>
        <v>45.680041166424097</v>
      </c>
      <c r="F20">
        <f t="shared" si="1"/>
        <v>1</v>
      </c>
      <c r="G20" s="129">
        <f>fhr_stats!T181</f>
        <v>113.220904044123</v>
      </c>
      <c r="H20">
        <f t="shared" si="2"/>
        <v>0</v>
      </c>
      <c r="I20" s="129">
        <f t="shared" si="3"/>
        <v>0.66666666666666663</v>
      </c>
      <c r="K20" s="155">
        <f t="shared" si="4"/>
        <v>0.9433791055686247</v>
      </c>
    </row>
    <row r="21" spans="1:11" x14ac:dyDescent="0.25">
      <c r="A21" s="2">
        <f>fhr_stats!A273</f>
        <v>272</v>
      </c>
      <c r="B21">
        <f>fhr_stats!B273</f>
        <v>0</v>
      </c>
      <c r="C21" s="129">
        <f>fhr_stats!M273</f>
        <v>27.465560092986902</v>
      </c>
      <c r="D21">
        <f t="shared" si="0"/>
        <v>1</v>
      </c>
      <c r="E21" s="129">
        <f>fhr_stats!S273</f>
        <v>21</v>
      </c>
      <c r="F21">
        <f t="shared" si="1"/>
        <v>0</v>
      </c>
      <c r="G21" s="129">
        <f>fhr_stats!T273</f>
        <v>120</v>
      </c>
      <c r="H21">
        <f t="shared" si="2"/>
        <v>1</v>
      </c>
      <c r="I21" s="129">
        <f t="shared" si="3"/>
        <v>0.66666666666666663</v>
      </c>
      <c r="K21" s="155">
        <f t="shared" si="4"/>
        <v>0.94132226759653559</v>
      </c>
    </row>
    <row r="22" spans="1:11" x14ac:dyDescent="0.25">
      <c r="A22" s="2">
        <f>fhr_stats!A140</f>
        <v>139</v>
      </c>
      <c r="B22">
        <f>fhr_stats!B140</f>
        <v>0</v>
      </c>
      <c r="C22" s="129">
        <f>fhr_stats!M140</f>
        <v>27.418072653258999</v>
      </c>
      <c r="D22">
        <f t="shared" si="0"/>
        <v>1</v>
      </c>
      <c r="E22" s="129">
        <f>fhr_stats!S140</f>
        <v>34</v>
      </c>
      <c r="F22">
        <f t="shared" si="1"/>
        <v>1</v>
      </c>
      <c r="G22" s="129">
        <f>fhr_stats!T140</f>
        <v>113.5</v>
      </c>
      <c r="H22">
        <f t="shared" si="2"/>
        <v>0</v>
      </c>
      <c r="I22" s="129">
        <f t="shared" si="3"/>
        <v>0.66666666666666663</v>
      </c>
      <c r="K22" s="155">
        <f t="shared" si="4"/>
        <v>0.9408473931992567</v>
      </c>
    </row>
    <row r="23" spans="1:11" x14ac:dyDescent="0.25">
      <c r="A23" s="2">
        <f>fhr_stats!A79</f>
        <v>78</v>
      </c>
      <c r="B23">
        <f>fhr_stats!B79</f>
        <v>0</v>
      </c>
      <c r="C23" s="129">
        <f>fhr_stats!M79</f>
        <v>25.933858361740299</v>
      </c>
      <c r="D23">
        <f t="shared" si="0"/>
        <v>1</v>
      </c>
      <c r="E23" s="129">
        <f>fhr_stats!S79</f>
        <v>19</v>
      </c>
      <c r="F23">
        <f t="shared" si="1"/>
        <v>0</v>
      </c>
      <c r="G23" s="129">
        <f>fhr_stats!T79</f>
        <v>140</v>
      </c>
      <c r="H23">
        <f t="shared" si="2"/>
        <v>1</v>
      </c>
      <c r="I23" s="129">
        <f t="shared" si="3"/>
        <v>0.66666666666666663</v>
      </c>
      <c r="K23" s="155">
        <f t="shared" si="4"/>
        <v>0.92600525028406966</v>
      </c>
    </row>
    <row r="24" spans="1:11" x14ac:dyDescent="0.25">
      <c r="A24" s="2">
        <f>fhr_stats!A171</f>
        <v>170</v>
      </c>
      <c r="B24">
        <f>fhr_stats!B171</f>
        <v>0</v>
      </c>
      <c r="C24" s="129">
        <f>fhr_stats!M171</f>
        <v>24.783066062973202</v>
      </c>
      <c r="D24">
        <f t="shared" si="0"/>
        <v>1</v>
      </c>
      <c r="E24" s="129">
        <f>fhr_stats!S171</f>
        <v>22</v>
      </c>
      <c r="F24">
        <f t="shared" si="1"/>
        <v>1</v>
      </c>
      <c r="G24" s="129">
        <f>fhr_stats!T171</f>
        <v>119.75</v>
      </c>
      <c r="H24">
        <f t="shared" si="2"/>
        <v>0</v>
      </c>
      <c r="I24" s="129">
        <f t="shared" si="3"/>
        <v>0.66666666666666663</v>
      </c>
      <c r="K24" s="155">
        <f t="shared" si="4"/>
        <v>0.91449732729639865</v>
      </c>
    </row>
    <row r="25" spans="1:11" x14ac:dyDescent="0.25">
      <c r="A25" s="2">
        <f>fhr_stats!A174</f>
        <v>173</v>
      </c>
      <c r="B25">
        <f>fhr_stats!B174</f>
        <v>0</v>
      </c>
      <c r="C25" s="129">
        <f>fhr_stats!M174</f>
        <v>24.769311570813102</v>
      </c>
      <c r="D25">
        <f t="shared" si="0"/>
        <v>1</v>
      </c>
      <c r="E25" s="129">
        <f>fhr_stats!S174</f>
        <v>20.25</v>
      </c>
      <c r="F25">
        <f t="shared" si="1"/>
        <v>0</v>
      </c>
      <c r="G25" s="129">
        <f>fhr_stats!T174</f>
        <v>140.25</v>
      </c>
      <c r="H25">
        <f t="shared" si="2"/>
        <v>1</v>
      </c>
      <c r="I25" s="129">
        <f t="shared" si="3"/>
        <v>0.66666666666666663</v>
      </c>
      <c r="K25" s="155">
        <f t="shared" si="4"/>
        <v>0.91435978237479765</v>
      </c>
    </row>
    <row r="26" spans="1:11" x14ac:dyDescent="0.25">
      <c r="A26" s="2">
        <f>fhr_stats!A218</f>
        <v>217</v>
      </c>
      <c r="B26">
        <f>fhr_stats!B218</f>
        <v>0</v>
      </c>
      <c r="C26" s="129">
        <f>fhr_stats!M218</f>
        <v>23.840071222977802</v>
      </c>
      <c r="D26">
        <f t="shared" si="0"/>
        <v>1</v>
      </c>
      <c r="E26" s="129">
        <f>fhr_stats!S218</f>
        <v>30</v>
      </c>
      <c r="F26">
        <f t="shared" si="1"/>
        <v>1</v>
      </c>
      <c r="G26" s="129">
        <f>fhr_stats!T218</f>
        <v>112</v>
      </c>
      <c r="H26">
        <f t="shared" si="2"/>
        <v>0</v>
      </c>
      <c r="I26" s="129">
        <f t="shared" si="3"/>
        <v>0.66666666666666663</v>
      </c>
      <c r="K26" s="155">
        <f t="shared" si="4"/>
        <v>0.90506737889644462</v>
      </c>
    </row>
    <row r="27" spans="1:11" x14ac:dyDescent="0.25">
      <c r="A27" s="2">
        <f>fhr_stats!A50</f>
        <v>49</v>
      </c>
      <c r="B27">
        <f>fhr_stats!B50</f>
        <v>0</v>
      </c>
      <c r="C27" s="129">
        <f>fhr_stats!M50</f>
        <v>23.624733644556098</v>
      </c>
      <c r="D27">
        <f t="shared" si="0"/>
        <v>1</v>
      </c>
      <c r="E27" s="129">
        <f>fhr_stats!S50</f>
        <v>12.25</v>
      </c>
      <c r="F27">
        <f t="shared" si="1"/>
        <v>0</v>
      </c>
      <c r="G27" s="129">
        <f>fhr_stats!T50</f>
        <v>151.5</v>
      </c>
      <c r="H27">
        <f t="shared" si="2"/>
        <v>1</v>
      </c>
      <c r="I27" s="129">
        <f t="shared" si="3"/>
        <v>0.66666666666666663</v>
      </c>
      <c r="K27" s="155">
        <f t="shared" si="4"/>
        <v>0.90291400311222758</v>
      </c>
    </row>
    <row r="28" spans="1:11" x14ac:dyDescent="0.25">
      <c r="A28" s="2">
        <f>fhr_stats!A295</f>
        <v>294</v>
      </c>
      <c r="B28">
        <f>fhr_stats!B295</f>
        <v>0</v>
      </c>
      <c r="C28" s="129">
        <f>fhr_stats!M295</f>
        <v>22.759993155601599</v>
      </c>
      <c r="D28">
        <f t="shared" si="0"/>
        <v>1</v>
      </c>
      <c r="E28" s="129">
        <f>fhr_stats!S295</f>
        <v>30.75</v>
      </c>
      <c r="F28">
        <f t="shared" si="1"/>
        <v>1</v>
      </c>
      <c r="G28" s="129">
        <f>fhr_stats!T295</f>
        <v>118.5</v>
      </c>
      <c r="H28">
        <f t="shared" si="2"/>
        <v>0</v>
      </c>
      <c r="I28" s="129">
        <f t="shared" si="3"/>
        <v>0.66666666666666663</v>
      </c>
      <c r="K28" s="155">
        <f t="shared" si="4"/>
        <v>0.89426659822268262</v>
      </c>
    </row>
    <row r="29" spans="1:11" x14ac:dyDescent="0.25">
      <c r="A29" s="2">
        <f>fhr_stats!A42</f>
        <v>41</v>
      </c>
      <c r="B29">
        <f>fhr_stats!B42</f>
        <v>0</v>
      </c>
      <c r="C29" s="129">
        <f>fhr_stats!M42</f>
        <v>22.741329729383299</v>
      </c>
      <c r="D29">
        <f t="shared" si="0"/>
        <v>1</v>
      </c>
      <c r="E29" s="129">
        <f>fhr_stats!S42</f>
        <v>33.5</v>
      </c>
      <c r="F29">
        <f t="shared" si="1"/>
        <v>1</v>
      </c>
      <c r="G29" s="129">
        <f>fhr_stats!T42</f>
        <v>108.5</v>
      </c>
      <c r="H29">
        <f t="shared" si="2"/>
        <v>0</v>
      </c>
      <c r="I29" s="129">
        <f t="shared" si="3"/>
        <v>0.66666666666666663</v>
      </c>
      <c r="K29" s="155">
        <f t="shared" si="4"/>
        <v>0.8940799639604996</v>
      </c>
    </row>
    <row r="30" spans="1:11" x14ac:dyDescent="0.25">
      <c r="A30" s="2">
        <f>fhr_stats!A167</f>
        <v>166</v>
      </c>
      <c r="B30">
        <f>fhr_stats!B167</f>
        <v>0</v>
      </c>
      <c r="C30" s="129">
        <f>fhr_stats!M167</f>
        <v>22.178478463964598</v>
      </c>
      <c r="D30">
        <f t="shared" si="0"/>
        <v>1</v>
      </c>
      <c r="E30" s="129">
        <f>fhr_stats!S167</f>
        <v>12.825013254829001</v>
      </c>
      <c r="F30">
        <f t="shared" si="1"/>
        <v>0</v>
      </c>
      <c r="G30" s="129">
        <f>fhr_stats!T167</f>
        <v>133.868262559334</v>
      </c>
      <c r="H30">
        <f t="shared" si="2"/>
        <v>1</v>
      </c>
      <c r="I30" s="129">
        <f t="shared" si="3"/>
        <v>0.66666666666666663</v>
      </c>
      <c r="K30" s="155">
        <f t="shared" si="4"/>
        <v>0.88845145130631265</v>
      </c>
    </row>
    <row r="31" spans="1:11" x14ac:dyDescent="0.25">
      <c r="A31" s="2">
        <f>fhr_stats!A253</f>
        <v>252</v>
      </c>
      <c r="B31">
        <f>fhr_stats!B253</f>
        <v>0</v>
      </c>
      <c r="C31" s="129">
        <f>fhr_stats!M253</f>
        <v>21.835743998745698</v>
      </c>
      <c r="D31">
        <f t="shared" si="0"/>
        <v>0</v>
      </c>
      <c r="E31" s="129">
        <f>fhr_stats!S253</f>
        <v>22</v>
      </c>
      <c r="F31">
        <f t="shared" si="1"/>
        <v>1</v>
      </c>
      <c r="G31" s="129">
        <f>fhr_stats!T253</f>
        <v>144</v>
      </c>
      <c r="H31">
        <f t="shared" si="2"/>
        <v>1</v>
      </c>
      <c r="I31" s="129">
        <f t="shared" si="3"/>
        <v>0.66666666666666663</v>
      </c>
      <c r="K31" s="155">
        <f t="shared" si="4"/>
        <v>0.88502410665412357</v>
      </c>
    </row>
    <row r="32" spans="1:11" x14ac:dyDescent="0.25">
      <c r="A32" s="2">
        <f>fhr_stats!A28</f>
        <v>27</v>
      </c>
      <c r="B32">
        <f>fhr_stats!B28</f>
        <v>1</v>
      </c>
      <c r="C32" s="129">
        <f>fhr_stats!M28</f>
        <v>12.2502424744001</v>
      </c>
      <c r="D32">
        <f t="shared" si="0"/>
        <v>0</v>
      </c>
      <c r="E32" s="129">
        <f>fhr_stats!S28</f>
        <v>9.4123074794079802</v>
      </c>
      <c r="F32">
        <f t="shared" si="1"/>
        <v>0</v>
      </c>
      <c r="G32" s="129">
        <f>fhr_stats!T28</f>
        <v>112.75622167768501</v>
      </c>
      <c r="H32">
        <f t="shared" si="2"/>
        <v>0</v>
      </c>
      <c r="I32" s="129">
        <f t="shared" si="3"/>
        <v>1</v>
      </c>
      <c r="J32" s="155">
        <f>MAX(0,I32-C32/100)</f>
        <v>0.87749757525599903</v>
      </c>
    </row>
    <row r="33" spans="1:11" x14ac:dyDescent="0.25">
      <c r="A33" s="2">
        <f>fhr_stats!A166</f>
        <v>165</v>
      </c>
      <c r="B33">
        <f>fhr_stats!B166</f>
        <v>0</v>
      </c>
      <c r="C33" s="129">
        <f>fhr_stats!M166</f>
        <v>21.016523056900901</v>
      </c>
      <c r="D33">
        <f t="shared" si="0"/>
        <v>0</v>
      </c>
      <c r="E33" s="129">
        <f>fhr_stats!S166</f>
        <v>23</v>
      </c>
      <c r="F33">
        <f t="shared" si="1"/>
        <v>1</v>
      </c>
      <c r="G33" s="129">
        <f>fhr_stats!T166</f>
        <v>123</v>
      </c>
      <c r="H33">
        <f t="shared" si="2"/>
        <v>1</v>
      </c>
      <c r="I33" s="129">
        <f t="shared" si="3"/>
        <v>0.66666666666666663</v>
      </c>
      <c r="K33" s="155">
        <f t="shared" ref="K33:K38" si="5">MIN(1,I33+C33/100)</f>
        <v>0.87683189723567567</v>
      </c>
    </row>
    <row r="34" spans="1:11" x14ac:dyDescent="0.25">
      <c r="A34" s="2">
        <f>fhr_stats!A32</f>
        <v>31</v>
      </c>
      <c r="B34">
        <f>fhr_stats!B32</f>
        <v>0</v>
      </c>
      <c r="C34" s="129">
        <f>fhr_stats!M32</f>
        <v>20.859424998198602</v>
      </c>
      <c r="D34">
        <f t="shared" si="0"/>
        <v>0</v>
      </c>
      <c r="E34" s="129">
        <f>fhr_stats!S32</f>
        <v>23.5</v>
      </c>
      <c r="F34">
        <f t="shared" si="1"/>
        <v>1</v>
      </c>
      <c r="G34" s="129">
        <f>fhr_stats!T32</f>
        <v>126.5</v>
      </c>
      <c r="H34">
        <f t="shared" si="2"/>
        <v>1</v>
      </c>
      <c r="I34" s="129">
        <f t="shared" si="3"/>
        <v>0.66666666666666663</v>
      </c>
      <c r="K34" s="155">
        <f t="shared" si="5"/>
        <v>0.87526091664865269</v>
      </c>
    </row>
    <row r="35" spans="1:11" x14ac:dyDescent="0.25">
      <c r="A35" s="2">
        <f>fhr_stats!A250</f>
        <v>249</v>
      </c>
      <c r="B35">
        <f>fhr_stats!B250</f>
        <v>0</v>
      </c>
      <c r="C35" s="129">
        <f>fhr_stats!M250</f>
        <v>20.659944241457499</v>
      </c>
      <c r="D35">
        <f t="shared" si="0"/>
        <v>0</v>
      </c>
      <c r="E35" s="129">
        <f>fhr_stats!S250</f>
        <v>26</v>
      </c>
      <c r="F35">
        <f t="shared" si="1"/>
        <v>1</v>
      </c>
      <c r="G35" s="129">
        <f>fhr_stats!T250</f>
        <v>130</v>
      </c>
      <c r="H35">
        <f t="shared" si="2"/>
        <v>1</v>
      </c>
      <c r="I35" s="129">
        <f t="shared" si="3"/>
        <v>0.66666666666666663</v>
      </c>
      <c r="K35" s="155">
        <f t="shared" si="5"/>
        <v>0.87326610908124158</v>
      </c>
    </row>
    <row r="36" spans="1:11" x14ac:dyDescent="0.25">
      <c r="A36" s="2">
        <f>fhr_stats!A192</f>
        <v>191</v>
      </c>
      <c r="B36">
        <f>fhr_stats!B192</f>
        <v>0</v>
      </c>
      <c r="C36" s="129">
        <f>fhr_stats!M192</f>
        <v>20.603025283455601</v>
      </c>
      <c r="D36">
        <f t="shared" si="0"/>
        <v>0</v>
      </c>
      <c r="E36" s="129">
        <f>fhr_stats!S192</f>
        <v>26.75</v>
      </c>
      <c r="F36">
        <f t="shared" si="1"/>
        <v>1</v>
      </c>
      <c r="G36" s="129">
        <f>fhr_stats!T192</f>
        <v>126</v>
      </c>
      <c r="H36">
        <f t="shared" si="2"/>
        <v>1</v>
      </c>
      <c r="I36" s="129">
        <f t="shared" si="3"/>
        <v>0.66666666666666663</v>
      </c>
      <c r="K36" s="155">
        <f t="shared" si="5"/>
        <v>0.87269691950122263</v>
      </c>
    </row>
    <row r="37" spans="1:11" x14ac:dyDescent="0.25">
      <c r="A37" s="2">
        <f>fhr_stats!A187</f>
        <v>186</v>
      </c>
      <c r="B37">
        <f>fhr_stats!B187</f>
        <v>0</v>
      </c>
      <c r="C37" s="129">
        <f>fhr_stats!M187</f>
        <v>20.3467228628298</v>
      </c>
      <c r="D37">
        <f t="shared" si="0"/>
        <v>0</v>
      </c>
      <c r="E37" s="129">
        <f>fhr_stats!S187</f>
        <v>35</v>
      </c>
      <c r="F37">
        <f t="shared" si="1"/>
        <v>1</v>
      </c>
      <c r="G37" s="129">
        <f>fhr_stats!T187</f>
        <v>121</v>
      </c>
      <c r="H37">
        <f t="shared" si="2"/>
        <v>1</v>
      </c>
      <c r="I37" s="129">
        <f t="shared" si="3"/>
        <v>0.66666666666666663</v>
      </c>
      <c r="K37" s="155">
        <f t="shared" si="5"/>
        <v>0.87013389529496465</v>
      </c>
    </row>
    <row r="38" spans="1:11" x14ac:dyDescent="0.25">
      <c r="A38" s="2">
        <f>fhr_stats!A222</f>
        <v>221</v>
      </c>
      <c r="B38">
        <f>fhr_stats!B222</f>
        <v>0</v>
      </c>
      <c r="C38" s="129">
        <f>fhr_stats!M222</f>
        <v>20.213870098053601</v>
      </c>
      <c r="D38">
        <f t="shared" si="0"/>
        <v>0</v>
      </c>
      <c r="E38" s="129">
        <f>fhr_stats!S222</f>
        <v>24.1622389579809</v>
      </c>
      <c r="F38">
        <f t="shared" si="1"/>
        <v>1</v>
      </c>
      <c r="G38" s="129">
        <f>fhr_stats!T222</f>
        <v>126.59809312714</v>
      </c>
      <c r="H38">
        <f t="shared" si="2"/>
        <v>1</v>
      </c>
      <c r="I38" s="129">
        <f t="shared" si="3"/>
        <v>0.66666666666666663</v>
      </c>
      <c r="K38" s="155">
        <f t="shared" si="5"/>
        <v>0.86880536764720262</v>
      </c>
    </row>
    <row r="39" spans="1:11" x14ac:dyDescent="0.25">
      <c r="A39" s="2">
        <f>fhr_stats!A82</f>
        <v>81</v>
      </c>
      <c r="B39">
        <f>fhr_stats!B82</f>
        <v>1</v>
      </c>
      <c r="C39" s="129">
        <f>fhr_stats!M82</f>
        <v>13.187993555076099</v>
      </c>
      <c r="D39">
        <f t="shared" si="0"/>
        <v>0</v>
      </c>
      <c r="E39" s="129">
        <f>fhr_stats!S82</f>
        <v>11</v>
      </c>
      <c r="F39">
        <f t="shared" si="1"/>
        <v>0</v>
      </c>
      <c r="G39" s="129">
        <f>fhr_stats!T82</f>
        <v>108</v>
      </c>
      <c r="H39">
        <f t="shared" si="2"/>
        <v>0</v>
      </c>
      <c r="I39" s="129">
        <f t="shared" si="3"/>
        <v>1</v>
      </c>
      <c r="J39" s="155">
        <f>MAX(0,I39-C39/100)</f>
        <v>0.86812006444923906</v>
      </c>
    </row>
    <row r="40" spans="1:11" x14ac:dyDescent="0.25">
      <c r="A40" s="2">
        <f>fhr_stats!A39</f>
        <v>38</v>
      </c>
      <c r="B40">
        <f>fhr_stats!B39</f>
        <v>0</v>
      </c>
      <c r="C40" s="129">
        <f>fhr_stats!M39</f>
        <v>19.369473138179501</v>
      </c>
      <c r="D40">
        <f t="shared" si="0"/>
        <v>0</v>
      </c>
      <c r="E40" s="129">
        <f>fhr_stats!S39</f>
        <v>27.5</v>
      </c>
      <c r="F40">
        <f t="shared" si="1"/>
        <v>1</v>
      </c>
      <c r="G40" s="129">
        <f>fhr_stats!T39</f>
        <v>120</v>
      </c>
      <c r="H40">
        <f t="shared" si="2"/>
        <v>1</v>
      </c>
      <c r="I40" s="129">
        <f t="shared" si="3"/>
        <v>0.66666666666666663</v>
      </c>
      <c r="K40" s="155">
        <f>MIN(1,I40+C40/100)</f>
        <v>0.86036139804846168</v>
      </c>
    </row>
    <row r="41" spans="1:11" x14ac:dyDescent="0.25">
      <c r="A41" s="2">
        <f>fhr_stats!A44</f>
        <v>43</v>
      </c>
      <c r="B41">
        <f>fhr_stats!B44</f>
        <v>0</v>
      </c>
      <c r="C41" s="129">
        <f>fhr_stats!M44</f>
        <v>19.276533424022901</v>
      </c>
      <c r="D41">
        <f t="shared" si="0"/>
        <v>0</v>
      </c>
      <c r="E41" s="129">
        <f>fhr_stats!S44</f>
        <v>23.5</v>
      </c>
      <c r="F41">
        <f t="shared" si="1"/>
        <v>1</v>
      </c>
      <c r="G41" s="129">
        <f>fhr_stats!T44</f>
        <v>131.25</v>
      </c>
      <c r="H41">
        <f t="shared" si="2"/>
        <v>1</v>
      </c>
      <c r="I41" s="129">
        <f t="shared" si="3"/>
        <v>0.66666666666666663</v>
      </c>
      <c r="K41" s="155">
        <f>MIN(1,I41+C41/100)</f>
        <v>0.85943200090689564</v>
      </c>
    </row>
    <row r="42" spans="1:11" x14ac:dyDescent="0.25">
      <c r="A42" s="2">
        <f>fhr_stats!A288</f>
        <v>287</v>
      </c>
      <c r="B42">
        <f>fhr_stats!B288</f>
        <v>0</v>
      </c>
      <c r="C42" s="129">
        <f>fhr_stats!M288</f>
        <v>18.917494215255001</v>
      </c>
      <c r="D42">
        <f t="shared" si="0"/>
        <v>0</v>
      </c>
      <c r="E42" s="129">
        <f>fhr_stats!S288</f>
        <v>24</v>
      </c>
      <c r="F42">
        <f t="shared" si="1"/>
        <v>1</v>
      </c>
      <c r="G42" s="129">
        <f>fhr_stats!T288</f>
        <v>122</v>
      </c>
      <c r="H42">
        <f t="shared" si="2"/>
        <v>1</v>
      </c>
      <c r="I42" s="129">
        <f t="shared" si="3"/>
        <v>0.66666666666666663</v>
      </c>
      <c r="K42" s="155">
        <f>MIN(1,I42+C42/100)</f>
        <v>0.85584160881921667</v>
      </c>
    </row>
    <row r="43" spans="1:11" x14ac:dyDescent="0.25">
      <c r="A43" s="2">
        <f>fhr_stats!A19</f>
        <v>18</v>
      </c>
      <c r="B43">
        <f>fhr_stats!B19</f>
        <v>0</v>
      </c>
      <c r="C43" s="129">
        <f>fhr_stats!M19</f>
        <v>18.341336799430799</v>
      </c>
      <c r="D43">
        <f t="shared" si="0"/>
        <v>0</v>
      </c>
      <c r="E43" s="129">
        <f>fhr_stats!S19</f>
        <v>22</v>
      </c>
      <c r="F43">
        <f t="shared" si="1"/>
        <v>1</v>
      </c>
      <c r="G43" s="129">
        <f>fhr_stats!T19</f>
        <v>120.5</v>
      </c>
      <c r="H43">
        <f t="shared" si="2"/>
        <v>1</v>
      </c>
      <c r="I43" s="129">
        <f t="shared" si="3"/>
        <v>0.66666666666666663</v>
      </c>
      <c r="K43" s="155">
        <f>MIN(1,I43+C43/100)</f>
        <v>0.85008003466097459</v>
      </c>
    </row>
    <row r="44" spans="1:11" x14ac:dyDescent="0.25">
      <c r="A44" s="2">
        <f>fhr_stats!A270</f>
        <v>269</v>
      </c>
      <c r="B44">
        <f>fhr_stats!B270</f>
        <v>0</v>
      </c>
      <c r="C44" s="129">
        <f>fhr_stats!M270</f>
        <v>17.991859107551299</v>
      </c>
      <c r="D44">
        <f t="shared" si="0"/>
        <v>0</v>
      </c>
      <c r="E44" s="129">
        <f>fhr_stats!S270</f>
        <v>22.75</v>
      </c>
      <c r="F44">
        <f t="shared" si="1"/>
        <v>1</v>
      </c>
      <c r="G44" s="129">
        <f>fhr_stats!T270</f>
        <v>130.75</v>
      </c>
      <c r="H44">
        <f t="shared" si="2"/>
        <v>1</v>
      </c>
      <c r="I44" s="129">
        <f t="shared" si="3"/>
        <v>0.66666666666666663</v>
      </c>
      <c r="K44" s="155">
        <f>MIN(1,I44+C44/100)</f>
        <v>0.84658525774217963</v>
      </c>
    </row>
    <row r="45" spans="1:11" x14ac:dyDescent="0.25">
      <c r="A45" s="2">
        <f>fhr_stats!A275</f>
        <v>274</v>
      </c>
      <c r="B45">
        <f>fhr_stats!B275</f>
        <v>1</v>
      </c>
      <c r="C45" s="129">
        <f>fhr_stats!M275</f>
        <v>16.561723116624901</v>
      </c>
      <c r="D45">
        <f t="shared" si="0"/>
        <v>0</v>
      </c>
      <c r="E45" s="129">
        <f>fhr_stats!S275</f>
        <v>15.75</v>
      </c>
      <c r="F45">
        <f t="shared" si="1"/>
        <v>0</v>
      </c>
      <c r="G45" s="129">
        <f>fhr_stats!T275</f>
        <v>111</v>
      </c>
      <c r="H45">
        <f t="shared" si="2"/>
        <v>0</v>
      </c>
      <c r="I45" s="129">
        <f t="shared" si="3"/>
        <v>1</v>
      </c>
      <c r="J45" s="155">
        <f>MAX(0,I45-C45/100)</f>
        <v>0.83438276883375095</v>
      </c>
    </row>
    <row r="46" spans="1:11" x14ac:dyDescent="0.25">
      <c r="A46" s="2">
        <f>fhr_stats!A268</f>
        <v>267</v>
      </c>
      <c r="B46">
        <f>fhr_stats!B268</f>
        <v>1</v>
      </c>
      <c r="C46" s="129">
        <f>fhr_stats!M268</f>
        <v>18.343357169108501</v>
      </c>
      <c r="D46">
        <f t="shared" si="0"/>
        <v>0</v>
      </c>
      <c r="E46" s="129">
        <f>fhr_stats!S268</f>
        <v>18.3565382899498</v>
      </c>
      <c r="F46">
        <f t="shared" si="1"/>
        <v>0</v>
      </c>
      <c r="G46" s="129">
        <f>fhr_stats!T268</f>
        <v>96.543086517325804</v>
      </c>
      <c r="H46">
        <f t="shared" si="2"/>
        <v>0</v>
      </c>
      <c r="I46" s="129">
        <f t="shared" si="3"/>
        <v>1</v>
      </c>
      <c r="J46" s="155">
        <f>MAX(0,I46-C46/100)</f>
        <v>0.81656642830891502</v>
      </c>
    </row>
    <row r="47" spans="1:11" x14ac:dyDescent="0.25">
      <c r="A47" s="2">
        <f>fhr_stats!A27</f>
        <v>26</v>
      </c>
      <c r="B47">
        <f>fhr_stats!B27</f>
        <v>1</v>
      </c>
      <c r="C47" s="129">
        <f>fhr_stats!M27</f>
        <v>18.728952090580901</v>
      </c>
      <c r="D47">
        <f t="shared" si="0"/>
        <v>0</v>
      </c>
      <c r="E47" s="129">
        <f>fhr_stats!S27</f>
        <v>14.051078258299199</v>
      </c>
      <c r="F47">
        <f t="shared" si="1"/>
        <v>0</v>
      </c>
      <c r="G47" s="129">
        <f>fhr_stats!T27</f>
        <v>105.312706331889</v>
      </c>
      <c r="H47">
        <f t="shared" si="2"/>
        <v>0</v>
      </c>
      <c r="I47" s="129">
        <f t="shared" si="3"/>
        <v>1</v>
      </c>
      <c r="J47" s="155">
        <f>MAX(0,I47-C47/100)</f>
        <v>0.81271047909419103</v>
      </c>
    </row>
    <row r="48" spans="1:11" x14ac:dyDescent="0.25">
      <c r="A48" s="2">
        <f>fhr_stats!A197</f>
        <v>196</v>
      </c>
      <c r="B48">
        <f>fhr_stats!B197</f>
        <v>1</v>
      </c>
      <c r="C48" s="129">
        <f>fhr_stats!M197</f>
        <v>19.473456096696101</v>
      </c>
      <c r="D48">
        <f t="shared" si="0"/>
        <v>0</v>
      </c>
      <c r="E48" s="129">
        <f>fhr_stats!S197</f>
        <v>20</v>
      </c>
      <c r="F48">
        <f t="shared" si="1"/>
        <v>0</v>
      </c>
      <c r="G48" s="129">
        <f>fhr_stats!T197</f>
        <v>118.75</v>
      </c>
      <c r="H48">
        <f t="shared" si="2"/>
        <v>0</v>
      </c>
      <c r="I48" s="129">
        <f t="shared" si="3"/>
        <v>1</v>
      </c>
      <c r="J48" s="155">
        <f>MAX(0,I48-C48/100)</f>
        <v>0.80526543903303893</v>
      </c>
    </row>
    <row r="49" spans="1:11" x14ac:dyDescent="0.25">
      <c r="A49" s="2">
        <f>fhr_stats!A200</f>
        <v>199</v>
      </c>
      <c r="B49">
        <f>fhr_stats!B200</f>
        <v>0</v>
      </c>
      <c r="C49" s="129">
        <f>fhr_stats!M200</f>
        <v>21.9125615493626</v>
      </c>
      <c r="D49">
        <f t="shared" si="0"/>
        <v>0</v>
      </c>
      <c r="E49" s="129">
        <f>fhr_stats!S200</f>
        <v>22.6069317355546</v>
      </c>
      <c r="F49">
        <f t="shared" si="1"/>
        <v>1</v>
      </c>
      <c r="G49" s="129">
        <f>fhr_stats!T200</f>
        <v>99.536595902316094</v>
      </c>
      <c r="H49">
        <f t="shared" si="2"/>
        <v>0</v>
      </c>
      <c r="I49" s="129">
        <f t="shared" si="3"/>
        <v>0.33333333333333331</v>
      </c>
      <c r="K49" s="155">
        <f>MIN(1,I49+C49/100)</f>
        <v>0.55245894882695934</v>
      </c>
    </row>
    <row r="50" spans="1:11" x14ac:dyDescent="0.25">
      <c r="A50" s="2">
        <f>fhr_stats!A191</f>
        <v>190</v>
      </c>
      <c r="B50">
        <f>fhr_stats!B191</f>
        <v>0</v>
      </c>
      <c r="C50" s="129">
        <f>fhr_stats!M191</f>
        <v>21.624867450865601</v>
      </c>
      <c r="D50">
        <f t="shared" si="0"/>
        <v>0</v>
      </c>
      <c r="E50" s="129">
        <f>fhr_stats!S191</f>
        <v>18.8955058119958</v>
      </c>
      <c r="F50">
        <f t="shared" si="1"/>
        <v>0</v>
      </c>
      <c r="G50" s="129">
        <f>fhr_stats!T191</f>
        <v>120.35836852595099</v>
      </c>
      <c r="H50">
        <f t="shared" si="2"/>
        <v>1</v>
      </c>
      <c r="I50" s="129">
        <f t="shared" si="3"/>
        <v>0.33333333333333331</v>
      </c>
      <c r="K50" s="155">
        <f>MIN(1,I50+C50/100)</f>
        <v>0.5495820078419893</v>
      </c>
    </row>
    <row r="51" spans="1:11" x14ac:dyDescent="0.25">
      <c r="A51" s="2">
        <f>fhr_stats!A215</f>
        <v>214</v>
      </c>
      <c r="B51">
        <f>fhr_stats!B215</f>
        <v>1</v>
      </c>
      <c r="C51" s="129">
        <f>fhr_stats!M215</f>
        <v>11.7754795010609</v>
      </c>
      <c r="D51">
        <f t="shared" si="0"/>
        <v>0</v>
      </c>
      <c r="E51" s="129">
        <f>fhr_stats!S215</f>
        <v>8.5</v>
      </c>
      <c r="F51">
        <f t="shared" si="1"/>
        <v>0</v>
      </c>
      <c r="G51" s="129">
        <f>fhr_stats!T215</f>
        <v>151</v>
      </c>
      <c r="H51">
        <f t="shared" si="2"/>
        <v>1</v>
      </c>
      <c r="I51" s="129">
        <f t="shared" si="3"/>
        <v>0.66666666666666674</v>
      </c>
      <c r="J51" s="155">
        <f>MAX(0,I51-C51/100)</f>
        <v>0.5489118716560577</v>
      </c>
    </row>
    <row r="52" spans="1:11" x14ac:dyDescent="0.25">
      <c r="A52" s="2">
        <f>fhr_stats!A194</f>
        <v>193</v>
      </c>
      <c r="B52">
        <f>fhr_stats!B194</f>
        <v>0</v>
      </c>
      <c r="C52" s="129">
        <f>fhr_stats!M194</f>
        <v>21.141793085339799</v>
      </c>
      <c r="D52">
        <f t="shared" si="0"/>
        <v>0</v>
      </c>
      <c r="E52" s="129">
        <f>fhr_stats!S194</f>
        <v>26.25</v>
      </c>
      <c r="F52">
        <f t="shared" si="1"/>
        <v>1</v>
      </c>
      <c r="G52" s="129">
        <f>fhr_stats!T194</f>
        <v>114</v>
      </c>
      <c r="H52">
        <f t="shared" si="2"/>
        <v>0</v>
      </c>
      <c r="I52" s="129">
        <f t="shared" si="3"/>
        <v>0.33333333333333331</v>
      </c>
      <c r="K52" s="155">
        <f t="shared" ref="K52:K81" si="6">MIN(1,I52+C52/100)</f>
        <v>0.54475126418673137</v>
      </c>
    </row>
    <row r="53" spans="1:11" x14ac:dyDescent="0.25">
      <c r="A53" s="2">
        <f>fhr_stats!A221</f>
        <v>220</v>
      </c>
      <c r="B53">
        <f>fhr_stats!B221</f>
        <v>0</v>
      </c>
      <c r="C53" s="129">
        <f>fhr_stats!M221</f>
        <v>21.011980107925702</v>
      </c>
      <c r="D53">
        <f t="shared" si="0"/>
        <v>0</v>
      </c>
      <c r="E53" s="129">
        <f>fhr_stats!S221</f>
        <v>16.5</v>
      </c>
      <c r="F53">
        <f t="shared" si="1"/>
        <v>0</v>
      </c>
      <c r="G53" s="129">
        <f>fhr_stats!T221</f>
        <v>143.25</v>
      </c>
      <c r="H53">
        <f t="shared" si="2"/>
        <v>1</v>
      </c>
      <c r="I53" s="129">
        <f t="shared" si="3"/>
        <v>0.33333333333333331</v>
      </c>
      <c r="K53" s="155">
        <f t="shared" si="6"/>
        <v>0.54345313441259036</v>
      </c>
    </row>
    <row r="54" spans="1:11" x14ac:dyDescent="0.25">
      <c r="A54" s="2">
        <f>fhr_stats!A38</f>
        <v>37</v>
      </c>
      <c r="B54">
        <f>fhr_stats!B38</f>
        <v>0</v>
      </c>
      <c r="C54" s="129">
        <f>fhr_stats!M38</f>
        <v>20.767011775357901</v>
      </c>
      <c r="D54">
        <f t="shared" si="0"/>
        <v>0</v>
      </c>
      <c r="E54" s="129">
        <f>fhr_stats!S38</f>
        <v>30.75</v>
      </c>
      <c r="F54">
        <f t="shared" si="1"/>
        <v>1</v>
      </c>
      <c r="G54" s="129">
        <f>fhr_stats!T38</f>
        <v>116.75</v>
      </c>
      <c r="H54">
        <f t="shared" si="2"/>
        <v>0</v>
      </c>
      <c r="I54" s="129">
        <f t="shared" si="3"/>
        <v>0.33333333333333331</v>
      </c>
      <c r="K54" s="155">
        <f t="shared" si="6"/>
        <v>0.54100345108691239</v>
      </c>
    </row>
    <row r="55" spans="1:11" x14ac:dyDescent="0.25">
      <c r="A55" s="2">
        <f>fhr_stats!A188</f>
        <v>187</v>
      </c>
      <c r="B55">
        <f>fhr_stats!B188</f>
        <v>0</v>
      </c>
      <c r="C55" s="129">
        <f>fhr_stats!M188</f>
        <v>20.3396931432552</v>
      </c>
      <c r="D55">
        <f t="shared" si="0"/>
        <v>0</v>
      </c>
      <c r="E55" s="129">
        <f>fhr_stats!S188</f>
        <v>32.25</v>
      </c>
      <c r="F55">
        <f t="shared" si="1"/>
        <v>1</v>
      </c>
      <c r="G55" s="129">
        <f>fhr_stats!T188</f>
        <v>117.5</v>
      </c>
      <c r="H55">
        <f t="shared" si="2"/>
        <v>0</v>
      </c>
      <c r="I55" s="129">
        <f t="shared" si="3"/>
        <v>0.33333333333333331</v>
      </c>
      <c r="K55" s="155">
        <f t="shared" si="6"/>
        <v>0.53673026476588537</v>
      </c>
    </row>
    <row r="56" spans="1:11" x14ac:dyDescent="0.25">
      <c r="A56" s="2">
        <f>fhr_stats!A52</f>
        <v>51</v>
      </c>
      <c r="B56">
        <f>fhr_stats!B52</f>
        <v>0</v>
      </c>
      <c r="C56" s="129">
        <f>fhr_stats!M52</f>
        <v>20.332577343523599</v>
      </c>
      <c r="D56">
        <f t="shared" si="0"/>
        <v>0</v>
      </c>
      <c r="E56" s="129">
        <f>fhr_stats!S52</f>
        <v>24.468688397026799</v>
      </c>
      <c r="F56">
        <f t="shared" si="1"/>
        <v>1</v>
      </c>
      <c r="G56" s="129">
        <f>fhr_stats!T52</f>
        <v>112.429142884241</v>
      </c>
      <c r="H56">
        <f t="shared" si="2"/>
        <v>0</v>
      </c>
      <c r="I56" s="129">
        <f t="shared" si="3"/>
        <v>0.33333333333333331</v>
      </c>
      <c r="K56" s="155">
        <f t="shared" si="6"/>
        <v>0.53665910676856932</v>
      </c>
    </row>
    <row r="57" spans="1:11" x14ac:dyDescent="0.25">
      <c r="A57" s="2">
        <f>fhr_stats!A116</f>
        <v>115</v>
      </c>
      <c r="B57">
        <f>fhr_stats!B116</f>
        <v>0</v>
      </c>
      <c r="C57" s="129">
        <f>fhr_stats!M116</f>
        <v>20.31859605679</v>
      </c>
      <c r="D57">
        <f t="shared" si="0"/>
        <v>0</v>
      </c>
      <c r="E57" s="129">
        <f>fhr_stats!S116</f>
        <v>30</v>
      </c>
      <c r="F57">
        <f t="shared" si="1"/>
        <v>1</v>
      </c>
      <c r="G57" s="129">
        <f>fhr_stats!T116</f>
        <v>98.25</v>
      </c>
      <c r="H57">
        <f t="shared" si="2"/>
        <v>0</v>
      </c>
      <c r="I57" s="129">
        <f t="shared" si="3"/>
        <v>0.33333333333333331</v>
      </c>
      <c r="K57" s="155">
        <f t="shared" si="6"/>
        <v>0.53651929390123332</v>
      </c>
    </row>
    <row r="58" spans="1:11" x14ac:dyDescent="0.25">
      <c r="A58" s="2">
        <f>fhr_stats!A53</f>
        <v>52</v>
      </c>
      <c r="B58">
        <f>fhr_stats!B53</f>
        <v>0</v>
      </c>
      <c r="C58" s="129">
        <f>fhr_stats!M53</f>
        <v>20.177054215916201</v>
      </c>
      <c r="D58">
        <f t="shared" si="0"/>
        <v>0</v>
      </c>
      <c r="E58" s="129">
        <f>fhr_stats!S53</f>
        <v>35.000098051028203</v>
      </c>
      <c r="F58">
        <f t="shared" si="1"/>
        <v>1</v>
      </c>
      <c r="G58" s="129">
        <f>fhr_stats!T53</f>
        <v>106.152052267691</v>
      </c>
      <c r="H58">
        <f t="shared" si="2"/>
        <v>0</v>
      </c>
      <c r="I58" s="129">
        <f t="shared" si="3"/>
        <v>0.33333333333333331</v>
      </c>
      <c r="K58" s="155">
        <f t="shared" si="6"/>
        <v>0.53510387549249527</v>
      </c>
    </row>
    <row r="59" spans="1:11" x14ac:dyDescent="0.25">
      <c r="A59" s="2">
        <f>fhr_stats!A185</f>
        <v>184</v>
      </c>
      <c r="B59">
        <f>fhr_stats!B185</f>
        <v>0</v>
      </c>
      <c r="C59" s="129">
        <f>fhr_stats!M185</f>
        <v>20.157175083867202</v>
      </c>
      <c r="D59">
        <f t="shared" si="0"/>
        <v>0</v>
      </c>
      <c r="E59" s="129">
        <f>fhr_stats!S185</f>
        <v>20.25</v>
      </c>
      <c r="F59">
        <f t="shared" si="1"/>
        <v>0</v>
      </c>
      <c r="G59" s="129">
        <f>fhr_stats!T185</f>
        <v>134.5</v>
      </c>
      <c r="H59">
        <f t="shared" si="2"/>
        <v>1</v>
      </c>
      <c r="I59" s="129">
        <f t="shared" si="3"/>
        <v>0.33333333333333331</v>
      </c>
      <c r="K59" s="155">
        <f t="shared" si="6"/>
        <v>0.53490508417200533</v>
      </c>
    </row>
    <row r="60" spans="1:11" x14ac:dyDescent="0.25">
      <c r="A60" s="2">
        <f>fhr_stats!A164</f>
        <v>163</v>
      </c>
      <c r="B60">
        <f>fhr_stats!B164</f>
        <v>0</v>
      </c>
      <c r="C60" s="129">
        <f>fhr_stats!M164</f>
        <v>20.061394773687599</v>
      </c>
      <c r="D60">
        <f t="shared" si="0"/>
        <v>0</v>
      </c>
      <c r="E60" s="129">
        <f>fhr_stats!S164</f>
        <v>22.382073499610101</v>
      </c>
      <c r="F60">
        <f t="shared" si="1"/>
        <v>1</v>
      </c>
      <c r="G60" s="129">
        <f>fhr_stats!T164</f>
        <v>112.42088199571999</v>
      </c>
      <c r="H60">
        <f t="shared" si="2"/>
        <v>0</v>
      </c>
      <c r="I60" s="129">
        <f t="shared" si="3"/>
        <v>0.33333333333333331</v>
      </c>
      <c r="K60" s="155">
        <f t="shared" si="6"/>
        <v>0.53394728107020928</v>
      </c>
    </row>
    <row r="61" spans="1:11" x14ac:dyDescent="0.25">
      <c r="A61" s="2">
        <f>fhr_stats!A146</f>
        <v>145</v>
      </c>
      <c r="B61">
        <f>fhr_stats!B146</f>
        <v>0</v>
      </c>
      <c r="C61" s="129">
        <f>fhr_stats!M146</f>
        <v>20.019628783841799</v>
      </c>
      <c r="D61">
        <f t="shared" si="0"/>
        <v>0</v>
      </c>
      <c r="E61" s="129">
        <f>fhr_stats!S146</f>
        <v>14</v>
      </c>
      <c r="F61">
        <f t="shared" si="1"/>
        <v>0</v>
      </c>
      <c r="G61" s="129">
        <f>fhr_stats!T146</f>
        <v>164</v>
      </c>
      <c r="H61">
        <f t="shared" si="2"/>
        <v>1</v>
      </c>
      <c r="I61" s="129">
        <f t="shared" si="3"/>
        <v>0.33333333333333331</v>
      </c>
      <c r="K61" s="155">
        <f t="shared" si="6"/>
        <v>0.53352962117175129</v>
      </c>
    </row>
    <row r="62" spans="1:11" x14ac:dyDescent="0.25">
      <c r="A62" s="2">
        <f>fhr_stats!A5</f>
        <v>4</v>
      </c>
      <c r="B62">
        <f>fhr_stats!B5</f>
        <v>0</v>
      </c>
      <c r="C62" s="129">
        <f>fhr_stats!M5</f>
        <v>19.854589365267898</v>
      </c>
      <c r="D62">
        <f t="shared" si="0"/>
        <v>0</v>
      </c>
      <c r="E62" s="129">
        <f>fhr_stats!S5</f>
        <v>13.5</v>
      </c>
      <c r="F62">
        <f t="shared" si="1"/>
        <v>0</v>
      </c>
      <c r="G62" s="129">
        <f>fhr_stats!T5</f>
        <v>125.25</v>
      </c>
      <c r="H62">
        <f t="shared" si="2"/>
        <v>1</v>
      </c>
      <c r="I62" s="129">
        <f t="shared" si="3"/>
        <v>0.33333333333333331</v>
      </c>
      <c r="K62" s="155">
        <f t="shared" si="6"/>
        <v>0.53187922698601231</v>
      </c>
    </row>
    <row r="63" spans="1:11" x14ac:dyDescent="0.25">
      <c r="A63" s="2">
        <f>fhr_stats!A25</f>
        <v>24</v>
      </c>
      <c r="B63">
        <f>fhr_stats!B25</f>
        <v>0</v>
      </c>
      <c r="C63" s="129">
        <f>fhr_stats!M25</f>
        <v>19.771249901187701</v>
      </c>
      <c r="D63">
        <f t="shared" si="0"/>
        <v>0</v>
      </c>
      <c r="E63" s="129">
        <f>fhr_stats!S25</f>
        <v>19</v>
      </c>
      <c r="F63">
        <f t="shared" si="1"/>
        <v>0</v>
      </c>
      <c r="G63" s="129">
        <f>fhr_stats!T25</f>
        <v>128</v>
      </c>
      <c r="H63">
        <f t="shared" si="2"/>
        <v>1</v>
      </c>
      <c r="I63" s="129">
        <f t="shared" si="3"/>
        <v>0.33333333333333331</v>
      </c>
      <c r="K63" s="155">
        <f t="shared" si="6"/>
        <v>0.5310458323452103</v>
      </c>
    </row>
    <row r="64" spans="1:11" x14ac:dyDescent="0.25">
      <c r="A64" s="2">
        <f>fhr_stats!A246</f>
        <v>245</v>
      </c>
      <c r="B64">
        <f>fhr_stats!B246</f>
        <v>0</v>
      </c>
      <c r="C64" s="129">
        <f>fhr_stats!M246</f>
        <v>19.593294561123301</v>
      </c>
      <c r="D64">
        <f t="shared" si="0"/>
        <v>0</v>
      </c>
      <c r="E64" s="129">
        <f>fhr_stats!S246</f>
        <v>16</v>
      </c>
      <c r="F64">
        <f t="shared" si="1"/>
        <v>0</v>
      </c>
      <c r="G64" s="129">
        <f>fhr_stats!T246</f>
        <v>149</v>
      </c>
      <c r="H64">
        <f t="shared" si="2"/>
        <v>1</v>
      </c>
      <c r="I64" s="129">
        <f t="shared" si="3"/>
        <v>0.33333333333333331</v>
      </c>
      <c r="K64" s="155">
        <f t="shared" si="6"/>
        <v>0.52926627894456635</v>
      </c>
    </row>
    <row r="65" spans="1:11" x14ac:dyDescent="0.25">
      <c r="A65" s="2">
        <f>fhr_stats!A198</f>
        <v>197</v>
      </c>
      <c r="B65">
        <f>fhr_stats!B198</f>
        <v>0</v>
      </c>
      <c r="C65" s="129">
        <f>fhr_stats!M198</f>
        <v>19.284332944182299</v>
      </c>
      <c r="D65">
        <f t="shared" si="0"/>
        <v>0</v>
      </c>
      <c r="E65" s="129">
        <f>fhr_stats!S198</f>
        <v>13.75</v>
      </c>
      <c r="F65">
        <f t="shared" si="1"/>
        <v>0</v>
      </c>
      <c r="G65" s="129">
        <f>fhr_stats!T198</f>
        <v>135.25</v>
      </c>
      <c r="H65">
        <f t="shared" si="2"/>
        <v>1</v>
      </c>
      <c r="I65" s="129">
        <f t="shared" si="3"/>
        <v>0.33333333333333331</v>
      </c>
      <c r="K65" s="155">
        <f t="shared" si="6"/>
        <v>0.52617666277515629</v>
      </c>
    </row>
    <row r="66" spans="1:11" x14ac:dyDescent="0.25">
      <c r="A66" s="2">
        <f>fhr_stats!A138</f>
        <v>137</v>
      </c>
      <c r="B66">
        <f>fhr_stats!B138</f>
        <v>0</v>
      </c>
      <c r="C66" s="129">
        <f>fhr_stats!M138</f>
        <v>19.1695984564005</v>
      </c>
      <c r="D66">
        <f t="shared" ref="D66:D129" si="7">IF(C66&lt;$N$3,0,1)</f>
        <v>0</v>
      </c>
      <c r="E66" s="129">
        <f>fhr_stats!S138</f>
        <v>19.3438930251206</v>
      </c>
      <c r="F66">
        <f t="shared" ref="F66:F129" si="8">IF(E66&lt;$N$4,0,1)</f>
        <v>0</v>
      </c>
      <c r="G66" s="129">
        <f>fhr_stats!T138</f>
        <v>123.020419275099</v>
      </c>
      <c r="H66">
        <f t="shared" ref="H66:H129" si="9">IF(G66&lt;$N$5,0,1)</f>
        <v>1</v>
      </c>
      <c r="I66" s="129">
        <f t="shared" ref="I66:I129" si="10">ABS(B66-AVERAGE(D66,F66,H66))</f>
        <v>0.33333333333333331</v>
      </c>
      <c r="K66" s="155">
        <f t="shared" si="6"/>
        <v>0.52502931789733831</v>
      </c>
    </row>
    <row r="67" spans="1:11" x14ac:dyDescent="0.25">
      <c r="A67" s="2">
        <f>fhr_stats!A283</f>
        <v>282</v>
      </c>
      <c r="B67">
        <f>fhr_stats!B283</f>
        <v>0</v>
      </c>
      <c r="C67" s="129">
        <f>fhr_stats!M283</f>
        <v>19.159357982762899</v>
      </c>
      <c r="D67">
        <f t="shared" si="7"/>
        <v>0</v>
      </c>
      <c r="E67" s="129">
        <f>fhr_stats!S283</f>
        <v>22.528383083012901</v>
      </c>
      <c r="F67">
        <f t="shared" si="8"/>
        <v>1</v>
      </c>
      <c r="G67" s="129">
        <f>fhr_stats!T283</f>
        <v>108.91056426565</v>
      </c>
      <c r="H67">
        <f t="shared" si="9"/>
        <v>0</v>
      </c>
      <c r="I67" s="129">
        <f t="shared" si="10"/>
        <v>0.33333333333333331</v>
      </c>
      <c r="K67" s="155">
        <f t="shared" si="6"/>
        <v>0.52492691316096229</v>
      </c>
    </row>
    <row r="68" spans="1:11" x14ac:dyDescent="0.25">
      <c r="A68" s="2">
        <f>fhr_stats!A184</f>
        <v>183</v>
      </c>
      <c r="B68">
        <f>fhr_stats!B184</f>
        <v>0</v>
      </c>
      <c r="C68" s="129">
        <f>fhr_stats!M184</f>
        <v>19.0713652953946</v>
      </c>
      <c r="D68">
        <f t="shared" si="7"/>
        <v>0</v>
      </c>
      <c r="E68" s="129">
        <f>fhr_stats!S184</f>
        <v>24.385072094995699</v>
      </c>
      <c r="F68">
        <f t="shared" si="8"/>
        <v>1</v>
      </c>
      <c r="G68" s="129">
        <f>fhr_stats!T184</f>
        <v>108.28212593129</v>
      </c>
      <c r="H68">
        <f t="shared" si="9"/>
        <v>0</v>
      </c>
      <c r="I68" s="129">
        <f t="shared" si="10"/>
        <v>0.33333333333333331</v>
      </c>
      <c r="K68" s="155">
        <f t="shared" si="6"/>
        <v>0.5240469862872793</v>
      </c>
    </row>
    <row r="69" spans="1:11" x14ac:dyDescent="0.25">
      <c r="A69" s="2">
        <f>fhr_stats!A220</f>
        <v>219</v>
      </c>
      <c r="B69">
        <f>fhr_stats!B220</f>
        <v>0</v>
      </c>
      <c r="C69" s="129">
        <f>fhr_stats!M220</f>
        <v>19.0412360215938</v>
      </c>
      <c r="D69">
        <f t="shared" si="7"/>
        <v>0</v>
      </c>
      <c r="E69" s="129">
        <f>fhr_stats!S220</f>
        <v>31.411983732510201</v>
      </c>
      <c r="F69">
        <f t="shared" si="8"/>
        <v>1</v>
      </c>
      <c r="G69" s="129">
        <f>fhr_stats!T220</f>
        <v>86.797393248302001</v>
      </c>
      <c r="H69">
        <f t="shared" si="9"/>
        <v>0</v>
      </c>
      <c r="I69" s="129">
        <f t="shared" si="10"/>
        <v>0.33333333333333331</v>
      </c>
      <c r="K69" s="155">
        <f t="shared" si="6"/>
        <v>0.52374569354927125</v>
      </c>
    </row>
    <row r="70" spans="1:11" x14ac:dyDescent="0.25">
      <c r="A70" s="2">
        <f>fhr_stats!A107</f>
        <v>106</v>
      </c>
      <c r="B70">
        <f>fhr_stats!B107</f>
        <v>0</v>
      </c>
      <c r="C70" s="129">
        <f>fhr_stats!M107</f>
        <v>18.969184714073702</v>
      </c>
      <c r="D70">
        <f t="shared" si="7"/>
        <v>0</v>
      </c>
      <c r="E70" s="129">
        <f>fhr_stats!S107</f>
        <v>16</v>
      </c>
      <c r="F70">
        <f t="shared" si="8"/>
        <v>0</v>
      </c>
      <c r="G70" s="129">
        <f>fhr_stats!T107</f>
        <v>141</v>
      </c>
      <c r="H70">
        <f t="shared" si="9"/>
        <v>1</v>
      </c>
      <c r="I70" s="129">
        <f t="shared" si="10"/>
        <v>0.33333333333333331</v>
      </c>
      <c r="K70" s="155">
        <f t="shared" si="6"/>
        <v>0.52302518047407032</v>
      </c>
    </row>
    <row r="71" spans="1:11" x14ac:dyDescent="0.25">
      <c r="A71" s="2">
        <f>fhr_stats!A204</f>
        <v>203</v>
      </c>
      <c r="B71">
        <f>fhr_stats!B204</f>
        <v>0</v>
      </c>
      <c r="C71" s="129">
        <f>fhr_stats!M204</f>
        <v>18.921126708303699</v>
      </c>
      <c r="D71">
        <f t="shared" si="7"/>
        <v>0</v>
      </c>
      <c r="E71" s="129">
        <f>fhr_stats!S204</f>
        <v>21</v>
      </c>
      <c r="F71">
        <f t="shared" si="8"/>
        <v>0</v>
      </c>
      <c r="G71" s="129">
        <f>fhr_stats!T204</f>
        <v>133</v>
      </c>
      <c r="H71">
        <f t="shared" si="9"/>
        <v>1</v>
      </c>
      <c r="I71" s="129">
        <f t="shared" si="10"/>
        <v>0.33333333333333331</v>
      </c>
      <c r="K71" s="155">
        <f t="shared" si="6"/>
        <v>0.5225446004163703</v>
      </c>
    </row>
    <row r="72" spans="1:11" x14ac:dyDescent="0.25">
      <c r="A72" s="2">
        <f>fhr_stats!A178</f>
        <v>177</v>
      </c>
      <c r="B72">
        <f>fhr_stats!B178</f>
        <v>0</v>
      </c>
      <c r="C72" s="129">
        <f>fhr_stats!M178</f>
        <v>18.806894337708801</v>
      </c>
      <c r="D72">
        <f t="shared" si="7"/>
        <v>0</v>
      </c>
      <c r="E72" s="129">
        <f>fhr_stats!S178</f>
        <v>23.75</v>
      </c>
      <c r="F72">
        <f t="shared" si="8"/>
        <v>1</v>
      </c>
      <c r="G72" s="129">
        <f>fhr_stats!T178</f>
        <v>112.5</v>
      </c>
      <c r="H72">
        <f t="shared" si="9"/>
        <v>0</v>
      </c>
      <c r="I72" s="129">
        <f t="shared" si="10"/>
        <v>0.33333333333333331</v>
      </c>
      <c r="K72" s="155">
        <f t="shared" si="6"/>
        <v>0.52140227671042139</v>
      </c>
    </row>
    <row r="73" spans="1:11" x14ac:dyDescent="0.25">
      <c r="A73" s="2">
        <f>fhr_stats!A158</f>
        <v>157</v>
      </c>
      <c r="B73">
        <f>fhr_stats!B158</f>
        <v>0</v>
      </c>
      <c r="C73" s="129">
        <f>fhr_stats!M158</f>
        <v>18.756622725141799</v>
      </c>
      <c r="D73">
        <f t="shared" si="7"/>
        <v>0</v>
      </c>
      <c r="E73" s="129">
        <f>fhr_stats!S158</f>
        <v>17</v>
      </c>
      <c r="F73">
        <f t="shared" si="8"/>
        <v>0</v>
      </c>
      <c r="G73" s="129">
        <f>fhr_stats!T158</f>
        <v>123</v>
      </c>
      <c r="H73">
        <f t="shared" si="9"/>
        <v>1</v>
      </c>
      <c r="I73" s="129">
        <f t="shared" si="10"/>
        <v>0.33333333333333331</v>
      </c>
      <c r="K73" s="155">
        <f t="shared" si="6"/>
        <v>0.52089956058475129</v>
      </c>
    </row>
    <row r="74" spans="1:11" x14ac:dyDescent="0.25">
      <c r="A74" s="2">
        <f>fhr_stats!A236</f>
        <v>235</v>
      </c>
      <c r="B74">
        <f>fhr_stats!B236</f>
        <v>0</v>
      </c>
      <c r="C74" s="129">
        <f>fhr_stats!M236</f>
        <v>18.6946511315221</v>
      </c>
      <c r="D74">
        <f t="shared" si="7"/>
        <v>0</v>
      </c>
      <c r="E74" s="129">
        <f>fhr_stats!S236</f>
        <v>15.75</v>
      </c>
      <c r="F74">
        <f t="shared" si="8"/>
        <v>0</v>
      </c>
      <c r="G74" s="129">
        <f>fhr_stats!T236</f>
        <v>168.5</v>
      </c>
      <c r="H74">
        <f t="shared" si="9"/>
        <v>1</v>
      </c>
      <c r="I74" s="129">
        <f t="shared" si="10"/>
        <v>0.33333333333333331</v>
      </c>
      <c r="K74" s="155">
        <f t="shared" si="6"/>
        <v>0.52027984464855437</v>
      </c>
    </row>
    <row r="75" spans="1:11" x14ac:dyDescent="0.25">
      <c r="A75" s="2">
        <f>fhr_stats!A252</f>
        <v>251</v>
      </c>
      <c r="B75">
        <f>fhr_stats!B252</f>
        <v>0</v>
      </c>
      <c r="C75" s="129">
        <f>fhr_stats!M252</f>
        <v>18.602891764198301</v>
      </c>
      <c r="D75">
        <f t="shared" si="7"/>
        <v>0</v>
      </c>
      <c r="E75" s="129">
        <f>fhr_stats!S252</f>
        <v>17</v>
      </c>
      <c r="F75">
        <f t="shared" si="8"/>
        <v>0</v>
      </c>
      <c r="G75" s="129">
        <f>fhr_stats!T252</f>
        <v>153</v>
      </c>
      <c r="H75">
        <f t="shared" si="9"/>
        <v>1</v>
      </c>
      <c r="I75" s="129">
        <f t="shared" si="10"/>
        <v>0.33333333333333331</v>
      </c>
      <c r="K75" s="155">
        <f t="shared" si="6"/>
        <v>0.5193622509753163</v>
      </c>
    </row>
    <row r="76" spans="1:11" x14ac:dyDescent="0.25">
      <c r="A76" s="2">
        <f>fhr_stats!A118</f>
        <v>117</v>
      </c>
      <c r="B76">
        <f>fhr_stats!B118</f>
        <v>0</v>
      </c>
      <c r="C76" s="129">
        <f>fhr_stats!M118</f>
        <v>18.599174433558801</v>
      </c>
      <c r="D76">
        <f t="shared" si="7"/>
        <v>0</v>
      </c>
      <c r="E76" s="129">
        <f>fhr_stats!S118</f>
        <v>20.75</v>
      </c>
      <c r="F76">
        <f t="shared" si="8"/>
        <v>0</v>
      </c>
      <c r="G76" s="129">
        <f>fhr_stats!T118</f>
        <v>151.25</v>
      </c>
      <c r="H76">
        <f t="shared" si="9"/>
        <v>1</v>
      </c>
      <c r="I76" s="129">
        <f t="shared" si="10"/>
        <v>0.33333333333333331</v>
      </c>
      <c r="K76" s="155">
        <f t="shared" si="6"/>
        <v>0.51932507766892133</v>
      </c>
    </row>
    <row r="77" spans="1:11" x14ac:dyDescent="0.25">
      <c r="A77" s="2">
        <f>fhr_stats!A175</f>
        <v>174</v>
      </c>
      <c r="B77">
        <f>fhr_stats!B175</f>
        <v>0</v>
      </c>
      <c r="C77" s="129">
        <f>fhr_stats!M175</f>
        <v>18.564097208139302</v>
      </c>
      <c r="D77">
        <f t="shared" si="7"/>
        <v>0</v>
      </c>
      <c r="E77" s="129">
        <f>fhr_stats!S175</f>
        <v>28.770726100687</v>
      </c>
      <c r="F77">
        <f t="shared" si="8"/>
        <v>1</v>
      </c>
      <c r="G77" s="129">
        <f>fhr_stats!T175</f>
        <v>112.679163247106</v>
      </c>
      <c r="H77">
        <f t="shared" si="9"/>
        <v>0</v>
      </c>
      <c r="I77" s="129">
        <f t="shared" si="10"/>
        <v>0.33333333333333331</v>
      </c>
      <c r="K77" s="155">
        <f t="shared" si="6"/>
        <v>0.51897430541472633</v>
      </c>
    </row>
    <row r="78" spans="1:11" x14ac:dyDescent="0.25">
      <c r="A78" s="2">
        <f>fhr_stats!A207</f>
        <v>206</v>
      </c>
      <c r="B78">
        <f>fhr_stats!B207</f>
        <v>0</v>
      </c>
      <c r="C78" s="129">
        <f>fhr_stats!M207</f>
        <v>18.5521647316165</v>
      </c>
      <c r="D78">
        <f t="shared" si="7"/>
        <v>0</v>
      </c>
      <c r="E78" s="129">
        <f>fhr_stats!S207</f>
        <v>20.4181920625293</v>
      </c>
      <c r="F78">
        <f t="shared" si="8"/>
        <v>0</v>
      </c>
      <c r="G78" s="129">
        <f>fhr_stats!T207</f>
        <v>123.838588861247</v>
      </c>
      <c r="H78">
        <f t="shared" si="9"/>
        <v>1</v>
      </c>
      <c r="I78" s="129">
        <f t="shared" si="10"/>
        <v>0.33333333333333331</v>
      </c>
      <c r="K78" s="155">
        <f t="shared" si="6"/>
        <v>0.51885498064949831</v>
      </c>
    </row>
    <row r="79" spans="1:11" x14ac:dyDescent="0.25">
      <c r="A79" s="2">
        <f>fhr_stats!A145</f>
        <v>144</v>
      </c>
      <c r="B79">
        <f>fhr_stats!B145</f>
        <v>0</v>
      </c>
      <c r="C79" s="129">
        <f>fhr_stats!M145</f>
        <v>18.3371213389219</v>
      </c>
      <c r="D79">
        <f t="shared" si="7"/>
        <v>0</v>
      </c>
      <c r="E79" s="129">
        <f>fhr_stats!S145</f>
        <v>19</v>
      </c>
      <c r="F79">
        <f t="shared" si="8"/>
        <v>0</v>
      </c>
      <c r="G79" s="129">
        <f>fhr_stats!T145</f>
        <v>142</v>
      </c>
      <c r="H79">
        <f t="shared" si="9"/>
        <v>1</v>
      </c>
      <c r="I79" s="129">
        <f t="shared" si="10"/>
        <v>0.33333333333333331</v>
      </c>
      <c r="K79" s="155">
        <f t="shared" si="6"/>
        <v>0.51670454672255228</v>
      </c>
    </row>
    <row r="80" spans="1:11" x14ac:dyDescent="0.25">
      <c r="A80" s="2">
        <f>fhr_stats!A255</f>
        <v>254</v>
      </c>
      <c r="B80">
        <f>fhr_stats!B255</f>
        <v>0</v>
      </c>
      <c r="C80" s="129">
        <f>fhr_stats!M255</f>
        <v>18.3104462164826</v>
      </c>
      <c r="D80">
        <f t="shared" si="7"/>
        <v>0</v>
      </c>
      <c r="E80" s="129">
        <f>fhr_stats!S255</f>
        <v>30</v>
      </c>
      <c r="F80">
        <f t="shared" si="8"/>
        <v>1</v>
      </c>
      <c r="G80" s="129">
        <f>fhr_stats!T255</f>
        <v>93</v>
      </c>
      <c r="H80">
        <f t="shared" si="9"/>
        <v>0</v>
      </c>
      <c r="I80" s="129">
        <f t="shared" si="10"/>
        <v>0.33333333333333331</v>
      </c>
      <c r="K80" s="155">
        <f t="shared" si="6"/>
        <v>0.51643779549815938</v>
      </c>
    </row>
    <row r="81" spans="1:11" x14ac:dyDescent="0.25">
      <c r="A81" s="2">
        <f>fhr_stats!A122</f>
        <v>121</v>
      </c>
      <c r="B81">
        <f>fhr_stats!B122</f>
        <v>0</v>
      </c>
      <c r="C81" s="129">
        <f>fhr_stats!M122</f>
        <v>18.296149133500201</v>
      </c>
      <c r="D81">
        <f t="shared" si="7"/>
        <v>0</v>
      </c>
      <c r="E81" s="129">
        <f>fhr_stats!S122</f>
        <v>21</v>
      </c>
      <c r="F81">
        <f t="shared" si="8"/>
        <v>0</v>
      </c>
      <c r="G81" s="129">
        <f>fhr_stats!T122</f>
        <v>148</v>
      </c>
      <c r="H81">
        <f t="shared" si="9"/>
        <v>1</v>
      </c>
      <c r="I81" s="129">
        <f t="shared" si="10"/>
        <v>0.33333333333333331</v>
      </c>
      <c r="K81" s="155">
        <f t="shared" si="6"/>
        <v>0.51629482466833532</v>
      </c>
    </row>
    <row r="82" spans="1:11" x14ac:dyDescent="0.25">
      <c r="A82" s="2">
        <f>fhr_stats!A136</f>
        <v>135</v>
      </c>
      <c r="B82">
        <f>fhr_stats!B136</f>
        <v>1</v>
      </c>
      <c r="C82" s="129">
        <f>fhr_stats!M136</f>
        <v>15.1701104700547</v>
      </c>
      <c r="D82">
        <f t="shared" si="7"/>
        <v>0</v>
      </c>
      <c r="E82" s="129">
        <f>fhr_stats!S136</f>
        <v>19</v>
      </c>
      <c r="F82">
        <f t="shared" si="8"/>
        <v>0</v>
      </c>
      <c r="G82" s="129">
        <f>fhr_stats!T136</f>
        <v>176</v>
      </c>
      <c r="H82">
        <f t="shared" si="9"/>
        <v>1</v>
      </c>
      <c r="I82" s="129">
        <f t="shared" si="10"/>
        <v>0.66666666666666674</v>
      </c>
      <c r="J82" s="155">
        <f>MAX(0,I82-C82/100)</f>
        <v>0.51496556196611976</v>
      </c>
    </row>
    <row r="83" spans="1:11" x14ac:dyDescent="0.25">
      <c r="A83" s="2">
        <f>fhr_stats!A170</f>
        <v>169</v>
      </c>
      <c r="B83">
        <f>fhr_stats!B170</f>
        <v>0</v>
      </c>
      <c r="C83" s="129">
        <f>fhr_stats!M170</f>
        <v>18.114386822722899</v>
      </c>
      <c r="D83">
        <f t="shared" si="7"/>
        <v>0</v>
      </c>
      <c r="E83" s="129">
        <f>fhr_stats!S170</f>
        <v>15.0071625093794</v>
      </c>
      <c r="F83">
        <f t="shared" si="8"/>
        <v>0</v>
      </c>
      <c r="G83" s="129">
        <f>fhr_stats!T170</f>
        <v>127.23357418113</v>
      </c>
      <c r="H83">
        <f t="shared" si="9"/>
        <v>1</v>
      </c>
      <c r="I83" s="129">
        <f t="shared" si="10"/>
        <v>0.33333333333333331</v>
      </c>
      <c r="K83" s="155">
        <f>MIN(1,I83+C83/100)</f>
        <v>0.51447720156056231</v>
      </c>
    </row>
    <row r="84" spans="1:11" x14ac:dyDescent="0.25">
      <c r="A84" s="2">
        <f>fhr_stats!A219</f>
        <v>218</v>
      </c>
      <c r="B84">
        <f>fhr_stats!B219</f>
        <v>0</v>
      </c>
      <c r="C84" s="129">
        <f>fhr_stats!M219</f>
        <v>17.987407806139402</v>
      </c>
      <c r="D84">
        <f t="shared" si="7"/>
        <v>0</v>
      </c>
      <c r="E84" s="129">
        <f>fhr_stats!S219</f>
        <v>17</v>
      </c>
      <c r="F84">
        <f t="shared" si="8"/>
        <v>0</v>
      </c>
      <c r="G84" s="129">
        <f>fhr_stats!T219</f>
        <v>133</v>
      </c>
      <c r="H84">
        <f t="shared" si="9"/>
        <v>1</v>
      </c>
      <c r="I84" s="129">
        <f t="shared" si="10"/>
        <v>0.33333333333333331</v>
      </c>
      <c r="K84" s="155">
        <f>MIN(1,I84+C84/100)</f>
        <v>0.51320741139472736</v>
      </c>
    </row>
    <row r="85" spans="1:11" x14ac:dyDescent="0.25">
      <c r="A85" s="2">
        <f>fhr_stats!A271</f>
        <v>270</v>
      </c>
      <c r="B85">
        <f>fhr_stats!B271</f>
        <v>1</v>
      </c>
      <c r="C85" s="129">
        <f>fhr_stats!M271</f>
        <v>15.4271741297572</v>
      </c>
      <c r="D85">
        <f t="shared" si="7"/>
        <v>0</v>
      </c>
      <c r="E85" s="129">
        <f>fhr_stats!S271</f>
        <v>18</v>
      </c>
      <c r="F85">
        <f t="shared" si="8"/>
        <v>0</v>
      </c>
      <c r="G85" s="129">
        <f>fhr_stats!T271</f>
        <v>142</v>
      </c>
      <c r="H85">
        <f t="shared" si="9"/>
        <v>1</v>
      </c>
      <c r="I85" s="129">
        <f t="shared" si="10"/>
        <v>0.66666666666666674</v>
      </c>
      <c r="J85" s="155">
        <f>MAX(0,I85-C85/100)</f>
        <v>0.5123949253690947</v>
      </c>
    </row>
    <row r="86" spans="1:11" x14ac:dyDescent="0.25">
      <c r="A86" s="2">
        <f>fhr_stats!A134</f>
        <v>133</v>
      </c>
      <c r="B86">
        <f>fhr_stats!B134</f>
        <v>0</v>
      </c>
      <c r="C86" s="129">
        <f>fhr_stats!M134</f>
        <v>17.723607519173498</v>
      </c>
      <c r="D86">
        <f t="shared" si="7"/>
        <v>0</v>
      </c>
      <c r="E86" s="129">
        <f>fhr_stats!S134</f>
        <v>13.5</v>
      </c>
      <c r="F86">
        <f t="shared" si="8"/>
        <v>0</v>
      </c>
      <c r="G86" s="129">
        <f>fhr_stats!T134</f>
        <v>155</v>
      </c>
      <c r="H86">
        <f t="shared" si="9"/>
        <v>1</v>
      </c>
      <c r="I86" s="129">
        <f t="shared" si="10"/>
        <v>0.33333333333333331</v>
      </c>
      <c r="K86" s="155">
        <f t="shared" ref="K86:K95" si="11">MIN(1,I86+C86/100)</f>
        <v>0.51056940852506827</v>
      </c>
    </row>
    <row r="87" spans="1:11" x14ac:dyDescent="0.25">
      <c r="A87" s="2">
        <f>fhr_stats!A109</f>
        <v>108</v>
      </c>
      <c r="B87">
        <f>fhr_stats!B109</f>
        <v>0</v>
      </c>
      <c r="C87" s="129">
        <f>fhr_stats!M109</f>
        <v>17.662111065713699</v>
      </c>
      <c r="D87">
        <f t="shared" si="7"/>
        <v>0</v>
      </c>
      <c r="E87" s="129">
        <f>fhr_stats!S109</f>
        <v>18.25</v>
      </c>
      <c r="F87">
        <f t="shared" si="8"/>
        <v>0</v>
      </c>
      <c r="G87" s="129">
        <f>fhr_stats!T109</f>
        <v>164</v>
      </c>
      <c r="H87">
        <f t="shared" si="9"/>
        <v>1</v>
      </c>
      <c r="I87" s="129">
        <f t="shared" si="10"/>
        <v>0.33333333333333331</v>
      </c>
      <c r="K87" s="155">
        <f t="shared" si="11"/>
        <v>0.5099544439904703</v>
      </c>
    </row>
    <row r="88" spans="1:11" x14ac:dyDescent="0.25">
      <c r="A88" s="2">
        <f>fhr_stats!A29</f>
        <v>28</v>
      </c>
      <c r="B88">
        <f>fhr_stats!B29</f>
        <v>0</v>
      </c>
      <c r="C88" s="129">
        <f>fhr_stats!M29</f>
        <v>17.583089668363399</v>
      </c>
      <c r="D88">
        <f t="shared" si="7"/>
        <v>0</v>
      </c>
      <c r="E88" s="129">
        <f>fhr_stats!S29</f>
        <v>15</v>
      </c>
      <c r="F88">
        <f t="shared" si="8"/>
        <v>0</v>
      </c>
      <c r="G88" s="129">
        <f>fhr_stats!T29</f>
        <v>137</v>
      </c>
      <c r="H88">
        <f t="shared" si="9"/>
        <v>1</v>
      </c>
      <c r="I88" s="129">
        <f t="shared" si="10"/>
        <v>0.33333333333333331</v>
      </c>
      <c r="K88" s="155">
        <f t="shared" si="11"/>
        <v>0.50916423001696731</v>
      </c>
    </row>
    <row r="89" spans="1:11" x14ac:dyDescent="0.25">
      <c r="A89" s="2">
        <f>fhr_stats!A259</f>
        <v>258</v>
      </c>
      <c r="B89">
        <f>fhr_stats!B259</f>
        <v>0</v>
      </c>
      <c r="C89" s="129">
        <f>fhr_stats!M259</f>
        <v>17.477852281167799</v>
      </c>
      <c r="D89">
        <f t="shared" si="7"/>
        <v>0</v>
      </c>
      <c r="E89" s="129">
        <f>fhr_stats!S259</f>
        <v>16</v>
      </c>
      <c r="F89">
        <f t="shared" si="8"/>
        <v>0</v>
      </c>
      <c r="G89" s="129">
        <f>fhr_stats!T259</f>
        <v>129</v>
      </c>
      <c r="H89">
        <f t="shared" si="9"/>
        <v>1</v>
      </c>
      <c r="I89" s="129">
        <f t="shared" si="10"/>
        <v>0.33333333333333331</v>
      </c>
      <c r="K89" s="155">
        <f t="shared" si="11"/>
        <v>0.50811185614501131</v>
      </c>
    </row>
    <row r="90" spans="1:11" x14ac:dyDescent="0.25">
      <c r="A90" s="2">
        <f>fhr_stats!A182</f>
        <v>181</v>
      </c>
      <c r="B90">
        <f>fhr_stats!B182</f>
        <v>0</v>
      </c>
      <c r="C90" s="129">
        <f>fhr_stats!M182</f>
        <v>17.440834839253601</v>
      </c>
      <c r="D90">
        <f t="shared" si="7"/>
        <v>0</v>
      </c>
      <c r="E90" s="129">
        <f>fhr_stats!S182</f>
        <v>13</v>
      </c>
      <c r="F90">
        <f t="shared" si="8"/>
        <v>0</v>
      </c>
      <c r="G90" s="129">
        <f>fhr_stats!T182</f>
        <v>170</v>
      </c>
      <c r="H90">
        <f t="shared" si="9"/>
        <v>1</v>
      </c>
      <c r="I90" s="129">
        <f t="shared" si="10"/>
        <v>0.33333333333333331</v>
      </c>
      <c r="K90" s="155">
        <f t="shared" si="11"/>
        <v>0.50774168172586931</v>
      </c>
    </row>
    <row r="91" spans="1:11" x14ac:dyDescent="0.25">
      <c r="A91" s="2">
        <f>fhr_stats!A43</f>
        <v>42</v>
      </c>
      <c r="B91">
        <f>fhr_stats!B43</f>
        <v>0</v>
      </c>
      <c r="C91" s="129">
        <f>fhr_stats!M43</f>
        <v>17.377409380004</v>
      </c>
      <c r="D91">
        <f t="shared" si="7"/>
        <v>0</v>
      </c>
      <c r="E91" s="129">
        <f>fhr_stats!S43</f>
        <v>24</v>
      </c>
      <c r="F91">
        <f t="shared" si="8"/>
        <v>1</v>
      </c>
      <c r="G91" s="129">
        <f>fhr_stats!T43</f>
        <v>109</v>
      </c>
      <c r="H91">
        <f t="shared" si="9"/>
        <v>0</v>
      </c>
      <c r="I91" s="129">
        <f t="shared" si="10"/>
        <v>0.33333333333333331</v>
      </c>
      <c r="K91" s="155">
        <f t="shared" si="11"/>
        <v>0.50710742713337331</v>
      </c>
    </row>
    <row r="92" spans="1:11" x14ac:dyDescent="0.25">
      <c r="A92" s="2">
        <f>fhr_stats!A131</f>
        <v>130</v>
      </c>
      <c r="B92">
        <f>fhr_stats!B131</f>
        <v>0</v>
      </c>
      <c r="C92" s="129">
        <f>fhr_stats!M131</f>
        <v>17.358172811392802</v>
      </c>
      <c r="D92">
        <f t="shared" si="7"/>
        <v>0</v>
      </c>
      <c r="E92" s="129">
        <f>fhr_stats!S131</f>
        <v>15.75</v>
      </c>
      <c r="F92">
        <f t="shared" si="8"/>
        <v>0</v>
      </c>
      <c r="G92" s="129">
        <f>fhr_stats!T131</f>
        <v>127.5</v>
      </c>
      <c r="H92">
        <f t="shared" si="9"/>
        <v>1</v>
      </c>
      <c r="I92" s="129">
        <f t="shared" si="10"/>
        <v>0.33333333333333331</v>
      </c>
      <c r="K92" s="155">
        <f t="shared" si="11"/>
        <v>0.50691506144726128</v>
      </c>
    </row>
    <row r="93" spans="1:11" x14ac:dyDescent="0.25">
      <c r="A93" s="2">
        <f>fhr_stats!A34</f>
        <v>33</v>
      </c>
      <c r="B93">
        <f>fhr_stats!B34</f>
        <v>0</v>
      </c>
      <c r="C93" s="129">
        <f>fhr_stats!M34</f>
        <v>17.268235135022699</v>
      </c>
      <c r="D93">
        <f t="shared" si="7"/>
        <v>0</v>
      </c>
      <c r="E93" s="129">
        <f>fhr_stats!S34</f>
        <v>18</v>
      </c>
      <c r="F93">
        <f t="shared" si="8"/>
        <v>0</v>
      </c>
      <c r="G93" s="129">
        <f>fhr_stats!T34</f>
        <v>178</v>
      </c>
      <c r="H93">
        <f t="shared" si="9"/>
        <v>1</v>
      </c>
      <c r="I93" s="129">
        <f t="shared" si="10"/>
        <v>0.33333333333333331</v>
      </c>
      <c r="K93" s="155">
        <f t="shared" si="11"/>
        <v>0.50601568468356029</v>
      </c>
    </row>
    <row r="94" spans="1:11" x14ac:dyDescent="0.25">
      <c r="A94" s="2">
        <f>fhr_stats!A147</f>
        <v>146</v>
      </c>
      <c r="B94">
        <f>fhr_stats!B147</f>
        <v>0</v>
      </c>
      <c r="C94" s="129">
        <f>fhr_stats!M147</f>
        <v>17.214956136591798</v>
      </c>
      <c r="D94">
        <f t="shared" si="7"/>
        <v>0</v>
      </c>
      <c r="E94" s="129">
        <f>fhr_stats!S147</f>
        <v>14</v>
      </c>
      <c r="F94">
        <f t="shared" si="8"/>
        <v>0</v>
      </c>
      <c r="G94" s="129">
        <f>fhr_stats!T147</f>
        <v>122</v>
      </c>
      <c r="H94">
        <f t="shared" si="9"/>
        <v>1</v>
      </c>
      <c r="I94" s="129">
        <f t="shared" si="10"/>
        <v>0.33333333333333331</v>
      </c>
      <c r="K94" s="155">
        <f t="shared" si="11"/>
        <v>0.50548289469925134</v>
      </c>
    </row>
    <row r="95" spans="1:11" x14ac:dyDescent="0.25">
      <c r="A95" s="2">
        <f>fhr_stats!A244</f>
        <v>243</v>
      </c>
      <c r="B95">
        <f>fhr_stats!B244</f>
        <v>0</v>
      </c>
      <c r="C95" s="129">
        <f>fhr_stats!M244</f>
        <v>17.1792190134389</v>
      </c>
      <c r="D95">
        <f t="shared" si="7"/>
        <v>0</v>
      </c>
      <c r="E95" s="129">
        <f>fhr_stats!S244</f>
        <v>14</v>
      </c>
      <c r="F95">
        <f t="shared" si="8"/>
        <v>0</v>
      </c>
      <c r="G95" s="129">
        <f>fhr_stats!T244</f>
        <v>171</v>
      </c>
      <c r="H95">
        <f t="shared" si="9"/>
        <v>1</v>
      </c>
      <c r="I95" s="129">
        <f t="shared" si="10"/>
        <v>0.33333333333333331</v>
      </c>
      <c r="K95" s="155">
        <f t="shared" si="11"/>
        <v>0.50512552346772233</v>
      </c>
    </row>
    <row r="96" spans="1:11" x14ac:dyDescent="0.25">
      <c r="A96" s="2">
        <f>fhr_stats!A193</f>
        <v>192</v>
      </c>
      <c r="B96">
        <f>fhr_stats!B193</f>
        <v>1</v>
      </c>
      <c r="C96" s="129">
        <f>fhr_stats!M193</f>
        <v>16.341608484072701</v>
      </c>
      <c r="D96">
        <f t="shared" si="7"/>
        <v>0</v>
      </c>
      <c r="E96" s="129">
        <f>fhr_stats!S193</f>
        <v>18</v>
      </c>
      <c r="F96">
        <f t="shared" si="8"/>
        <v>0</v>
      </c>
      <c r="G96" s="129">
        <f>fhr_stats!T193</f>
        <v>120</v>
      </c>
      <c r="H96">
        <f t="shared" si="9"/>
        <v>1</v>
      </c>
      <c r="I96" s="129">
        <f t="shared" si="10"/>
        <v>0.66666666666666674</v>
      </c>
      <c r="J96" s="155">
        <f>MAX(0,I96-C96/100)</f>
        <v>0.50325058182593974</v>
      </c>
    </row>
    <row r="97" spans="1:11" x14ac:dyDescent="0.25">
      <c r="A97" s="2">
        <f>fhr_stats!A172</f>
        <v>171</v>
      </c>
      <c r="B97">
        <f>fhr_stats!B172</f>
        <v>0</v>
      </c>
      <c r="C97" s="129">
        <f>fhr_stats!M172</f>
        <v>16.968718079581102</v>
      </c>
      <c r="D97">
        <f t="shared" si="7"/>
        <v>0</v>
      </c>
      <c r="E97" s="129">
        <f>fhr_stats!S172</f>
        <v>18</v>
      </c>
      <c r="F97">
        <f t="shared" si="8"/>
        <v>0</v>
      </c>
      <c r="G97" s="129">
        <f>fhr_stats!T172</f>
        <v>169</v>
      </c>
      <c r="H97">
        <f t="shared" si="9"/>
        <v>1</v>
      </c>
      <c r="I97" s="129">
        <f t="shared" si="10"/>
        <v>0.33333333333333331</v>
      </c>
      <c r="K97" s="155">
        <f t="shared" ref="K97:K104" si="12">MIN(1,I97+C97/100)</f>
        <v>0.50302051412914439</v>
      </c>
    </row>
    <row r="98" spans="1:11" x14ac:dyDescent="0.25">
      <c r="A98" s="2">
        <f>fhr_stats!A96</f>
        <v>95</v>
      </c>
      <c r="B98">
        <f>fhr_stats!B96</f>
        <v>0</v>
      </c>
      <c r="C98" s="129">
        <f>fhr_stats!M96</f>
        <v>16.906674641993199</v>
      </c>
      <c r="D98">
        <f t="shared" si="7"/>
        <v>0</v>
      </c>
      <c r="E98" s="129">
        <f>fhr_stats!S96</f>
        <v>15.25</v>
      </c>
      <c r="F98">
        <f t="shared" si="8"/>
        <v>0</v>
      </c>
      <c r="G98" s="129">
        <f>fhr_stats!T96</f>
        <v>129.25</v>
      </c>
      <c r="H98">
        <f t="shared" si="9"/>
        <v>1</v>
      </c>
      <c r="I98" s="129">
        <f t="shared" si="10"/>
        <v>0.33333333333333331</v>
      </c>
      <c r="K98" s="155">
        <f t="shared" si="12"/>
        <v>0.50240007975326528</v>
      </c>
    </row>
    <row r="99" spans="1:11" x14ac:dyDescent="0.25">
      <c r="A99" s="2">
        <f>fhr_stats!A144</f>
        <v>143</v>
      </c>
      <c r="B99">
        <f>fhr_stats!B144</f>
        <v>0</v>
      </c>
      <c r="C99" s="129">
        <f>fhr_stats!M144</f>
        <v>16.8111836029084</v>
      </c>
      <c r="D99">
        <f t="shared" si="7"/>
        <v>0</v>
      </c>
      <c r="E99" s="129">
        <f>fhr_stats!S144</f>
        <v>17</v>
      </c>
      <c r="F99">
        <f t="shared" si="8"/>
        <v>0</v>
      </c>
      <c r="G99" s="129">
        <f>fhr_stats!T144</f>
        <v>142</v>
      </c>
      <c r="H99">
        <f t="shared" si="9"/>
        <v>1</v>
      </c>
      <c r="I99" s="129">
        <f t="shared" si="10"/>
        <v>0.33333333333333331</v>
      </c>
      <c r="K99" s="155">
        <f t="shared" si="12"/>
        <v>0.50144516936241734</v>
      </c>
    </row>
    <row r="100" spans="1:11" x14ac:dyDescent="0.25">
      <c r="A100" s="2">
        <f>fhr_stats!A132</f>
        <v>131</v>
      </c>
      <c r="B100">
        <f>fhr_stats!B132</f>
        <v>0</v>
      </c>
      <c r="C100" s="129">
        <f>fhr_stats!M132</f>
        <v>16.750962793926199</v>
      </c>
      <c r="D100">
        <f t="shared" si="7"/>
        <v>0</v>
      </c>
      <c r="E100" s="129">
        <f>fhr_stats!S132</f>
        <v>14.75</v>
      </c>
      <c r="F100">
        <f t="shared" si="8"/>
        <v>0</v>
      </c>
      <c r="G100" s="129">
        <f>fhr_stats!T132</f>
        <v>125.75</v>
      </c>
      <c r="H100">
        <f t="shared" si="9"/>
        <v>1</v>
      </c>
      <c r="I100" s="129">
        <f t="shared" si="10"/>
        <v>0.33333333333333331</v>
      </c>
      <c r="K100" s="155">
        <f t="shared" si="12"/>
        <v>0.50084296127259531</v>
      </c>
    </row>
    <row r="101" spans="1:11" x14ac:dyDescent="0.25">
      <c r="A101" s="2">
        <f>fhr_stats!A150</f>
        <v>149</v>
      </c>
      <c r="B101">
        <f>fhr_stats!B150</f>
        <v>0</v>
      </c>
      <c r="C101" s="129">
        <f>fhr_stats!M150</f>
        <v>16.543643201307901</v>
      </c>
      <c r="D101">
        <f t="shared" si="7"/>
        <v>0</v>
      </c>
      <c r="E101" s="129">
        <f>fhr_stats!S150</f>
        <v>11</v>
      </c>
      <c r="F101">
        <f t="shared" si="8"/>
        <v>0</v>
      </c>
      <c r="G101" s="129">
        <f>fhr_stats!T150</f>
        <v>131</v>
      </c>
      <c r="H101">
        <f t="shared" si="9"/>
        <v>1</v>
      </c>
      <c r="I101" s="129">
        <f t="shared" si="10"/>
        <v>0.33333333333333331</v>
      </c>
      <c r="K101" s="155">
        <f t="shared" si="12"/>
        <v>0.49876976534641232</v>
      </c>
    </row>
    <row r="102" spans="1:11" x14ac:dyDescent="0.25">
      <c r="A102" s="2">
        <f>fhr_stats!A78</f>
        <v>77</v>
      </c>
      <c r="B102">
        <f>fhr_stats!B78</f>
        <v>0</v>
      </c>
      <c r="C102" s="129">
        <f>fhr_stats!M78</f>
        <v>16.3848398687322</v>
      </c>
      <c r="D102">
        <f t="shared" si="7"/>
        <v>0</v>
      </c>
      <c r="E102" s="129">
        <f>fhr_stats!S78</f>
        <v>13.5</v>
      </c>
      <c r="F102">
        <f t="shared" si="8"/>
        <v>0</v>
      </c>
      <c r="G102" s="129">
        <f>fhr_stats!T78</f>
        <v>122</v>
      </c>
      <c r="H102">
        <f t="shared" si="9"/>
        <v>1</v>
      </c>
      <c r="I102" s="129">
        <f t="shared" si="10"/>
        <v>0.33333333333333331</v>
      </c>
      <c r="K102" s="155">
        <f t="shared" si="12"/>
        <v>0.4971817320206553</v>
      </c>
    </row>
    <row r="103" spans="1:11" x14ac:dyDescent="0.25">
      <c r="A103" s="2">
        <f>fhr_stats!A201</f>
        <v>200</v>
      </c>
      <c r="B103">
        <f>fhr_stats!B201</f>
        <v>0</v>
      </c>
      <c r="C103" s="129">
        <f>fhr_stats!M201</f>
        <v>16.2996003717214</v>
      </c>
      <c r="D103">
        <f t="shared" si="7"/>
        <v>0</v>
      </c>
      <c r="E103" s="129">
        <f>fhr_stats!S201</f>
        <v>14</v>
      </c>
      <c r="F103">
        <f t="shared" si="8"/>
        <v>0</v>
      </c>
      <c r="G103" s="129">
        <f>fhr_stats!T201</f>
        <v>137</v>
      </c>
      <c r="H103">
        <f t="shared" si="9"/>
        <v>1</v>
      </c>
      <c r="I103" s="129">
        <f t="shared" si="10"/>
        <v>0.33333333333333331</v>
      </c>
      <c r="K103" s="155">
        <f t="shared" si="12"/>
        <v>0.49632933705054733</v>
      </c>
    </row>
    <row r="104" spans="1:11" x14ac:dyDescent="0.25">
      <c r="A104" s="2">
        <f>fhr_stats!A231</f>
        <v>230</v>
      </c>
      <c r="B104">
        <f>fhr_stats!B231</f>
        <v>0</v>
      </c>
      <c r="C104" s="129">
        <f>fhr_stats!M231</f>
        <v>16.229137266034002</v>
      </c>
      <c r="D104">
        <f t="shared" si="7"/>
        <v>0</v>
      </c>
      <c r="E104" s="129">
        <f>fhr_stats!S231</f>
        <v>15.5</v>
      </c>
      <c r="F104">
        <f t="shared" si="8"/>
        <v>0</v>
      </c>
      <c r="G104" s="129">
        <f>fhr_stats!T231</f>
        <v>152</v>
      </c>
      <c r="H104">
        <f t="shared" si="9"/>
        <v>1</v>
      </c>
      <c r="I104" s="129">
        <f t="shared" si="10"/>
        <v>0.33333333333333331</v>
      </c>
      <c r="K104" s="155">
        <f t="shared" si="12"/>
        <v>0.49562470599367336</v>
      </c>
    </row>
    <row r="105" spans="1:11" x14ac:dyDescent="0.25">
      <c r="A105" s="2">
        <f>fhr_stats!A154</f>
        <v>153</v>
      </c>
      <c r="B105">
        <f>fhr_stats!B154</f>
        <v>1</v>
      </c>
      <c r="C105" s="129">
        <f>fhr_stats!M154</f>
        <v>17.190396925208699</v>
      </c>
      <c r="D105">
        <f t="shared" si="7"/>
        <v>0</v>
      </c>
      <c r="E105" s="129">
        <f>fhr_stats!S154</f>
        <v>14</v>
      </c>
      <c r="F105">
        <f t="shared" si="8"/>
        <v>0</v>
      </c>
      <c r="G105" s="129">
        <f>fhr_stats!T154</f>
        <v>125.75</v>
      </c>
      <c r="H105">
        <f t="shared" si="9"/>
        <v>1</v>
      </c>
      <c r="I105" s="129">
        <f t="shared" si="10"/>
        <v>0.66666666666666674</v>
      </c>
      <c r="J105" s="155">
        <f>MAX(0,I105-C105/100)</f>
        <v>0.49476269741457979</v>
      </c>
    </row>
    <row r="106" spans="1:11" x14ac:dyDescent="0.25">
      <c r="A106" s="2">
        <f>fhr_stats!A173</f>
        <v>172</v>
      </c>
      <c r="B106">
        <f>fhr_stats!B173</f>
        <v>1</v>
      </c>
      <c r="C106" s="129">
        <f>fhr_stats!M173</f>
        <v>17.234976267029801</v>
      </c>
      <c r="D106">
        <f t="shared" si="7"/>
        <v>0</v>
      </c>
      <c r="E106" s="129">
        <f>fhr_stats!S173</f>
        <v>11</v>
      </c>
      <c r="F106">
        <f t="shared" si="8"/>
        <v>0</v>
      </c>
      <c r="G106" s="129">
        <f>fhr_stats!T173</f>
        <v>161</v>
      </c>
      <c r="H106">
        <f t="shared" si="9"/>
        <v>1</v>
      </c>
      <c r="I106" s="129">
        <f t="shared" si="10"/>
        <v>0.66666666666666674</v>
      </c>
      <c r="J106" s="155">
        <f>MAX(0,I106-C106/100)</f>
        <v>0.49431690399636874</v>
      </c>
    </row>
    <row r="107" spans="1:11" x14ac:dyDescent="0.25">
      <c r="A107" s="2">
        <f>fhr_stats!A8</f>
        <v>7</v>
      </c>
      <c r="B107">
        <f>fhr_stats!B8</f>
        <v>0</v>
      </c>
      <c r="C107" s="129">
        <f>fhr_stats!M8</f>
        <v>16.0077533531969</v>
      </c>
      <c r="D107">
        <f t="shared" si="7"/>
        <v>0</v>
      </c>
      <c r="E107" s="129">
        <f>fhr_stats!S8</f>
        <v>16</v>
      </c>
      <c r="F107">
        <f t="shared" si="8"/>
        <v>0</v>
      </c>
      <c r="G107" s="129">
        <f>fhr_stats!T8</f>
        <v>120</v>
      </c>
      <c r="H107">
        <f t="shared" si="9"/>
        <v>1</v>
      </c>
      <c r="I107" s="129">
        <f t="shared" si="10"/>
        <v>0.33333333333333331</v>
      </c>
      <c r="K107" s="155">
        <f t="shared" ref="K107:K122" si="13">MIN(1,I107+C107/100)</f>
        <v>0.49341086686530233</v>
      </c>
    </row>
    <row r="108" spans="1:11" x14ac:dyDescent="0.25">
      <c r="A108" s="2">
        <f>fhr_stats!A115</f>
        <v>114</v>
      </c>
      <c r="B108">
        <f>fhr_stats!B115</f>
        <v>0</v>
      </c>
      <c r="C108" s="129">
        <f>fhr_stats!M115</f>
        <v>15.863999384297299</v>
      </c>
      <c r="D108">
        <f t="shared" si="7"/>
        <v>0</v>
      </c>
      <c r="E108" s="129">
        <f>fhr_stats!S115</f>
        <v>13</v>
      </c>
      <c r="F108">
        <f t="shared" si="8"/>
        <v>0</v>
      </c>
      <c r="G108" s="129">
        <f>fhr_stats!T115</f>
        <v>137</v>
      </c>
      <c r="H108">
        <f t="shared" si="9"/>
        <v>1</v>
      </c>
      <c r="I108" s="129">
        <f t="shared" si="10"/>
        <v>0.33333333333333331</v>
      </c>
      <c r="K108" s="155">
        <f t="shared" si="13"/>
        <v>0.49197332717630632</v>
      </c>
    </row>
    <row r="109" spans="1:11" x14ac:dyDescent="0.25">
      <c r="A109" s="2">
        <f>fhr_stats!A123</f>
        <v>122</v>
      </c>
      <c r="B109">
        <f>fhr_stats!B123</f>
        <v>0</v>
      </c>
      <c r="C109" s="129">
        <f>fhr_stats!M123</f>
        <v>15.7502662677089</v>
      </c>
      <c r="D109">
        <f t="shared" si="7"/>
        <v>0</v>
      </c>
      <c r="E109" s="129">
        <f>fhr_stats!S123</f>
        <v>12</v>
      </c>
      <c r="F109">
        <f t="shared" si="8"/>
        <v>0</v>
      </c>
      <c r="G109" s="129">
        <f>fhr_stats!T123</f>
        <v>129</v>
      </c>
      <c r="H109">
        <f t="shared" si="9"/>
        <v>1</v>
      </c>
      <c r="I109" s="129">
        <f t="shared" si="10"/>
        <v>0.33333333333333331</v>
      </c>
      <c r="K109" s="155">
        <f t="shared" si="13"/>
        <v>0.49083599601042233</v>
      </c>
    </row>
    <row r="110" spans="1:11" x14ac:dyDescent="0.25">
      <c r="A110" s="2">
        <f>fhr_stats!A148</f>
        <v>147</v>
      </c>
      <c r="B110">
        <f>fhr_stats!B148</f>
        <v>0</v>
      </c>
      <c r="C110" s="129">
        <f>fhr_stats!M148</f>
        <v>15.584450894305199</v>
      </c>
      <c r="D110">
        <f t="shared" si="7"/>
        <v>0</v>
      </c>
      <c r="E110" s="129">
        <f>fhr_stats!S148</f>
        <v>14</v>
      </c>
      <c r="F110">
        <f t="shared" si="8"/>
        <v>0</v>
      </c>
      <c r="G110" s="129">
        <f>fhr_stats!T148</f>
        <v>153.75</v>
      </c>
      <c r="H110">
        <f t="shared" si="9"/>
        <v>1</v>
      </c>
      <c r="I110" s="129">
        <f t="shared" si="10"/>
        <v>0.33333333333333331</v>
      </c>
      <c r="K110" s="155">
        <f t="shared" si="13"/>
        <v>0.48917784227638528</v>
      </c>
    </row>
    <row r="111" spans="1:11" x14ac:dyDescent="0.25">
      <c r="A111" s="2">
        <f>fhr_stats!A100</f>
        <v>99</v>
      </c>
      <c r="B111">
        <f>fhr_stats!B100</f>
        <v>0</v>
      </c>
      <c r="C111" s="129">
        <f>fhr_stats!M100</f>
        <v>15.489783220255299</v>
      </c>
      <c r="D111">
        <f t="shared" si="7"/>
        <v>0</v>
      </c>
      <c r="E111" s="129">
        <f>fhr_stats!S100</f>
        <v>12.25</v>
      </c>
      <c r="F111">
        <f t="shared" si="8"/>
        <v>0</v>
      </c>
      <c r="G111" s="129">
        <f>fhr_stats!T100</f>
        <v>129.75</v>
      </c>
      <c r="H111">
        <f t="shared" si="9"/>
        <v>1</v>
      </c>
      <c r="I111" s="129">
        <f t="shared" si="10"/>
        <v>0.33333333333333331</v>
      </c>
      <c r="K111" s="155">
        <f t="shared" si="13"/>
        <v>0.4882311655358863</v>
      </c>
    </row>
    <row r="112" spans="1:11" x14ac:dyDescent="0.25">
      <c r="A112" s="2">
        <f>fhr_stats!A98</f>
        <v>97</v>
      </c>
      <c r="B112">
        <f>fhr_stats!B98</f>
        <v>0</v>
      </c>
      <c r="C112" s="129">
        <f>fhr_stats!M98</f>
        <v>15.3741280108037</v>
      </c>
      <c r="D112">
        <f t="shared" si="7"/>
        <v>0</v>
      </c>
      <c r="E112" s="129">
        <f>fhr_stats!S98</f>
        <v>11.75</v>
      </c>
      <c r="F112">
        <f t="shared" si="8"/>
        <v>0</v>
      </c>
      <c r="G112" s="129">
        <f>fhr_stats!T98</f>
        <v>161</v>
      </c>
      <c r="H112">
        <f t="shared" si="9"/>
        <v>1</v>
      </c>
      <c r="I112" s="129">
        <f t="shared" si="10"/>
        <v>0.33333333333333331</v>
      </c>
      <c r="K112" s="155">
        <f t="shared" si="13"/>
        <v>0.48707461344137032</v>
      </c>
    </row>
    <row r="113" spans="1:11" x14ac:dyDescent="0.25">
      <c r="A113" s="2">
        <f>fhr_stats!A102</f>
        <v>101</v>
      </c>
      <c r="B113">
        <f>fhr_stats!B102</f>
        <v>0</v>
      </c>
      <c r="C113" s="129">
        <f>fhr_stats!M102</f>
        <v>15.315022718652999</v>
      </c>
      <c r="D113">
        <f t="shared" si="7"/>
        <v>0</v>
      </c>
      <c r="E113" s="129">
        <f>fhr_stats!S102</f>
        <v>13</v>
      </c>
      <c r="F113">
        <f t="shared" si="8"/>
        <v>0</v>
      </c>
      <c r="G113" s="129">
        <f>fhr_stats!T102</f>
        <v>142</v>
      </c>
      <c r="H113">
        <f t="shared" si="9"/>
        <v>1</v>
      </c>
      <c r="I113" s="129">
        <f t="shared" si="10"/>
        <v>0.33333333333333331</v>
      </c>
      <c r="K113" s="155">
        <f t="shared" si="13"/>
        <v>0.4864835605198633</v>
      </c>
    </row>
    <row r="114" spans="1:11" x14ac:dyDescent="0.25">
      <c r="A114" s="2">
        <f>fhr_stats!A21</f>
        <v>20</v>
      </c>
      <c r="B114">
        <f>fhr_stats!B21</f>
        <v>0</v>
      </c>
      <c r="C114" s="129">
        <f>fhr_stats!M21</f>
        <v>15.3120417200014</v>
      </c>
      <c r="D114">
        <f t="shared" si="7"/>
        <v>0</v>
      </c>
      <c r="E114" s="129">
        <f>fhr_stats!S21</f>
        <v>12.75</v>
      </c>
      <c r="F114">
        <f t="shared" si="8"/>
        <v>0</v>
      </c>
      <c r="G114" s="129">
        <f>fhr_stats!T21</f>
        <v>142.25</v>
      </c>
      <c r="H114">
        <f t="shared" si="9"/>
        <v>1</v>
      </c>
      <c r="I114" s="129">
        <f t="shared" si="10"/>
        <v>0.33333333333333331</v>
      </c>
      <c r="K114" s="155">
        <f t="shared" si="13"/>
        <v>0.48645375053334727</v>
      </c>
    </row>
    <row r="115" spans="1:11" x14ac:dyDescent="0.25">
      <c r="A115" s="2">
        <f>fhr_stats!A37</f>
        <v>36</v>
      </c>
      <c r="B115">
        <f>fhr_stats!B37</f>
        <v>0</v>
      </c>
      <c r="C115" s="129">
        <f>fhr_stats!M37</f>
        <v>15.2096070577884</v>
      </c>
      <c r="D115">
        <f t="shared" si="7"/>
        <v>0</v>
      </c>
      <c r="E115" s="129">
        <f>fhr_stats!S37</f>
        <v>14.75</v>
      </c>
      <c r="F115">
        <f t="shared" si="8"/>
        <v>0</v>
      </c>
      <c r="G115" s="129">
        <f>fhr_stats!T37</f>
        <v>122.5</v>
      </c>
      <c r="H115">
        <f t="shared" si="9"/>
        <v>1</v>
      </c>
      <c r="I115" s="129">
        <f t="shared" si="10"/>
        <v>0.33333333333333331</v>
      </c>
      <c r="K115" s="155">
        <f t="shared" si="13"/>
        <v>0.48542940391121731</v>
      </c>
    </row>
    <row r="116" spans="1:11" x14ac:dyDescent="0.25">
      <c r="A116" s="2">
        <f>fhr_stats!A103</f>
        <v>102</v>
      </c>
      <c r="B116">
        <f>fhr_stats!B103</f>
        <v>0</v>
      </c>
      <c r="C116" s="129">
        <f>fhr_stats!M103</f>
        <v>15.048071656948499</v>
      </c>
      <c r="D116">
        <f t="shared" si="7"/>
        <v>0</v>
      </c>
      <c r="E116" s="129">
        <f>fhr_stats!S103</f>
        <v>17</v>
      </c>
      <c r="F116">
        <f t="shared" si="8"/>
        <v>0</v>
      </c>
      <c r="G116" s="129">
        <f>fhr_stats!T103</f>
        <v>166</v>
      </c>
      <c r="H116">
        <f t="shared" si="9"/>
        <v>1</v>
      </c>
      <c r="I116" s="129">
        <f t="shared" si="10"/>
        <v>0.33333333333333331</v>
      </c>
      <c r="K116" s="155">
        <f t="shared" si="13"/>
        <v>0.48381404990281829</v>
      </c>
    </row>
    <row r="117" spans="1:11" x14ac:dyDescent="0.25">
      <c r="A117" s="2">
        <f>fhr_stats!A133</f>
        <v>132</v>
      </c>
      <c r="B117">
        <f>fhr_stats!B133</f>
        <v>0</v>
      </c>
      <c r="C117" s="129">
        <f>fhr_stats!M133</f>
        <v>14.962703257874299</v>
      </c>
      <c r="D117">
        <f t="shared" si="7"/>
        <v>0</v>
      </c>
      <c r="E117" s="129">
        <f>fhr_stats!S133</f>
        <v>14</v>
      </c>
      <c r="F117">
        <f t="shared" si="8"/>
        <v>0</v>
      </c>
      <c r="G117" s="129">
        <f>fhr_stats!T133</f>
        <v>129</v>
      </c>
      <c r="H117">
        <f t="shared" si="9"/>
        <v>1</v>
      </c>
      <c r="I117" s="129">
        <f t="shared" si="10"/>
        <v>0.33333333333333331</v>
      </c>
      <c r="K117" s="155">
        <f t="shared" si="13"/>
        <v>0.48296036591207631</v>
      </c>
    </row>
    <row r="118" spans="1:11" x14ac:dyDescent="0.25">
      <c r="A118" s="2">
        <f>fhr_stats!A97</f>
        <v>96</v>
      </c>
      <c r="B118">
        <f>fhr_stats!B97</f>
        <v>0</v>
      </c>
      <c r="C118" s="129">
        <f>fhr_stats!M97</f>
        <v>14.8708175622828</v>
      </c>
      <c r="D118">
        <f t="shared" si="7"/>
        <v>0</v>
      </c>
      <c r="E118" s="129">
        <f>fhr_stats!S97</f>
        <v>16</v>
      </c>
      <c r="F118">
        <f t="shared" si="8"/>
        <v>0</v>
      </c>
      <c r="G118" s="129">
        <f>fhr_stats!T97</f>
        <v>126</v>
      </c>
      <c r="H118">
        <f t="shared" si="9"/>
        <v>1</v>
      </c>
      <c r="I118" s="129">
        <f t="shared" si="10"/>
        <v>0.33333333333333331</v>
      </c>
      <c r="K118" s="155">
        <f t="shared" si="13"/>
        <v>0.48204150895616132</v>
      </c>
    </row>
    <row r="119" spans="1:11" x14ac:dyDescent="0.25">
      <c r="A119" s="2">
        <f>fhr_stats!A120</f>
        <v>119</v>
      </c>
      <c r="B119">
        <f>fhr_stats!B120</f>
        <v>0</v>
      </c>
      <c r="C119" s="129">
        <f>fhr_stats!M120</f>
        <v>14.8182295986705</v>
      </c>
      <c r="D119">
        <f t="shared" si="7"/>
        <v>0</v>
      </c>
      <c r="E119" s="129">
        <f>fhr_stats!S120</f>
        <v>20</v>
      </c>
      <c r="F119">
        <f t="shared" si="8"/>
        <v>0</v>
      </c>
      <c r="G119" s="129">
        <f>fhr_stats!T120</f>
        <v>123</v>
      </c>
      <c r="H119">
        <f t="shared" si="9"/>
        <v>1</v>
      </c>
      <c r="I119" s="129">
        <f t="shared" si="10"/>
        <v>0.33333333333333331</v>
      </c>
      <c r="K119" s="155">
        <f t="shared" si="13"/>
        <v>0.48151562932003833</v>
      </c>
    </row>
    <row r="120" spans="1:11" x14ac:dyDescent="0.25">
      <c r="A120" s="2">
        <f>fhr_stats!A139</f>
        <v>138</v>
      </c>
      <c r="B120">
        <f>fhr_stats!B139</f>
        <v>0</v>
      </c>
      <c r="C120" s="129">
        <f>fhr_stats!M139</f>
        <v>14.694739049356899</v>
      </c>
      <c r="D120">
        <f t="shared" si="7"/>
        <v>0</v>
      </c>
      <c r="E120" s="129">
        <f>fhr_stats!S139</f>
        <v>5.5</v>
      </c>
      <c r="F120">
        <f t="shared" si="8"/>
        <v>0</v>
      </c>
      <c r="G120" s="129">
        <f>fhr_stats!T139</f>
        <v>146.5</v>
      </c>
      <c r="H120">
        <f t="shared" si="9"/>
        <v>1</v>
      </c>
      <c r="I120" s="129">
        <f t="shared" si="10"/>
        <v>0.33333333333333331</v>
      </c>
      <c r="K120" s="155">
        <f t="shared" si="13"/>
        <v>0.48028072382690234</v>
      </c>
    </row>
    <row r="121" spans="1:11" x14ac:dyDescent="0.25">
      <c r="A121" s="2">
        <f>fhr_stats!A279</f>
        <v>278</v>
      </c>
      <c r="B121">
        <f>fhr_stats!B279</f>
        <v>0</v>
      </c>
      <c r="C121" s="129">
        <f>fhr_stats!M279</f>
        <v>14.6929146273527</v>
      </c>
      <c r="D121">
        <f t="shared" si="7"/>
        <v>0</v>
      </c>
      <c r="E121" s="129">
        <f>fhr_stats!S279</f>
        <v>7</v>
      </c>
      <c r="F121">
        <f t="shared" si="8"/>
        <v>0</v>
      </c>
      <c r="G121" s="129">
        <f>fhr_stats!T279</f>
        <v>139</v>
      </c>
      <c r="H121">
        <f t="shared" si="9"/>
        <v>1</v>
      </c>
      <c r="I121" s="129">
        <f t="shared" si="10"/>
        <v>0.33333333333333331</v>
      </c>
      <c r="K121" s="155">
        <f t="shared" si="13"/>
        <v>0.4802624796068603</v>
      </c>
    </row>
    <row r="122" spans="1:11" x14ac:dyDescent="0.25">
      <c r="A122" s="2">
        <f>fhr_stats!A45</f>
        <v>44</v>
      </c>
      <c r="B122">
        <f>fhr_stats!B45</f>
        <v>0</v>
      </c>
      <c r="C122" s="129">
        <f>fhr_stats!M45</f>
        <v>14.6474789693095</v>
      </c>
      <c r="D122">
        <f t="shared" si="7"/>
        <v>0</v>
      </c>
      <c r="E122" s="129">
        <f>fhr_stats!S45</f>
        <v>18.5</v>
      </c>
      <c r="F122">
        <f t="shared" si="8"/>
        <v>0</v>
      </c>
      <c r="G122" s="129">
        <f>fhr_stats!T45</f>
        <v>141.5</v>
      </c>
      <c r="H122">
        <f t="shared" si="9"/>
        <v>1</v>
      </c>
      <c r="I122" s="129">
        <f t="shared" si="10"/>
        <v>0.33333333333333331</v>
      </c>
      <c r="K122" s="155">
        <f t="shared" si="13"/>
        <v>0.47980812302642828</v>
      </c>
    </row>
    <row r="123" spans="1:11" x14ac:dyDescent="0.25">
      <c r="A123" s="2">
        <f>fhr_stats!A9</f>
        <v>8</v>
      </c>
      <c r="B123">
        <f>fhr_stats!B9</f>
        <v>1</v>
      </c>
      <c r="C123" s="129">
        <f>fhr_stats!M9</f>
        <v>18.899215380930698</v>
      </c>
      <c r="D123">
        <f t="shared" si="7"/>
        <v>0</v>
      </c>
      <c r="E123" s="129">
        <f>fhr_stats!S9</f>
        <v>22.157242848494601</v>
      </c>
      <c r="F123">
        <f t="shared" si="8"/>
        <v>1</v>
      </c>
      <c r="G123" s="129">
        <f>fhr_stats!T9</f>
        <v>97.347074968348593</v>
      </c>
      <c r="H123">
        <f t="shared" si="9"/>
        <v>0</v>
      </c>
      <c r="I123" s="129">
        <f t="shared" si="10"/>
        <v>0.66666666666666674</v>
      </c>
      <c r="J123" s="155">
        <f>MAX(0,I123-C123/100)</f>
        <v>0.47767451285735973</v>
      </c>
    </row>
    <row r="124" spans="1:11" x14ac:dyDescent="0.25">
      <c r="A124" s="2">
        <f>fhr_stats!A33</f>
        <v>32</v>
      </c>
      <c r="B124">
        <f>fhr_stats!B33</f>
        <v>0</v>
      </c>
      <c r="C124" s="129">
        <f>fhr_stats!M33</f>
        <v>14.402289619109</v>
      </c>
      <c r="D124">
        <f t="shared" si="7"/>
        <v>0</v>
      </c>
      <c r="E124" s="129">
        <f>fhr_stats!S33</f>
        <v>13</v>
      </c>
      <c r="F124">
        <f t="shared" si="8"/>
        <v>0</v>
      </c>
      <c r="G124" s="129">
        <f>fhr_stats!T33</f>
        <v>127</v>
      </c>
      <c r="H124">
        <f t="shared" si="9"/>
        <v>1</v>
      </c>
      <c r="I124" s="129">
        <f t="shared" si="10"/>
        <v>0.33333333333333331</v>
      </c>
      <c r="K124" s="155">
        <f>MIN(1,I124+C124/100)</f>
        <v>0.4773562295244233</v>
      </c>
    </row>
    <row r="125" spans="1:11" x14ac:dyDescent="0.25">
      <c r="A125" s="2">
        <f>fhr_stats!A26</f>
        <v>25</v>
      </c>
      <c r="B125">
        <f>fhr_stats!B26</f>
        <v>0</v>
      </c>
      <c r="C125" s="129">
        <f>fhr_stats!M26</f>
        <v>14.268053047834201</v>
      </c>
      <c r="D125">
        <f t="shared" si="7"/>
        <v>0</v>
      </c>
      <c r="E125" s="129">
        <f>fhr_stats!S26</f>
        <v>15</v>
      </c>
      <c r="F125">
        <f t="shared" si="8"/>
        <v>0</v>
      </c>
      <c r="G125" s="129">
        <f>fhr_stats!T26</f>
        <v>149.75</v>
      </c>
      <c r="H125">
        <f t="shared" si="9"/>
        <v>1</v>
      </c>
      <c r="I125" s="129">
        <f t="shared" si="10"/>
        <v>0.33333333333333331</v>
      </c>
      <c r="K125" s="155">
        <f>MIN(1,I125+C125/100)</f>
        <v>0.47601386381167532</v>
      </c>
    </row>
    <row r="126" spans="1:11" x14ac:dyDescent="0.25">
      <c r="A126" s="2">
        <f>fhr_stats!A210</f>
        <v>209</v>
      </c>
      <c r="B126">
        <f>fhr_stats!B210</f>
        <v>0</v>
      </c>
      <c r="C126" s="129">
        <f>fhr_stats!M210</f>
        <v>14.0150236441656</v>
      </c>
      <c r="D126">
        <f t="shared" si="7"/>
        <v>0</v>
      </c>
      <c r="E126" s="129">
        <f>fhr_stats!S210</f>
        <v>15.7642126656544</v>
      </c>
      <c r="F126">
        <f t="shared" si="8"/>
        <v>0</v>
      </c>
      <c r="G126" s="129">
        <f>fhr_stats!T210</f>
        <v>128.17200762278799</v>
      </c>
      <c r="H126">
        <f t="shared" si="9"/>
        <v>1</v>
      </c>
      <c r="I126" s="129">
        <f t="shared" si="10"/>
        <v>0.33333333333333331</v>
      </c>
      <c r="K126" s="155">
        <f>MIN(1,I126+C126/100)</f>
        <v>0.47348356977498929</v>
      </c>
    </row>
    <row r="127" spans="1:11" x14ac:dyDescent="0.25">
      <c r="A127" s="2">
        <f>fhr_stats!A264</f>
        <v>263</v>
      </c>
      <c r="B127">
        <f>fhr_stats!B264</f>
        <v>0</v>
      </c>
      <c r="C127" s="129">
        <f>fhr_stats!M264</f>
        <v>13.898404183918901</v>
      </c>
      <c r="D127">
        <f t="shared" si="7"/>
        <v>0</v>
      </c>
      <c r="E127" s="129">
        <f>fhr_stats!S264</f>
        <v>14</v>
      </c>
      <c r="F127">
        <f t="shared" si="8"/>
        <v>0</v>
      </c>
      <c r="G127" s="129">
        <f>fhr_stats!T264</f>
        <v>139.25</v>
      </c>
      <c r="H127">
        <f t="shared" si="9"/>
        <v>1</v>
      </c>
      <c r="I127" s="129">
        <f t="shared" si="10"/>
        <v>0.33333333333333331</v>
      </c>
      <c r="K127" s="155">
        <f>MIN(1,I127+C127/100)</f>
        <v>0.47231737517252231</v>
      </c>
    </row>
    <row r="128" spans="1:11" x14ac:dyDescent="0.25">
      <c r="A128" s="2">
        <f>fhr_stats!A113</f>
        <v>112</v>
      </c>
      <c r="B128">
        <f>fhr_stats!B113</f>
        <v>0</v>
      </c>
      <c r="C128" s="129">
        <f>fhr_stats!M113</f>
        <v>13.792896615575801</v>
      </c>
      <c r="D128">
        <f t="shared" si="7"/>
        <v>0</v>
      </c>
      <c r="E128" s="129">
        <f>fhr_stats!S113</f>
        <v>11.5</v>
      </c>
      <c r="F128">
        <f t="shared" si="8"/>
        <v>0</v>
      </c>
      <c r="G128" s="129">
        <f>fhr_stats!T113</f>
        <v>123.75</v>
      </c>
      <c r="H128">
        <f t="shared" si="9"/>
        <v>1</v>
      </c>
      <c r="I128" s="129">
        <f t="shared" si="10"/>
        <v>0.33333333333333331</v>
      </c>
      <c r="K128" s="155">
        <f>MIN(1,I128+C128/100)</f>
        <v>0.47126229948909132</v>
      </c>
    </row>
    <row r="129" spans="1:11" x14ac:dyDescent="0.25">
      <c r="A129" s="2">
        <f>fhr_stats!A80</f>
        <v>79</v>
      </c>
      <c r="B129">
        <f>fhr_stats!B80</f>
        <v>1</v>
      </c>
      <c r="C129" s="129">
        <f>fhr_stats!M80</f>
        <v>19.831247407631999</v>
      </c>
      <c r="D129">
        <f t="shared" si="7"/>
        <v>0</v>
      </c>
      <c r="E129" s="129">
        <f>fhr_stats!S80</f>
        <v>12</v>
      </c>
      <c r="F129">
        <f t="shared" si="8"/>
        <v>0</v>
      </c>
      <c r="G129" s="129">
        <f>fhr_stats!T80</f>
        <v>120</v>
      </c>
      <c r="H129">
        <f t="shared" si="9"/>
        <v>1</v>
      </c>
      <c r="I129" s="129">
        <f t="shared" si="10"/>
        <v>0.66666666666666674</v>
      </c>
      <c r="J129" s="155">
        <f>MAX(0,I129-C129/100)</f>
        <v>0.46835419259034672</v>
      </c>
    </row>
    <row r="130" spans="1:11" x14ac:dyDescent="0.25">
      <c r="A130" s="2">
        <f>fhr_stats!A17</f>
        <v>16</v>
      </c>
      <c r="B130">
        <f>fhr_stats!B17</f>
        <v>0</v>
      </c>
      <c r="C130" s="129">
        <f>fhr_stats!M17</f>
        <v>13.473095580758599</v>
      </c>
      <c r="D130">
        <f t="shared" ref="D130:D193" si="14">IF(C130&lt;$N$3,0,1)</f>
        <v>0</v>
      </c>
      <c r="E130" s="129">
        <f>fhr_stats!S17</f>
        <v>14</v>
      </c>
      <c r="F130">
        <f t="shared" ref="F130:F193" si="15">IF(E130&lt;$N$4,0,1)</f>
        <v>0</v>
      </c>
      <c r="G130" s="129">
        <f>fhr_stats!T17</f>
        <v>133</v>
      </c>
      <c r="H130">
        <f t="shared" ref="H130:H193" si="16">IF(G130&lt;$N$5,0,1)</f>
        <v>1</v>
      </c>
      <c r="I130" s="129">
        <f t="shared" ref="I130:I193" si="17">ABS(B130-AVERAGE(D130,F130,H130))</f>
        <v>0.33333333333333331</v>
      </c>
      <c r="K130" s="155">
        <f t="shared" ref="K130:K135" si="18">MIN(1,I130+C130/100)</f>
        <v>0.4680642891409193</v>
      </c>
    </row>
    <row r="131" spans="1:11" x14ac:dyDescent="0.25">
      <c r="A131" s="2">
        <f>fhr_stats!A35</f>
        <v>34</v>
      </c>
      <c r="B131">
        <f>fhr_stats!B35</f>
        <v>0</v>
      </c>
      <c r="C131" s="129">
        <f>fhr_stats!M35</f>
        <v>13.435004398785599</v>
      </c>
      <c r="D131">
        <f t="shared" si="14"/>
        <v>0</v>
      </c>
      <c r="E131" s="129">
        <f>fhr_stats!S35</f>
        <v>12.25</v>
      </c>
      <c r="F131">
        <f t="shared" si="15"/>
        <v>0</v>
      </c>
      <c r="G131" s="129">
        <f>fhr_stats!T35</f>
        <v>159.75</v>
      </c>
      <c r="H131">
        <f t="shared" si="16"/>
        <v>1</v>
      </c>
      <c r="I131" s="129">
        <f t="shared" si="17"/>
        <v>0.33333333333333331</v>
      </c>
      <c r="K131" s="155">
        <f t="shared" si="18"/>
        <v>0.46768337732118931</v>
      </c>
    </row>
    <row r="132" spans="1:11" x14ac:dyDescent="0.25">
      <c r="A132" s="2">
        <f>fhr_stats!A77</f>
        <v>76</v>
      </c>
      <c r="B132">
        <f>fhr_stats!B77</f>
        <v>0</v>
      </c>
      <c r="C132" s="129">
        <f>fhr_stats!M77</f>
        <v>13.0491477734423</v>
      </c>
      <c r="D132">
        <f t="shared" si="14"/>
        <v>0</v>
      </c>
      <c r="E132" s="129">
        <f>fhr_stats!S77</f>
        <v>17</v>
      </c>
      <c r="F132">
        <f t="shared" si="15"/>
        <v>0</v>
      </c>
      <c r="G132" s="129">
        <f>fhr_stats!T77</f>
        <v>134</v>
      </c>
      <c r="H132">
        <f t="shared" si="16"/>
        <v>1</v>
      </c>
      <c r="I132" s="129">
        <f t="shared" si="17"/>
        <v>0.33333333333333331</v>
      </c>
      <c r="K132" s="155">
        <f t="shared" si="18"/>
        <v>0.4638248110677563</v>
      </c>
    </row>
    <row r="133" spans="1:11" x14ac:dyDescent="0.25">
      <c r="A133" s="2">
        <f>fhr_stats!A243</f>
        <v>242</v>
      </c>
      <c r="B133">
        <f>fhr_stats!B243</f>
        <v>0</v>
      </c>
      <c r="C133" s="129">
        <f>fhr_stats!M243</f>
        <v>12.727938482150501</v>
      </c>
      <c r="D133">
        <f t="shared" si="14"/>
        <v>0</v>
      </c>
      <c r="E133" s="129">
        <f>fhr_stats!S243</f>
        <v>12</v>
      </c>
      <c r="F133">
        <f t="shared" si="15"/>
        <v>0</v>
      </c>
      <c r="G133" s="129">
        <f>fhr_stats!T243</f>
        <v>144.25</v>
      </c>
      <c r="H133">
        <f t="shared" si="16"/>
        <v>1</v>
      </c>
      <c r="I133" s="129">
        <f t="shared" si="17"/>
        <v>0.33333333333333331</v>
      </c>
      <c r="K133" s="155">
        <f t="shared" si="18"/>
        <v>0.46061271815483829</v>
      </c>
    </row>
    <row r="134" spans="1:11" x14ac:dyDescent="0.25">
      <c r="A134" s="2">
        <f>fhr_stats!A277</f>
        <v>276</v>
      </c>
      <c r="B134">
        <f>fhr_stats!B277</f>
        <v>0</v>
      </c>
      <c r="C134" s="129">
        <f>fhr_stats!M277</f>
        <v>12.6508567160565</v>
      </c>
      <c r="D134">
        <f t="shared" si="14"/>
        <v>0</v>
      </c>
      <c r="E134" s="129">
        <f>fhr_stats!S277</f>
        <v>10</v>
      </c>
      <c r="F134">
        <f t="shared" si="15"/>
        <v>0</v>
      </c>
      <c r="G134" s="129">
        <f>fhr_stats!T277</f>
        <v>132</v>
      </c>
      <c r="H134">
        <f t="shared" si="16"/>
        <v>1</v>
      </c>
      <c r="I134" s="129">
        <f t="shared" si="17"/>
        <v>0.33333333333333331</v>
      </c>
      <c r="K134" s="155">
        <f t="shared" si="18"/>
        <v>0.45984190049389828</v>
      </c>
    </row>
    <row r="135" spans="1:11" x14ac:dyDescent="0.25">
      <c r="A135" s="2">
        <f>fhr_stats!A282</f>
        <v>281</v>
      </c>
      <c r="B135">
        <f>fhr_stats!B282</f>
        <v>0</v>
      </c>
      <c r="C135" s="129">
        <f>fhr_stats!M282</f>
        <v>12.6334696724868</v>
      </c>
      <c r="D135">
        <f t="shared" si="14"/>
        <v>0</v>
      </c>
      <c r="E135" s="129">
        <f>fhr_stats!S282</f>
        <v>12.25</v>
      </c>
      <c r="F135">
        <f t="shared" si="15"/>
        <v>0</v>
      </c>
      <c r="G135" s="129">
        <f>fhr_stats!T282</f>
        <v>147.75</v>
      </c>
      <c r="H135">
        <f t="shared" si="16"/>
        <v>1</v>
      </c>
      <c r="I135" s="129">
        <f t="shared" si="17"/>
        <v>0.33333333333333331</v>
      </c>
      <c r="K135" s="155">
        <f t="shared" si="18"/>
        <v>0.45966803005820134</v>
      </c>
    </row>
    <row r="136" spans="1:11" x14ac:dyDescent="0.25">
      <c r="A136" s="2">
        <f>fhr_stats!A162</f>
        <v>161</v>
      </c>
      <c r="B136">
        <f>fhr_stats!B162</f>
        <v>1</v>
      </c>
      <c r="C136" s="129">
        <f>fhr_stats!M162</f>
        <v>20.706396503170399</v>
      </c>
      <c r="D136">
        <f t="shared" si="14"/>
        <v>0</v>
      </c>
      <c r="E136" s="129">
        <f>fhr_stats!S162</f>
        <v>29.25</v>
      </c>
      <c r="F136">
        <f t="shared" si="15"/>
        <v>1</v>
      </c>
      <c r="G136" s="129">
        <f>fhr_stats!T162</f>
        <v>101</v>
      </c>
      <c r="H136">
        <f t="shared" si="16"/>
        <v>0</v>
      </c>
      <c r="I136" s="129">
        <f t="shared" si="17"/>
        <v>0.66666666666666674</v>
      </c>
      <c r="J136" s="155">
        <f>MAX(0,I136-C136/100)</f>
        <v>0.45960270163496275</v>
      </c>
    </row>
    <row r="137" spans="1:11" x14ac:dyDescent="0.25">
      <c r="A137" s="2">
        <f>fhr_stats!A153</f>
        <v>152</v>
      </c>
      <c r="B137">
        <f>fhr_stats!B153</f>
        <v>0</v>
      </c>
      <c r="C137" s="129">
        <f>fhr_stats!M153</f>
        <v>12.075770536777499</v>
      </c>
      <c r="D137">
        <f t="shared" si="14"/>
        <v>0</v>
      </c>
      <c r="E137" s="129">
        <f>fhr_stats!S153</f>
        <v>13</v>
      </c>
      <c r="F137">
        <f t="shared" si="15"/>
        <v>0</v>
      </c>
      <c r="G137" s="129">
        <f>fhr_stats!T153</f>
        <v>121</v>
      </c>
      <c r="H137">
        <f t="shared" si="16"/>
        <v>1</v>
      </c>
      <c r="I137" s="129">
        <f t="shared" si="17"/>
        <v>0.33333333333333331</v>
      </c>
      <c r="K137" s="155">
        <f t="shared" ref="K137:K184" si="19">MIN(1,I137+C137/100)</f>
        <v>0.45409103870110834</v>
      </c>
    </row>
    <row r="138" spans="1:11" x14ac:dyDescent="0.25">
      <c r="A138" s="2">
        <f>fhr_stats!A208</f>
        <v>207</v>
      </c>
      <c r="B138">
        <f>fhr_stats!B208</f>
        <v>0</v>
      </c>
      <c r="C138" s="129">
        <f>fhr_stats!M208</f>
        <v>11.7996594000144</v>
      </c>
      <c r="D138">
        <f t="shared" si="14"/>
        <v>0</v>
      </c>
      <c r="E138" s="129">
        <f>fhr_stats!S208</f>
        <v>10</v>
      </c>
      <c r="F138">
        <f t="shared" si="15"/>
        <v>0</v>
      </c>
      <c r="G138" s="129">
        <f>fhr_stats!T208</f>
        <v>147</v>
      </c>
      <c r="H138">
        <f t="shared" si="16"/>
        <v>1</v>
      </c>
      <c r="I138" s="129">
        <f t="shared" si="17"/>
        <v>0.33333333333333331</v>
      </c>
      <c r="K138" s="155">
        <f t="shared" si="19"/>
        <v>0.45132992733347732</v>
      </c>
    </row>
    <row r="139" spans="1:11" x14ac:dyDescent="0.25">
      <c r="A139" s="2">
        <f>fhr_stats!A202</f>
        <v>201</v>
      </c>
      <c r="B139">
        <f>fhr_stats!B202</f>
        <v>0</v>
      </c>
      <c r="C139" s="129">
        <f>fhr_stats!M202</f>
        <v>11.3682839529543</v>
      </c>
      <c r="D139">
        <f t="shared" si="14"/>
        <v>0</v>
      </c>
      <c r="E139" s="129">
        <f>fhr_stats!S202</f>
        <v>12</v>
      </c>
      <c r="F139">
        <f t="shared" si="15"/>
        <v>0</v>
      </c>
      <c r="G139" s="129">
        <f>fhr_stats!T202</f>
        <v>143</v>
      </c>
      <c r="H139">
        <f t="shared" si="16"/>
        <v>1</v>
      </c>
      <c r="I139" s="129">
        <f t="shared" si="17"/>
        <v>0.33333333333333331</v>
      </c>
      <c r="K139" s="155">
        <f t="shared" si="19"/>
        <v>0.44701617286287632</v>
      </c>
    </row>
    <row r="140" spans="1:11" x14ac:dyDescent="0.25">
      <c r="A140" s="2">
        <f>fhr_stats!A93</f>
        <v>92</v>
      </c>
      <c r="B140">
        <f>fhr_stats!B93</f>
        <v>0</v>
      </c>
      <c r="C140" s="129">
        <f>fhr_stats!M93</f>
        <v>9.8403619476367705</v>
      </c>
      <c r="D140">
        <f t="shared" si="14"/>
        <v>0</v>
      </c>
      <c r="E140" s="129">
        <f>fhr_stats!S93</f>
        <v>8</v>
      </c>
      <c r="F140">
        <f t="shared" si="15"/>
        <v>0</v>
      </c>
      <c r="G140" s="129">
        <f>fhr_stats!T93</f>
        <v>160</v>
      </c>
      <c r="H140">
        <f t="shared" si="16"/>
        <v>1</v>
      </c>
      <c r="I140" s="129">
        <f t="shared" si="17"/>
        <v>0.33333333333333331</v>
      </c>
      <c r="K140" s="155">
        <f t="shared" si="19"/>
        <v>0.43173695280970104</v>
      </c>
    </row>
    <row r="141" spans="1:11" x14ac:dyDescent="0.25">
      <c r="A141" s="2">
        <f>fhr_stats!A54</f>
        <v>53</v>
      </c>
      <c r="B141">
        <f>fhr_stats!B54</f>
        <v>0</v>
      </c>
      <c r="C141" s="129">
        <f>fhr_stats!M54</f>
        <v>8.8502763535852207</v>
      </c>
      <c r="D141">
        <f t="shared" si="14"/>
        <v>0</v>
      </c>
      <c r="E141" s="129">
        <f>fhr_stats!S54</f>
        <v>9</v>
      </c>
      <c r="F141">
        <f t="shared" si="15"/>
        <v>0</v>
      </c>
      <c r="G141" s="129">
        <f>fhr_stats!T54</f>
        <v>130</v>
      </c>
      <c r="H141">
        <f t="shared" si="16"/>
        <v>1</v>
      </c>
      <c r="I141" s="129">
        <f t="shared" si="17"/>
        <v>0.33333333333333331</v>
      </c>
      <c r="K141" s="155">
        <f t="shared" si="19"/>
        <v>0.42183609686918555</v>
      </c>
    </row>
    <row r="142" spans="1:11" x14ac:dyDescent="0.25">
      <c r="A142" s="2">
        <f>fhr_stats!A232</f>
        <v>231</v>
      </c>
      <c r="B142">
        <f>fhr_stats!B232</f>
        <v>0</v>
      </c>
      <c r="C142" s="129">
        <f>fhr_stats!M232</f>
        <v>21.709608597349</v>
      </c>
      <c r="D142">
        <f t="shared" si="14"/>
        <v>0</v>
      </c>
      <c r="E142" s="129">
        <f>fhr_stats!S232</f>
        <v>16.852956044661799</v>
      </c>
      <c r="F142">
        <f t="shared" si="15"/>
        <v>0</v>
      </c>
      <c r="G142" s="129">
        <f>fhr_stats!T232</f>
        <v>106.980971824205</v>
      </c>
      <c r="H142">
        <f t="shared" si="16"/>
        <v>0</v>
      </c>
      <c r="I142" s="129">
        <f t="shared" si="17"/>
        <v>0</v>
      </c>
      <c r="K142" s="155">
        <f t="shared" si="19"/>
        <v>0.21709608597349001</v>
      </c>
    </row>
    <row r="143" spans="1:11" x14ac:dyDescent="0.25">
      <c r="A143" s="2">
        <f>fhr_stats!A254</f>
        <v>253</v>
      </c>
      <c r="B143">
        <f>fhr_stats!B254</f>
        <v>0</v>
      </c>
      <c r="C143" s="129">
        <f>fhr_stats!M254</f>
        <v>21.268377238848402</v>
      </c>
      <c r="D143">
        <f t="shared" si="14"/>
        <v>0</v>
      </c>
      <c r="E143" s="129">
        <f>fhr_stats!S254</f>
        <v>12</v>
      </c>
      <c r="F143">
        <f t="shared" si="15"/>
        <v>0</v>
      </c>
      <c r="G143" s="129">
        <f>fhr_stats!T254</f>
        <v>102</v>
      </c>
      <c r="H143">
        <f t="shared" si="16"/>
        <v>0</v>
      </c>
      <c r="I143" s="129">
        <f t="shared" si="17"/>
        <v>0</v>
      </c>
      <c r="K143" s="155">
        <f t="shared" si="19"/>
        <v>0.21268377238848402</v>
      </c>
    </row>
    <row r="144" spans="1:11" x14ac:dyDescent="0.25">
      <c r="A144" s="2">
        <f>fhr_stats!A289</f>
        <v>288</v>
      </c>
      <c r="B144">
        <f>fhr_stats!B289</f>
        <v>0</v>
      </c>
      <c r="C144" s="129">
        <f>fhr_stats!M289</f>
        <v>20.196888085050301</v>
      </c>
      <c r="D144">
        <f t="shared" si="14"/>
        <v>0</v>
      </c>
      <c r="E144" s="129">
        <f>fhr_stats!S289</f>
        <v>12</v>
      </c>
      <c r="F144">
        <f t="shared" si="15"/>
        <v>0</v>
      </c>
      <c r="G144" s="129">
        <f>fhr_stats!T289</f>
        <v>117</v>
      </c>
      <c r="H144">
        <f t="shared" si="16"/>
        <v>0</v>
      </c>
      <c r="I144" s="129">
        <f t="shared" si="17"/>
        <v>0</v>
      </c>
      <c r="K144" s="155">
        <f t="shared" si="19"/>
        <v>0.20196888085050302</v>
      </c>
    </row>
    <row r="145" spans="1:11" x14ac:dyDescent="0.25">
      <c r="A145" s="2">
        <f>fhr_stats!A30</f>
        <v>29</v>
      </c>
      <c r="B145">
        <f>fhr_stats!B30</f>
        <v>0</v>
      </c>
      <c r="C145" s="129">
        <f>fhr_stats!M30</f>
        <v>20.0653126587043</v>
      </c>
      <c r="D145">
        <f t="shared" si="14"/>
        <v>0</v>
      </c>
      <c r="E145" s="129">
        <f>fhr_stats!S30</f>
        <v>13</v>
      </c>
      <c r="F145">
        <f t="shared" si="15"/>
        <v>0</v>
      </c>
      <c r="G145" s="129">
        <f>fhr_stats!T30</f>
        <v>114</v>
      </c>
      <c r="H145">
        <f t="shared" si="16"/>
        <v>0</v>
      </c>
      <c r="I145" s="129">
        <f t="shared" si="17"/>
        <v>0</v>
      </c>
      <c r="K145" s="155">
        <f t="shared" si="19"/>
        <v>0.20065312658704301</v>
      </c>
    </row>
    <row r="146" spans="1:11" x14ac:dyDescent="0.25">
      <c r="A146" s="2">
        <f>fhr_stats!A94</f>
        <v>93</v>
      </c>
      <c r="B146">
        <f>fhr_stats!B94</f>
        <v>0</v>
      </c>
      <c r="C146" s="129">
        <f>fhr_stats!M94</f>
        <v>19.932807312161898</v>
      </c>
      <c r="D146">
        <f t="shared" si="14"/>
        <v>0</v>
      </c>
      <c r="E146" s="129">
        <f>fhr_stats!S94</f>
        <v>10.5917326839183</v>
      </c>
      <c r="F146">
        <f t="shared" si="15"/>
        <v>0</v>
      </c>
      <c r="G146" s="129">
        <f>fhr_stats!T94</f>
        <v>111.957027792283</v>
      </c>
      <c r="H146">
        <f t="shared" si="16"/>
        <v>0</v>
      </c>
      <c r="I146" s="129">
        <f t="shared" si="17"/>
        <v>0</v>
      </c>
      <c r="K146" s="155">
        <f t="shared" si="19"/>
        <v>0.19932807312161899</v>
      </c>
    </row>
    <row r="147" spans="1:11" x14ac:dyDescent="0.25">
      <c r="A147" s="2">
        <f>fhr_stats!A180</f>
        <v>179</v>
      </c>
      <c r="B147">
        <f>fhr_stats!B180</f>
        <v>0</v>
      </c>
      <c r="C147" s="129">
        <f>fhr_stats!M180</f>
        <v>19.635603105002499</v>
      </c>
      <c r="D147">
        <f t="shared" si="14"/>
        <v>0</v>
      </c>
      <c r="E147" s="129">
        <f>fhr_stats!S180</f>
        <v>18.694723822088299</v>
      </c>
      <c r="F147">
        <f t="shared" si="15"/>
        <v>0</v>
      </c>
      <c r="G147" s="129">
        <f>fhr_stats!T180</f>
        <v>99.3312039343474</v>
      </c>
      <c r="H147">
        <f t="shared" si="16"/>
        <v>0</v>
      </c>
      <c r="I147" s="129">
        <f t="shared" si="17"/>
        <v>0</v>
      </c>
      <c r="K147" s="155">
        <f t="shared" si="19"/>
        <v>0.196356031050025</v>
      </c>
    </row>
    <row r="148" spans="1:11" x14ac:dyDescent="0.25">
      <c r="A148" s="2">
        <f>fhr_stats!A121</f>
        <v>120</v>
      </c>
      <c r="B148">
        <f>fhr_stats!B121</f>
        <v>0</v>
      </c>
      <c r="C148" s="129">
        <f>fhr_stats!M121</f>
        <v>18.7555263135683</v>
      </c>
      <c r="D148">
        <f t="shared" si="14"/>
        <v>0</v>
      </c>
      <c r="E148" s="129">
        <f>fhr_stats!S121</f>
        <v>18.181818181818102</v>
      </c>
      <c r="F148">
        <f t="shared" si="15"/>
        <v>0</v>
      </c>
      <c r="G148" s="129">
        <f>fhr_stats!T121</f>
        <v>99.441474087074994</v>
      </c>
      <c r="H148">
        <f t="shared" si="16"/>
        <v>0</v>
      </c>
      <c r="I148" s="129">
        <f t="shared" si="17"/>
        <v>0</v>
      </c>
      <c r="K148" s="155">
        <f t="shared" si="19"/>
        <v>0.18755526313568299</v>
      </c>
    </row>
    <row r="149" spans="1:11" x14ac:dyDescent="0.25">
      <c r="A149" s="2">
        <f>fhr_stats!A73</f>
        <v>72</v>
      </c>
      <c r="B149">
        <f>fhr_stats!B73</f>
        <v>0</v>
      </c>
      <c r="C149" s="129">
        <f>fhr_stats!M73</f>
        <v>18.5949178165197</v>
      </c>
      <c r="D149">
        <f t="shared" si="14"/>
        <v>0</v>
      </c>
      <c r="E149" s="129">
        <f>fhr_stats!S73</f>
        <v>16.165587162693601</v>
      </c>
      <c r="F149">
        <f t="shared" si="15"/>
        <v>0</v>
      </c>
      <c r="G149" s="129">
        <f>fhr_stats!T73</f>
        <v>108.593439646989</v>
      </c>
      <c r="H149">
        <f t="shared" si="16"/>
        <v>0</v>
      </c>
      <c r="I149" s="129">
        <f t="shared" si="17"/>
        <v>0</v>
      </c>
      <c r="K149" s="155">
        <f t="shared" si="19"/>
        <v>0.18594917816519702</v>
      </c>
    </row>
    <row r="150" spans="1:11" x14ac:dyDescent="0.25">
      <c r="A150" s="2">
        <f>fhr_stats!A63</f>
        <v>62</v>
      </c>
      <c r="B150">
        <f>fhr_stats!B63</f>
        <v>0</v>
      </c>
      <c r="C150" s="129">
        <f>fhr_stats!M63</f>
        <v>18.4531135807458</v>
      </c>
      <c r="D150">
        <f t="shared" si="14"/>
        <v>0</v>
      </c>
      <c r="E150" s="129">
        <f>fhr_stats!S63</f>
        <v>10</v>
      </c>
      <c r="F150">
        <f t="shared" si="15"/>
        <v>0</v>
      </c>
      <c r="G150" s="129">
        <f>fhr_stats!T63</f>
        <v>115</v>
      </c>
      <c r="H150">
        <f t="shared" si="16"/>
        <v>0</v>
      </c>
      <c r="I150" s="129">
        <f t="shared" si="17"/>
        <v>0</v>
      </c>
      <c r="K150" s="155">
        <f t="shared" si="19"/>
        <v>0.184531135807458</v>
      </c>
    </row>
    <row r="151" spans="1:11" x14ac:dyDescent="0.25">
      <c r="A151" s="2">
        <f>fhr_stats!A287</f>
        <v>286</v>
      </c>
      <c r="B151">
        <f>fhr_stats!B287</f>
        <v>0</v>
      </c>
      <c r="C151" s="129">
        <f>fhr_stats!M287</f>
        <v>18.331372961705</v>
      </c>
      <c r="D151">
        <f t="shared" si="14"/>
        <v>0</v>
      </c>
      <c r="E151" s="129">
        <f>fhr_stats!S287</f>
        <v>11</v>
      </c>
      <c r="F151">
        <f t="shared" si="15"/>
        <v>0</v>
      </c>
      <c r="G151" s="129">
        <f>fhr_stats!T287</f>
        <v>112.25</v>
      </c>
      <c r="H151">
        <f t="shared" si="16"/>
        <v>0</v>
      </c>
      <c r="I151" s="129">
        <f t="shared" si="17"/>
        <v>0</v>
      </c>
      <c r="K151" s="155">
        <f t="shared" si="19"/>
        <v>0.18331372961705</v>
      </c>
    </row>
    <row r="152" spans="1:11" x14ac:dyDescent="0.25">
      <c r="A152" s="2">
        <f>fhr_stats!A128</f>
        <v>127</v>
      </c>
      <c r="B152">
        <f>fhr_stats!B128</f>
        <v>0</v>
      </c>
      <c r="C152" s="129">
        <f>fhr_stats!M128</f>
        <v>18.098463290523799</v>
      </c>
      <c r="D152">
        <f t="shared" si="14"/>
        <v>0</v>
      </c>
      <c r="E152" s="129">
        <f>fhr_stats!S128</f>
        <v>14.559369095070201</v>
      </c>
      <c r="F152">
        <f t="shared" si="15"/>
        <v>0</v>
      </c>
      <c r="G152" s="129">
        <f>fhr_stats!T128</f>
        <v>106.847812255766</v>
      </c>
      <c r="H152">
        <f t="shared" si="16"/>
        <v>0</v>
      </c>
      <c r="I152" s="129">
        <f t="shared" si="17"/>
        <v>0</v>
      </c>
      <c r="K152" s="155">
        <f t="shared" si="19"/>
        <v>0.180984632905238</v>
      </c>
    </row>
    <row r="153" spans="1:11" x14ac:dyDescent="0.25">
      <c r="A153" s="2">
        <f>fhr_stats!A278</f>
        <v>277</v>
      </c>
      <c r="B153">
        <f>fhr_stats!B278</f>
        <v>0</v>
      </c>
      <c r="C153" s="129">
        <f>fhr_stats!M278</f>
        <v>17.807926659388901</v>
      </c>
      <c r="D153">
        <f t="shared" si="14"/>
        <v>0</v>
      </c>
      <c r="E153" s="129">
        <f>fhr_stats!S278</f>
        <v>12.475665400359601</v>
      </c>
      <c r="F153">
        <f t="shared" si="15"/>
        <v>0</v>
      </c>
      <c r="G153" s="129">
        <f>fhr_stats!T278</f>
        <v>108.39360869014099</v>
      </c>
      <c r="H153">
        <f t="shared" si="16"/>
        <v>0</v>
      </c>
      <c r="I153" s="129">
        <f t="shared" si="17"/>
        <v>0</v>
      </c>
      <c r="K153" s="155">
        <f t="shared" si="19"/>
        <v>0.17807926659388901</v>
      </c>
    </row>
    <row r="154" spans="1:11" x14ac:dyDescent="0.25">
      <c r="A154" s="2">
        <f>fhr_stats!A75</f>
        <v>74</v>
      </c>
      <c r="B154">
        <f>fhr_stats!B75</f>
        <v>0</v>
      </c>
      <c r="C154" s="129">
        <f>fhr_stats!M75</f>
        <v>17.711025699519801</v>
      </c>
      <c r="D154">
        <f t="shared" si="14"/>
        <v>0</v>
      </c>
      <c r="E154" s="129">
        <f>fhr_stats!S75</f>
        <v>18.485084604634899</v>
      </c>
      <c r="F154">
        <f t="shared" si="15"/>
        <v>0</v>
      </c>
      <c r="G154" s="129">
        <f>fhr_stats!T75</f>
        <v>115.58221979355601</v>
      </c>
      <c r="H154">
        <f t="shared" si="16"/>
        <v>0</v>
      </c>
      <c r="I154" s="129">
        <f t="shared" si="17"/>
        <v>0</v>
      </c>
      <c r="K154" s="155">
        <f t="shared" si="19"/>
        <v>0.177110256995198</v>
      </c>
    </row>
    <row r="155" spans="1:11" x14ac:dyDescent="0.25">
      <c r="A155" s="2">
        <f>fhr_stats!A257</f>
        <v>256</v>
      </c>
      <c r="B155">
        <f>fhr_stats!B257</f>
        <v>0</v>
      </c>
      <c r="C155" s="129">
        <f>fhr_stats!M257</f>
        <v>17.610761056643302</v>
      </c>
      <c r="D155">
        <f t="shared" si="14"/>
        <v>0</v>
      </c>
      <c r="E155" s="129">
        <f>fhr_stats!S257</f>
        <v>16</v>
      </c>
      <c r="F155">
        <f t="shared" si="15"/>
        <v>0</v>
      </c>
      <c r="G155" s="129">
        <f>fhr_stats!T257</f>
        <v>100</v>
      </c>
      <c r="H155">
        <f t="shared" si="16"/>
        <v>0</v>
      </c>
      <c r="I155" s="129">
        <f t="shared" si="17"/>
        <v>0</v>
      </c>
      <c r="K155" s="155">
        <f t="shared" si="19"/>
        <v>0.17610761056643301</v>
      </c>
    </row>
    <row r="156" spans="1:11" x14ac:dyDescent="0.25">
      <c r="A156" s="2">
        <f>fhr_stats!A226</f>
        <v>225</v>
      </c>
      <c r="B156">
        <f>fhr_stats!B226</f>
        <v>0</v>
      </c>
      <c r="C156" s="129">
        <f>fhr_stats!M226</f>
        <v>17.519431481381801</v>
      </c>
      <c r="D156">
        <f t="shared" si="14"/>
        <v>0</v>
      </c>
      <c r="E156" s="129">
        <f>fhr_stats!S226</f>
        <v>11.8527760449158</v>
      </c>
      <c r="F156">
        <f t="shared" si="15"/>
        <v>0</v>
      </c>
      <c r="G156" s="129">
        <f>fhr_stats!T226</f>
        <v>100.318805650352</v>
      </c>
      <c r="H156">
        <f t="shared" si="16"/>
        <v>0</v>
      </c>
      <c r="I156" s="129">
        <f t="shared" si="17"/>
        <v>0</v>
      </c>
      <c r="K156" s="155">
        <f t="shared" si="19"/>
        <v>0.175194314813818</v>
      </c>
    </row>
    <row r="157" spans="1:11" x14ac:dyDescent="0.25">
      <c r="A157" s="2">
        <f>fhr_stats!A223</f>
        <v>222</v>
      </c>
      <c r="B157">
        <f>fhr_stats!B223</f>
        <v>0</v>
      </c>
      <c r="C157" s="129">
        <f>fhr_stats!M223</f>
        <v>17.131454156318298</v>
      </c>
      <c r="D157">
        <f t="shared" si="14"/>
        <v>0</v>
      </c>
      <c r="E157" s="129">
        <f>fhr_stats!S223</f>
        <v>10.4864644327101</v>
      </c>
      <c r="F157">
        <f t="shared" si="15"/>
        <v>0</v>
      </c>
      <c r="G157" s="129">
        <f>fhr_stats!T223</f>
        <v>114.776312608212</v>
      </c>
      <c r="H157">
        <f t="shared" si="16"/>
        <v>0</v>
      </c>
      <c r="I157" s="129">
        <f t="shared" si="17"/>
        <v>0</v>
      </c>
      <c r="K157" s="155">
        <f t="shared" si="19"/>
        <v>0.17131454156318299</v>
      </c>
    </row>
    <row r="158" spans="1:11" x14ac:dyDescent="0.25">
      <c r="A158" s="2">
        <f>fhr_stats!A87</f>
        <v>86</v>
      </c>
      <c r="B158">
        <f>fhr_stats!B87</f>
        <v>0</v>
      </c>
      <c r="C158" s="129">
        <f>fhr_stats!M87</f>
        <v>17.095129948646498</v>
      </c>
      <c r="D158">
        <f t="shared" si="14"/>
        <v>0</v>
      </c>
      <c r="E158" s="129">
        <f>fhr_stats!S87</f>
        <v>18.5941313710047</v>
      </c>
      <c r="F158">
        <f t="shared" si="15"/>
        <v>0</v>
      </c>
      <c r="G158" s="129">
        <f>fhr_stats!T87</f>
        <v>117.635811223273</v>
      </c>
      <c r="H158">
        <f t="shared" si="16"/>
        <v>0</v>
      </c>
      <c r="I158" s="129">
        <f t="shared" si="17"/>
        <v>0</v>
      </c>
      <c r="K158" s="155">
        <f t="shared" si="19"/>
        <v>0.17095129948646498</v>
      </c>
    </row>
    <row r="159" spans="1:11" x14ac:dyDescent="0.25">
      <c r="A159" s="2">
        <f>fhr_stats!A179</f>
        <v>178</v>
      </c>
      <c r="B159">
        <f>fhr_stats!B179</f>
        <v>0</v>
      </c>
      <c r="C159" s="129">
        <f>fhr_stats!M179</f>
        <v>17.060734483440601</v>
      </c>
      <c r="D159">
        <f t="shared" si="14"/>
        <v>0</v>
      </c>
      <c r="E159" s="129">
        <f>fhr_stats!S179</f>
        <v>12</v>
      </c>
      <c r="F159">
        <f t="shared" si="15"/>
        <v>0</v>
      </c>
      <c r="G159" s="129">
        <f>fhr_stats!T179</f>
        <v>113</v>
      </c>
      <c r="H159">
        <f t="shared" si="16"/>
        <v>0</v>
      </c>
      <c r="I159" s="129">
        <f t="shared" si="17"/>
        <v>0</v>
      </c>
      <c r="K159" s="155">
        <f t="shared" si="19"/>
        <v>0.17060734483440601</v>
      </c>
    </row>
    <row r="160" spans="1:11" x14ac:dyDescent="0.25">
      <c r="A160" s="2">
        <f>fhr_stats!A237</f>
        <v>236</v>
      </c>
      <c r="B160">
        <f>fhr_stats!B237</f>
        <v>0</v>
      </c>
      <c r="C160" s="129">
        <f>fhr_stats!M237</f>
        <v>17.0485911075247</v>
      </c>
      <c r="D160">
        <f t="shared" si="14"/>
        <v>0</v>
      </c>
      <c r="E160" s="129">
        <f>fhr_stats!S237</f>
        <v>20.022539444583199</v>
      </c>
      <c r="F160">
        <f t="shared" si="15"/>
        <v>0</v>
      </c>
      <c r="G160" s="129">
        <f>fhr_stats!T237</f>
        <v>104.049079754601</v>
      </c>
      <c r="H160">
        <f t="shared" si="16"/>
        <v>0</v>
      </c>
      <c r="I160" s="129">
        <f t="shared" si="17"/>
        <v>0</v>
      </c>
      <c r="K160" s="155">
        <f t="shared" si="19"/>
        <v>0.17048591107524699</v>
      </c>
    </row>
    <row r="161" spans="1:11" x14ac:dyDescent="0.25">
      <c r="A161" s="2">
        <f>fhr_stats!A20</f>
        <v>19</v>
      </c>
      <c r="B161">
        <f>fhr_stats!B20</f>
        <v>0</v>
      </c>
      <c r="C161" s="129">
        <f>fhr_stats!M20</f>
        <v>17.032173721760401</v>
      </c>
      <c r="D161">
        <f t="shared" si="14"/>
        <v>0</v>
      </c>
      <c r="E161" s="129">
        <f>fhr_stats!S20</f>
        <v>16.961842808449401</v>
      </c>
      <c r="F161">
        <f t="shared" si="15"/>
        <v>0</v>
      </c>
      <c r="G161" s="129">
        <f>fhr_stats!T20</f>
        <v>114.828380955871</v>
      </c>
      <c r="H161">
        <f t="shared" si="16"/>
        <v>0</v>
      </c>
      <c r="I161" s="129">
        <f t="shared" si="17"/>
        <v>0</v>
      </c>
      <c r="K161" s="155">
        <f t="shared" si="19"/>
        <v>0.17032173721760402</v>
      </c>
    </row>
    <row r="162" spans="1:11" x14ac:dyDescent="0.25">
      <c r="A162" s="2">
        <f>fhr_stats!A159</f>
        <v>158</v>
      </c>
      <c r="B162">
        <f>fhr_stats!B159</f>
        <v>0</v>
      </c>
      <c r="C162" s="129">
        <f>fhr_stats!M159</f>
        <v>16.999443622359099</v>
      </c>
      <c r="D162">
        <f t="shared" si="14"/>
        <v>0</v>
      </c>
      <c r="E162" s="129">
        <f>fhr_stats!S159</f>
        <v>17.016152882860801</v>
      </c>
      <c r="F162">
        <f t="shared" si="15"/>
        <v>0</v>
      </c>
      <c r="G162" s="129">
        <f>fhr_stats!T159</f>
        <v>100.165682191738</v>
      </c>
      <c r="H162">
        <f t="shared" si="16"/>
        <v>0</v>
      </c>
      <c r="I162" s="129">
        <f t="shared" si="17"/>
        <v>0</v>
      </c>
      <c r="K162" s="155">
        <f t="shared" si="19"/>
        <v>0.16999443622359098</v>
      </c>
    </row>
    <row r="163" spans="1:11" x14ac:dyDescent="0.25">
      <c r="A163" s="2">
        <f>fhr_stats!A66</f>
        <v>65</v>
      </c>
      <c r="B163">
        <f>fhr_stats!B66</f>
        <v>0</v>
      </c>
      <c r="C163" s="129">
        <f>fhr_stats!M66</f>
        <v>16.958597821255101</v>
      </c>
      <c r="D163">
        <f t="shared" si="14"/>
        <v>0</v>
      </c>
      <c r="E163" s="129">
        <f>fhr_stats!S66</f>
        <v>9.25</v>
      </c>
      <c r="F163">
        <f t="shared" si="15"/>
        <v>0</v>
      </c>
      <c r="G163" s="129">
        <f>fhr_stats!T66</f>
        <v>114</v>
      </c>
      <c r="H163">
        <f t="shared" si="16"/>
        <v>0</v>
      </c>
      <c r="I163" s="129">
        <f t="shared" si="17"/>
        <v>0</v>
      </c>
      <c r="K163" s="155">
        <f t="shared" si="19"/>
        <v>0.169585978212551</v>
      </c>
    </row>
    <row r="164" spans="1:11" x14ac:dyDescent="0.25">
      <c r="A164" s="2">
        <f>fhr_stats!A260</f>
        <v>259</v>
      </c>
      <c r="B164">
        <f>fhr_stats!B260</f>
        <v>0</v>
      </c>
      <c r="C164" s="129">
        <f>fhr_stats!M260</f>
        <v>16.877245007625401</v>
      </c>
      <c r="D164">
        <f t="shared" si="14"/>
        <v>0</v>
      </c>
      <c r="E164" s="129">
        <f>fhr_stats!S260</f>
        <v>18</v>
      </c>
      <c r="F164">
        <f t="shared" si="15"/>
        <v>0</v>
      </c>
      <c r="G164" s="129">
        <f>fhr_stats!T260</f>
        <v>104</v>
      </c>
      <c r="H164">
        <f t="shared" si="16"/>
        <v>0</v>
      </c>
      <c r="I164" s="129">
        <f t="shared" si="17"/>
        <v>0</v>
      </c>
      <c r="K164" s="155">
        <f t="shared" si="19"/>
        <v>0.16877245007625402</v>
      </c>
    </row>
    <row r="165" spans="1:11" x14ac:dyDescent="0.25">
      <c r="A165" s="2">
        <f>fhr_stats!A90</f>
        <v>89</v>
      </c>
      <c r="B165">
        <f>fhr_stats!B90</f>
        <v>0</v>
      </c>
      <c r="C165" s="129">
        <f>fhr_stats!M90</f>
        <v>16.6714745396383</v>
      </c>
      <c r="D165">
        <f t="shared" si="14"/>
        <v>0</v>
      </c>
      <c r="E165" s="129">
        <f>fhr_stats!S90</f>
        <v>15.8716951238244</v>
      </c>
      <c r="F165">
        <f t="shared" si="15"/>
        <v>0</v>
      </c>
      <c r="G165" s="129">
        <f>fhr_stats!T90</f>
        <v>100.766529090663</v>
      </c>
      <c r="H165">
        <f t="shared" si="16"/>
        <v>0</v>
      </c>
      <c r="I165" s="129">
        <f t="shared" si="17"/>
        <v>0</v>
      </c>
      <c r="K165" s="155">
        <f t="shared" si="19"/>
        <v>0.16671474539638301</v>
      </c>
    </row>
    <row r="166" spans="1:11" x14ac:dyDescent="0.25">
      <c r="A166" s="2">
        <f>fhr_stats!A209</f>
        <v>208</v>
      </c>
      <c r="B166">
        <f>fhr_stats!B209</f>
        <v>0</v>
      </c>
      <c r="C166" s="129">
        <f>fhr_stats!M209</f>
        <v>16.636677572868699</v>
      </c>
      <c r="D166">
        <f t="shared" si="14"/>
        <v>0</v>
      </c>
      <c r="E166" s="129">
        <f>fhr_stats!S209</f>
        <v>12.75</v>
      </c>
      <c r="F166">
        <f t="shared" si="15"/>
        <v>0</v>
      </c>
      <c r="G166" s="129">
        <f>fhr_stats!T209</f>
        <v>116.75</v>
      </c>
      <c r="H166">
        <f t="shared" si="16"/>
        <v>0</v>
      </c>
      <c r="I166" s="129">
        <f t="shared" si="17"/>
        <v>0</v>
      </c>
      <c r="K166" s="155">
        <f t="shared" si="19"/>
        <v>0.16636677572868699</v>
      </c>
    </row>
    <row r="167" spans="1:11" x14ac:dyDescent="0.25">
      <c r="A167" s="2">
        <f>fhr_stats!A169</f>
        <v>168</v>
      </c>
      <c r="B167">
        <f>fhr_stats!B169</f>
        <v>0</v>
      </c>
      <c r="C167" s="129">
        <f>fhr_stats!M169</f>
        <v>16.5420089435957</v>
      </c>
      <c r="D167">
        <f t="shared" si="14"/>
        <v>0</v>
      </c>
      <c r="E167" s="129">
        <f>fhr_stats!S169</f>
        <v>14.75</v>
      </c>
      <c r="F167">
        <f t="shared" si="15"/>
        <v>0</v>
      </c>
      <c r="G167" s="129">
        <f>fhr_stats!T169</f>
        <v>117.75</v>
      </c>
      <c r="H167">
        <f t="shared" si="16"/>
        <v>0</v>
      </c>
      <c r="I167" s="129">
        <f t="shared" si="17"/>
        <v>0</v>
      </c>
      <c r="K167" s="155">
        <f t="shared" si="19"/>
        <v>0.16542008943595701</v>
      </c>
    </row>
    <row r="168" spans="1:11" x14ac:dyDescent="0.25">
      <c r="A168" s="2">
        <f>fhr_stats!A141</f>
        <v>140</v>
      </c>
      <c r="B168">
        <f>fhr_stats!B141</f>
        <v>0</v>
      </c>
      <c r="C168" s="129">
        <f>fhr_stats!M141</f>
        <v>16.313400356999502</v>
      </c>
      <c r="D168">
        <f t="shared" si="14"/>
        <v>0</v>
      </c>
      <c r="E168" s="129">
        <f>fhr_stats!S141</f>
        <v>13.109873003757899</v>
      </c>
      <c r="F168">
        <f t="shared" si="15"/>
        <v>0</v>
      </c>
      <c r="G168" s="129">
        <f>fhr_stats!T141</f>
        <v>108.59304105132701</v>
      </c>
      <c r="H168">
        <f t="shared" si="16"/>
        <v>0</v>
      </c>
      <c r="I168" s="129">
        <f t="shared" si="17"/>
        <v>0</v>
      </c>
      <c r="K168" s="155">
        <f t="shared" si="19"/>
        <v>0.16313400356999502</v>
      </c>
    </row>
    <row r="169" spans="1:11" x14ac:dyDescent="0.25">
      <c r="A169" s="2">
        <f>fhr_stats!A258</f>
        <v>257</v>
      </c>
      <c r="B169">
        <f>fhr_stats!B258</f>
        <v>0</v>
      </c>
      <c r="C169" s="129">
        <f>fhr_stats!M258</f>
        <v>16.211257915509201</v>
      </c>
      <c r="D169">
        <f t="shared" si="14"/>
        <v>0</v>
      </c>
      <c r="E169" s="129">
        <f>fhr_stats!S258</f>
        <v>15</v>
      </c>
      <c r="F169">
        <f t="shared" si="15"/>
        <v>0</v>
      </c>
      <c r="G169" s="129">
        <f>fhr_stats!T258</f>
        <v>119</v>
      </c>
      <c r="H169">
        <f t="shared" si="16"/>
        <v>0</v>
      </c>
      <c r="I169" s="129">
        <f t="shared" si="17"/>
        <v>0</v>
      </c>
      <c r="K169" s="155">
        <f t="shared" si="19"/>
        <v>0.162112579155092</v>
      </c>
    </row>
    <row r="170" spans="1:11" x14ac:dyDescent="0.25">
      <c r="A170" s="2">
        <f>fhr_stats!A155</f>
        <v>154</v>
      </c>
      <c r="B170">
        <f>fhr_stats!B155</f>
        <v>0</v>
      </c>
      <c r="C170" s="129">
        <f>fhr_stats!M155</f>
        <v>16.146568279804502</v>
      </c>
      <c r="D170">
        <f t="shared" si="14"/>
        <v>0</v>
      </c>
      <c r="E170" s="129">
        <f>fhr_stats!S155</f>
        <v>8</v>
      </c>
      <c r="F170">
        <f t="shared" si="15"/>
        <v>0</v>
      </c>
      <c r="G170" s="129">
        <f>fhr_stats!T155</f>
        <v>91</v>
      </c>
      <c r="H170">
        <f t="shared" si="16"/>
        <v>0</v>
      </c>
      <c r="I170" s="129">
        <f t="shared" si="17"/>
        <v>0</v>
      </c>
      <c r="K170" s="155">
        <f t="shared" si="19"/>
        <v>0.16146568279804502</v>
      </c>
    </row>
    <row r="171" spans="1:11" x14ac:dyDescent="0.25">
      <c r="A171" s="2">
        <f>fhr_stats!A51</f>
        <v>50</v>
      </c>
      <c r="B171">
        <f>fhr_stats!B51</f>
        <v>0</v>
      </c>
      <c r="C171" s="129">
        <f>fhr_stats!M51</f>
        <v>16.039834023953301</v>
      </c>
      <c r="D171">
        <f t="shared" si="14"/>
        <v>0</v>
      </c>
      <c r="E171" s="129">
        <f>fhr_stats!S51</f>
        <v>16.801119891602401</v>
      </c>
      <c r="F171">
        <f t="shared" si="15"/>
        <v>0</v>
      </c>
      <c r="G171" s="129">
        <f>fhr_stats!T51</f>
        <v>103.676845874748</v>
      </c>
      <c r="H171">
        <f t="shared" si="16"/>
        <v>0</v>
      </c>
      <c r="I171" s="129">
        <f t="shared" si="17"/>
        <v>0</v>
      </c>
      <c r="K171" s="155">
        <f t="shared" si="19"/>
        <v>0.160398340239533</v>
      </c>
    </row>
    <row r="172" spans="1:11" x14ac:dyDescent="0.25">
      <c r="A172" s="2">
        <f>fhr_stats!A41</f>
        <v>40</v>
      </c>
      <c r="B172">
        <f>fhr_stats!B41</f>
        <v>0</v>
      </c>
      <c r="C172" s="129">
        <f>fhr_stats!M41</f>
        <v>15.902863074577199</v>
      </c>
      <c r="D172">
        <f t="shared" si="14"/>
        <v>0</v>
      </c>
      <c r="E172" s="129">
        <f>fhr_stats!S41</f>
        <v>19</v>
      </c>
      <c r="F172">
        <f t="shared" si="15"/>
        <v>0</v>
      </c>
      <c r="G172" s="129">
        <f>fhr_stats!T41</f>
        <v>98</v>
      </c>
      <c r="H172">
        <f t="shared" si="16"/>
        <v>0</v>
      </c>
      <c r="I172" s="129">
        <f t="shared" si="17"/>
        <v>0</v>
      </c>
      <c r="K172" s="155">
        <f t="shared" si="19"/>
        <v>0.159028630745772</v>
      </c>
    </row>
    <row r="173" spans="1:11" x14ac:dyDescent="0.25">
      <c r="A173" s="2">
        <f>fhr_stats!A119</f>
        <v>118</v>
      </c>
      <c r="B173">
        <f>fhr_stats!B119</f>
        <v>0</v>
      </c>
      <c r="C173" s="129">
        <f>fhr_stats!M119</f>
        <v>15.879172893936101</v>
      </c>
      <c r="D173">
        <f t="shared" si="14"/>
        <v>0</v>
      </c>
      <c r="E173" s="129">
        <f>fhr_stats!S119</f>
        <v>15.209635640853399</v>
      </c>
      <c r="F173">
        <f t="shared" si="15"/>
        <v>0</v>
      </c>
      <c r="G173" s="129">
        <f>fhr_stats!T119</f>
        <v>92.257200625903195</v>
      </c>
      <c r="H173">
        <f t="shared" si="16"/>
        <v>0</v>
      </c>
      <c r="I173" s="129">
        <f t="shared" si="17"/>
        <v>0</v>
      </c>
      <c r="K173" s="155">
        <f t="shared" si="19"/>
        <v>0.158791728939361</v>
      </c>
    </row>
    <row r="174" spans="1:11" x14ac:dyDescent="0.25">
      <c r="A174" s="2">
        <f>fhr_stats!A59</f>
        <v>58</v>
      </c>
      <c r="B174">
        <f>fhr_stats!B59</f>
        <v>0</v>
      </c>
      <c r="C174" s="129">
        <f>fhr_stats!M59</f>
        <v>15.7274704824222</v>
      </c>
      <c r="D174">
        <f t="shared" si="14"/>
        <v>0</v>
      </c>
      <c r="E174" s="129">
        <f>fhr_stats!S59</f>
        <v>9</v>
      </c>
      <c r="F174">
        <f t="shared" si="15"/>
        <v>0</v>
      </c>
      <c r="G174" s="129">
        <f>fhr_stats!T59</f>
        <v>104</v>
      </c>
      <c r="H174">
        <f t="shared" si="16"/>
        <v>0</v>
      </c>
      <c r="I174" s="129">
        <f t="shared" si="17"/>
        <v>0</v>
      </c>
      <c r="K174" s="155">
        <f t="shared" si="19"/>
        <v>0.15727470482422201</v>
      </c>
    </row>
    <row r="175" spans="1:11" x14ac:dyDescent="0.25">
      <c r="A175" s="2">
        <f>fhr_stats!A265</f>
        <v>264</v>
      </c>
      <c r="B175">
        <f>fhr_stats!B265</f>
        <v>0</v>
      </c>
      <c r="C175" s="129">
        <f>fhr_stats!M265</f>
        <v>15.6046425606808</v>
      </c>
      <c r="D175">
        <f t="shared" si="14"/>
        <v>0</v>
      </c>
      <c r="E175" s="129">
        <f>fhr_stats!S265</f>
        <v>14.5213500672747</v>
      </c>
      <c r="F175">
        <f t="shared" si="15"/>
        <v>0</v>
      </c>
      <c r="G175" s="129">
        <f>fhr_stats!T265</f>
        <v>111.729307310485</v>
      </c>
      <c r="H175">
        <f t="shared" si="16"/>
        <v>0</v>
      </c>
      <c r="I175" s="129">
        <f t="shared" si="17"/>
        <v>0</v>
      </c>
      <c r="K175" s="155">
        <f t="shared" si="19"/>
        <v>0.15604642560680801</v>
      </c>
    </row>
    <row r="176" spans="1:11" x14ac:dyDescent="0.25">
      <c r="A176" s="2">
        <f>fhr_stats!A300</f>
        <v>299</v>
      </c>
      <c r="B176">
        <f>fhr_stats!B300</f>
        <v>0</v>
      </c>
      <c r="C176" s="129">
        <f>fhr_stats!M300</f>
        <v>15.5891900110653</v>
      </c>
      <c r="D176">
        <f t="shared" si="14"/>
        <v>0</v>
      </c>
      <c r="E176" s="129">
        <f>fhr_stats!S300</f>
        <v>19.306574472169601</v>
      </c>
      <c r="F176">
        <f t="shared" si="15"/>
        <v>0</v>
      </c>
      <c r="G176" s="129">
        <f>fhr_stats!T300</f>
        <v>110.878763790344</v>
      </c>
      <c r="H176">
        <f t="shared" si="16"/>
        <v>0</v>
      </c>
      <c r="I176" s="129">
        <f t="shared" si="17"/>
        <v>0</v>
      </c>
      <c r="K176" s="155">
        <f t="shared" si="19"/>
        <v>0.15589190011065301</v>
      </c>
    </row>
    <row r="177" spans="1:11" x14ac:dyDescent="0.25">
      <c r="A177" s="2">
        <f>fhr_stats!A55</f>
        <v>54</v>
      </c>
      <c r="B177">
        <f>fhr_stats!B55</f>
        <v>0</v>
      </c>
      <c r="C177" s="129">
        <f>fhr_stats!M55</f>
        <v>15.564101675315801</v>
      </c>
      <c r="D177">
        <f t="shared" si="14"/>
        <v>0</v>
      </c>
      <c r="E177" s="129">
        <f>fhr_stats!S55</f>
        <v>11</v>
      </c>
      <c r="F177">
        <f t="shared" si="15"/>
        <v>0</v>
      </c>
      <c r="G177" s="129">
        <f>fhr_stats!T55</f>
        <v>119</v>
      </c>
      <c r="H177">
        <f t="shared" si="16"/>
        <v>0</v>
      </c>
      <c r="I177" s="129">
        <f t="shared" si="17"/>
        <v>0</v>
      </c>
      <c r="K177" s="155">
        <f t="shared" si="19"/>
        <v>0.155641016753158</v>
      </c>
    </row>
    <row r="178" spans="1:11" x14ac:dyDescent="0.25">
      <c r="A178" s="2">
        <f>fhr_stats!A238</f>
        <v>237</v>
      </c>
      <c r="B178">
        <f>fhr_stats!B238</f>
        <v>0</v>
      </c>
      <c r="C178" s="129">
        <f>fhr_stats!M238</f>
        <v>15.490662167046301</v>
      </c>
      <c r="D178">
        <f t="shared" si="14"/>
        <v>0</v>
      </c>
      <c r="E178" s="129">
        <f>fhr_stats!S238</f>
        <v>11</v>
      </c>
      <c r="F178">
        <f t="shared" si="15"/>
        <v>0</v>
      </c>
      <c r="G178" s="129">
        <f>fhr_stats!T238</f>
        <v>92</v>
      </c>
      <c r="H178">
        <f t="shared" si="16"/>
        <v>0</v>
      </c>
      <c r="I178" s="129">
        <f t="shared" si="17"/>
        <v>0</v>
      </c>
      <c r="K178" s="155">
        <f t="shared" si="19"/>
        <v>0.15490662167046301</v>
      </c>
    </row>
    <row r="179" spans="1:11" x14ac:dyDescent="0.25">
      <c r="A179" s="2">
        <f>fhr_stats!A205</f>
        <v>204</v>
      </c>
      <c r="B179">
        <f>fhr_stats!B205</f>
        <v>0</v>
      </c>
      <c r="C179" s="129">
        <f>fhr_stats!M205</f>
        <v>15.221869760526801</v>
      </c>
      <c r="D179">
        <f t="shared" si="14"/>
        <v>0</v>
      </c>
      <c r="E179" s="129">
        <f>fhr_stats!S205</f>
        <v>9.0156078630961307</v>
      </c>
      <c r="F179">
        <f t="shared" si="15"/>
        <v>0</v>
      </c>
      <c r="G179" s="129">
        <f>fhr_stats!T205</f>
        <v>117.968326515391</v>
      </c>
      <c r="H179">
        <f t="shared" si="16"/>
        <v>0</v>
      </c>
      <c r="I179" s="129">
        <f t="shared" si="17"/>
        <v>0</v>
      </c>
      <c r="K179" s="155">
        <f t="shared" si="19"/>
        <v>0.15221869760526802</v>
      </c>
    </row>
    <row r="180" spans="1:11" x14ac:dyDescent="0.25">
      <c r="A180" s="2">
        <f>fhr_stats!A196</f>
        <v>195</v>
      </c>
      <c r="B180">
        <f>fhr_stats!B196</f>
        <v>0</v>
      </c>
      <c r="C180" s="129">
        <f>fhr_stats!M196</f>
        <v>15.166455674681201</v>
      </c>
      <c r="D180">
        <f t="shared" si="14"/>
        <v>0</v>
      </c>
      <c r="E180" s="129">
        <f>fhr_stats!S196</f>
        <v>15</v>
      </c>
      <c r="F180">
        <f t="shared" si="15"/>
        <v>0</v>
      </c>
      <c r="G180" s="129">
        <f>fhr_stats!T196</f>
        <v>108</v>
      </c>
      <c r="H180">
        <f t="shared" si="16"/>
        <v>0</v>
      </c>
      <c r="I180" s="129">
        <f t="shared" si="17"/>
        <v>0</v>
      </c>
      <c r="K180" s="155">
        <f t="shared" si="19"/>
        <v>0.15166455674681201</v>
      </c>
    </row>
    <row r="181" spans="1:11" x14ac:dyDescent="0.25">
      <c r="A181" s="2">
        <f>fhr_stats!A62</f>
        <v>61</v>
      </c>
      <c r="B181">
        <f>fhr_stats!B62</f>
        <v>0</v>
      </c>
      <c r="C181" s="129">
        <f>fhr_stats!M62</f>
        <v>15.0972139305682</v>
      </c>
      <c r="D181">
        <f t="shared" si="14"/>
        <v>0</v>
      </c>
      <c r="E181" s="129">
        <f>fhr_stats!S62</f>
        <v>18.25</v>
      </c>
      <c r="F181">
        <f t="shared" si="15"/>
        <v>0</v>
      </c>
      <c r="G181" s="129">
        <f>fhr_stats!T62</f>
        <v>119.5</v>
      </c>
      <c r="H181">
        <f t="shared" si="16"/>
        <v>0</v>
      </c>
      <c r="I181" s="129">
        <f t="shared" si="17"/>
        <v>0</v>
      </c>
      <c r="K181" s="155">
        <f t="shared" si="19"/>
        <v>0.15097213930568201</v>
      </c>
    </row>
    <row r="182" spans="1:11" x14ac:dyDescent="0.25">
      <c r="A182" s="2">
        <f>fhr_stats!A95</f>
        <v>94</v>
      </c>
      <c r="B182">
        <f>fhr_stats!B95</f>
        <v>0</v>
      </c>
      <c r="C182" s="129">
        <f>fhr_stats!M95</f>
        <v>15.0190672563935</v>
      </c>
      <c r="D182">
        <f t="shared" si="14"/>
        <v>0</v>
      </c>
      <c r="E182" s="129">
        <f>fhr_stats!S95</f>
        <v>9.7996125583110807</v>
      </c>
      <c r="F182">
        <f t="shared" si="15"/>
        <v>0</v>
      </c>
      <c r="G182" s="129">
        <f>fhr_stats!T95</f>
        <v>95.763745671910399</v>
      </c>
      <c r="H182">
        <f t="shared" si="16"/>
        <v>0</v>
      </c>
      <c r="I182" s="129">
        <f t="shared" si="17"/>
        <v>0</v>
      </c>
      <c r="K182" s="155">
        <f t="shared" si="19"/>
        <v>0.15019067256393501</v>
      </c>
    </row>
    <row r="183" spans="1:11" x14ac:dyDescent="0.25">
      <c r="A183" s="2">
        <f>fhr_stats!A85</f>
        <v>84</v>
      </c>
      <c r="B183">
        <f>fhr_stats!B85</f>
        <v>0</v>
      </c>
      <c r="C183" s="129">
        <f>fhr_stats!M85</f>
        <v>14.8984851900832</v>
      </c>
      <c r="D183">
        <f t="shared" si="14"/>
        <v>0</v>
      </c>
      <c r="E183" s="129">
        <f>fhr_stats!S85</f>
        <v>21.5389185977421</v>
      </c>
      <c r="F183">
        <f t="shared" si="15"/>
        <v>0</v>
      </c>
      <c r="G183" s="129">
        <f>fhr_stats!T85</f>
        <v>107.99401505194599</v>
      </c>
      <c r="H183">
        <f t="shared" si="16"/>
        <v>0</v>
      </c>
      <c r="I183" s="129">
        <f t="shared" si="17"/>
        <v>0</v>
      </c>
      <c r="K183" s="155">
        <f t="shared" si="19"/>
        <v>0.14898485190083199</v>
      </c>
    </row>
    <row r="184" spans="1:11" x14ac:dyDescent="0.25">
      <c r="A184" s="2">
        <f>fhr_stats!A267</f>
        <v>266</v>
      </c>
      <c r="B184">
        <f>fhr_stats!B267</f>
        <v>0</v>
      </c>
      <c r="C184" s="129">
        <f>fhr_stats!M267</f>
        <v>14.7527838050204</v>
      </c>
      <c r="D184">
        <f t="shared" si="14"/>
        <v>0</v>
      </c>
      <c r="E184" s="129">
        <f>fhr_stats!S267</f>
        <v>14.4134825489399</v>
      </c>
      <c r="F184">
        <f t="shared" si="15"/>
        <v>0</v>
      </c>
      <c r="G184" s="129">
        <f>fhr_stats!T267</f>
        <v>106.312024610846</v>
      </c>
      <c r="H184">
        <f t="shared" si="16"/>
        <v>0</v>
      </c>
      <c r="I184" s="129">
        <f t="shared" si="17"/>
        <v>0</v>
      </c>
      <c r="K184" s="155">
        <f t="shared" si="19"/>
        <v>0.147527838050204</v>
      </c>
    </row>
    <row r="185" spans="1:11" x14ac:dyDescent="0.25">
      <c r="A185" s="2">
        <f>fhr_stats!A211</f>
        <v>210</v>
      </c>
      <c r="B185">
        <f>fhr_stats!B211</f>
        <v>1</v>
      </c>
      <c r="C185" s="129">
        <f>fhr_stats!M211</f>
        <v>18.613688303344102</v>
      </c>
      <c r="D185">
        <f t="shared" si="14"/>
        <v>0</v>
      </c>
      <c r="E185" s="129">
        <f>fhr_stats!S211</f>
        <v>26.5</v>
      </c>
      <c r="F185">
        <f t="shared" si="15"/>
        <v>1</v>
      </c>
      <c r="G185" s="129">
        <f>fhr_stats!T211</f>
        <v>149.25</v>
      </c>
      <c r="H185">
        <f t="shared" si="16"/>
        <v>1</v>
      </c>
      <c r="I185" s="129">
        <f t="shared" si="17"/>
        <v>0.33333333333333337</v>
      </c>
      <c r="J185" s="155">
        <f>MAX(0,I185-C185/100)</f>
        <v>0.14719645029989237</v>
      </c>
    </row>
    <row r="186" spans="1:11" x14ac:dyDescent="0.25">
      <c r="A186" s="2">
        <f>fhr_stats!A261</f>
        <v>260</v>
      </c>
      <c r="B186">
        <f>fhr_stats!B261</f>
        <v>0</v>
      </c>
      <c r="C186" s="129">
        <f>fhr_stats!M261</f>
        <v>14.713578194996201</v>
      </c>
      <c r="D186">
        <f t="shared" si="14"/>
        <v>0</v>
      </c>
      <c r="E186" s="129">
        <f>fhr_stats!S261</f>
        <v>11.75</v>
      </c>
      <c r="F186">
        <f t="shared" si="15"/>
        <v>0</v>
      </c>
      <c r="G186" s="129">
        <f>fhr_stats!T261</f>
        <v>109</v>
      </c>
      <c r="H186">
        <f t="shared" si="16"/>
        <v>0</v>
      </c>
      <c r="I186" s="129">
        <f t="shared" si="17"/>
        <v>0</v>
      </c>
      <c r="K186" s="155">
        <f t="shared" ref="K186:K193" si="20">MIN(1,I186+C186/100)</f>
        <v>0.14713578194996202</v>
      </c>
    </row>
    <row r="187" spans="1:11" x14ac:dyDescent="0.25">
      <c r="A187" s="2">
        <f>fhr_stats!A2</f>
        <v>1</v>
      </c>
      <c r="B187">
        <f>fhr_stats!B2</f>
        <v>0</v>
      </c>
      <c r="C187" s="129">
        <f>fhr_stats!M2</f>
        <v>14.6486232473136</v>
      </c>
      <c r="D187">
        <f t="shared" si="14"/>
        <v>0</v>
      </c>
      <c r="E187" s="129">
        <f>fhr_stats!S2</f>
        <v>15.5149750175995</v>
      </c>
      <c r="F187">
        <f t="shared" si="15"/>
        <v>0</v>
      </c>
      <c r="G187" s="129">
        <f>fhr_stats!T2</f>
        <v>101.815024128998</v>
      </c>
      <c r="H187">
        <f t="shared" si="16"/>
        <v>0</v>
      </c>
      <c r="I187" s="129">
        <f t="shared" si="17"/>
        <v>0</v>
      </c>
      <c r="K187" s="155">
        <f t="shared" si="20"/>
        <v>0.146486232473136</v>
      </c>
    </row>
    <row r="188" spans="1:11" x14ac:dyDescent="0.25">
      <c r="A188" s="2">
        <f>fhr_stats!A86</f>
        <v>85</v>
      </c>
      <c r="B188">
        <f>fhr_stats!B86</f>
        <v>0</v>
      </c>
      <c r="C188" s="129">
        <f>fhr_stats!M86</f>
        <v>14.633828072186899</v>
      </c>
      <c r="D188">
        <f t="shared" si="14"/>
        <v>0</v>
      </c>
      <c r="E188" s="129">
        <f>fhr_stats!S86</f>
        <v>7.4857189412840297</v>
      </c>
      <c r="F188">
        <f t="shared" si="15"/>
        <v>0</v>
      </c>
      <c r="G188" s="129">
        <f>fhr_stats!T86</f>
        <v>117.557373813046</v>
      </c>
      <c r="H188">
        <f t="shared" si="16"/>
        <v>0</v>
      </c>
      <c r="I188" s="129">
        <f t="shared" si="17"/>
        <v>0</v>
      </c>
      <c r="K188" s="155">
        <f t="shared" si="20"/>
        <v>0.146338280721869</v>
      </c>
    </row>
    <row r="189" spans="1:11" x14ac:dyDescent="0.25">
      <c r="A189" s="2">
        <f>fhr_stats!A190</f>
        <v>189</v>
      </c>
      <c r="B189">
        <f>fhr_stats!B190</f>
        <v>0</v>
      </c>
      <c r="C189" s="129">
        <f>fhr_stats!M190</f>
        <v>14.5907856004398</v>
      </c>
      <c r="D189">
        <f t="shared" si="14"/>
        <v>0</v>
      </c>
      <c r="E189" s="129">
        <f>fhr_stats!S190</f>
        <v>17.935754998708401</v>
      </c>
      <c r="F189">
        <f t="shared" si="15"/>
        <v>0</v>
      </c>
      <c r="G189" s="129">
        <f>fhr_stats!T190</f>
        <v>100.222694485547</v>
      </c>
      <c r="H189">
        <f t="shared" si="16"/>
        <v>0</v>
      </c>
      <c r="I189" s="129">
        <f t="shared" si="17"/>
        <v>0</v>
      </c>
      <c r="K189" s="155">
        <f t="shared" si="20"/>
        <v>0.14590785600439798</v>
      </c>
    </row>
    <row r="190" spans="1:11" x14ac:dyDescent="0.25">
      <c r="A190" s="2">
        <f>fhr_stats!A227</f>
        <v>226</v>
      </c>
      <c r="B190">
        <f>fhr_stats!B227</f>
        <v>0</v>
      </c>
      <c r="C190" s="129">
        <f>fhr_stats!M227</f>
        <v>14.514420626505199</v>
      </c>
      <c r="D190">
        <f t="shared" si="14"/>
        <v>0</v>
      </c>
      <c r="E190" s="129">
        <f>fhr_stats!S227</f>
        <v>19.2676863388714</v>
      </c>
      <c r="F190">
        <f t="shared" si="15"/>
        <v>0</v>
      </c>
      <c r="G190" s="129">
        <f>fhr_stats!T227</f>
        <v>100.63709093500501</v>
      </c>
      <c r="H190">
        <f t="shared" si="16"/>
        <v>0</v>
      </c>
      <c r="I190" s="129">
        <f t="shared" si="17"/>
        <v>0</v>
      </c>
      <c r="K190" s="155">
        <f t="shared" si="20"/>
        <v>0.14514420626505198</v>
      </c>
    </row>
    <row r="191" spans="1:11" x14ac:dyDescent="0.25">
      <c r="A191" s="2">
        <f>fhr_stats!A46</f>
        <v>45</v>
      </c>
      <c r="B191">
        <f>fhr_stats!B46</f>
        <v>0</v>
      </c>
      <c r="C191" s="129">
        <f>fhr_stats!M46</f>
        <v>14.459496733726199</v>
      </c>
      <c r="D191">
        <f t="shared" si="14"/>
        <v>0</v>
      </c>
      <c r="E191" s="129">
        <f>fhr_stats!S46</f>
        <v>17.75</v>
      </c>
      <c r="F191">
        <f t="shared" si="15"/>
        <v>0</v>
      </c>
      <c r="G191" s="129">
        <f>fhr_stats!T46</f>
        <v>90.75</v>
      </c>
      <c r="H191">
        <f t="shared" si="16"/>
        <v>0</v>
      </c>
      <c r="I191" s="129">
        <f t="shared" si="17"/>
        <v>0</v>
      </c>
      <c r="K191" s="155">
        <f t="shared" si="20"/>
        <v>0.14459496733726199</v>
      </c>
    </row>
    <row r="192" spans="1:11" x14ac:dyDescent="0.25">
      <c r="A192" s="2">
        <f>fhr_stats!A129</f>
        <v>128</v>
      </c>
      <c r="B192">
        <f>fhr_stats!B129</f>
        <v>0</v>
      </c>
      <c r="C192" s="129">
        <f>fhr_stats!M129</f>
        <v>14.370766484072799</v>
      </c>
      <c r="D192">
        <f t="shared" si="14"/>
        <v>0</v>
      </c>
      <c r="E192" s="129">
        <f>fhr_stats!S129</f>
        <v>13</v>
      </c>
      <c r="F192">
        <f t="shared" si="15"/>
        <v>0</v>
      </c>
      <c r="G192" s="129">
        <f>fhr_stats!T129</f>
        <v>84</v>
      </c>
      <c r="H192">
        <f t="shared" si="16"/>
        <v>0</v>
      </c>
      <c r="I192" s="129">
        <f t="shared" si="17"/>
        <v>0</v>
      </c>
      <c r="K192" s="155">
        <f t="shared" si="20"/>
        <v>0.143707664840728</v>
      </c>
    </row>
    <row r="193" spans="1:11" x14ac:dyDescent="0.25">
      <c r="A193" s="2">
        <f>fhr_stats!A135</f>
        <v>134</v>
      </c>
      <c r="B193">
        <f>fhr_stats!B135</f>
        <v>0</v>
      </c>
      <c r="C193" s="129">
        <f>fhr_stats!M135</f>
        <v>14.3691401331957</v>
      </c>
      <c r="D193">
        <f t="shared" si="14"/>
        <v>0</v>
      </c>
      <c r="E193" s="129">
        <f>fhr_stats!S135</f>
        <v>11.189050129803</v>
      </c>
      <c r="F193">
        <f t="shared" si="15"/>
        <v>0</v>
      </c>
      <c r="G193" s="129">
        <f>fhr_stats!T135</f>
        <v>77.016007248565302</v>
      </c>
      <c r="H193">
        <f t="shared" si="16"/>
        <v>0</v>
      </c>
      <c r="I193" s="129">
        <f t="shared" si="17"/>
        <v>0</v>
      </c>
      <c r="K193" s="155">
        <f t="shared" si="20"/>
        <v>0.14369140133195699</v>
      </c>
    </row>
    <row r="194" spans="1:11" x14ac:dyDescent="0.25">
      <c r="A194" s="2">
        <f>fhr_stats!A68</f>
        <v>67</v>
      </c>
      <c r="B194">
        <f>fhr_stats!B68</f>
        <v>1</v>
      </c>
      <c r="C194" s="129">
        <f>fhr_stats!M68</f>
        <v>18.984359069634699</v>
      </c>
      <c r="D194">
        <f t="shared" ref="D194:D257" si="21">IF(C194&lt;$N$3,0,1)</f>
        <v>0</v>
      </c>
      <c r="E194" s="129">
        <f>fhr_stats!S68</f>
        <v>22</v>
      </c>
      <c r="F194">
        <f t="shared" ref="F194:F257" si="22">IF(E194&lt;$N$4,0,1)</f>
        <v>1</v>
      </c>
      <c r="G194" s="129">
        <f>fhr_stats!T68</f>
        <v>131</v>
      </c>
      <c r="H194">
        <f t="shared" ref="H194:H257" si="23">IF(G194&lt;$N$5,0,1)</f>
        <v>1</v>
      </c>
      <c r="I194" s="129">
        <f t="shared" ref="I194:I257" si="24">ABS(B194-AVERAGE(D194,F194,H194))</f>
        <v>0.33333333333333337</v>
      </c>
      <c r="J194" s="155">
        <f>MAX(0,I194-C194/100)</f>
        <v>0.14348974263698638</v>
      </c>
    </row>
    <row r="195" spans="1:11" x14ac:dyDescent="0.25">
      <c r="A195" s="2">
        <f>fhr_stats!A143</f>
        <v>142</v>
      </c>
      <c r="B195">
        <f>fhr_stats!B143</f>
        <v>0</v>
      </c>
      <c r="C195" s="129">
        <f>fhr_stats!M143</f>
        <v>14.302357514139899</v>
      </c>
      <c r="D195">
        <f t="shared" si="21"/>
        <v>0</v>
      </c>
      <c r="E195" s="129">
        <f>fhr_stats!S143</f>
        <v>10.75</v>
      </c>
      <c r="F195">
        <f t="shared" si="22"/>
        <v>0</v>
      </c>
      <c r="G195" s="129">
        <f>fhr_stats!T143</f>
        <v>99.25</v>
      </c>
      <c r="H195">
        <f t="shared" si="23"/>
        <v>0</v>
      </c>
      <c r="I195" s="129">
        <f t="shared" si="24"/>
        <v>0</v>
      </c>
      <c r="K195" s="155">
        <f>MIN(1,I195+C195/100)</f>
        <v>0.14302357514139899</v>
      </c>
    </row>
    <row r="196" spans="1:11" x14ac:dyDescent="0.25">
      <c r="A196" s="2">
        <f>fhr_stats!A114</f>
        <v>113</v>
      </c>
      <c r="B196">
        <f>fhr_stats!B114</f>
        <v>0</v>
      </c>
      <c r="C196" s="129">
        <f>fhr_stats!M114</f>
        <v>14.239000537596301</v>
      </c>
      <c r="D196">
        <f t="shared" si="21"/>
        <v>0</v>
      </c>
      <c r="E196" s="129">
        <f>fhr_stats!S114</f>
        <v>20</v>
      </c>
      <c r="F196">
        <f t="shared" si="22"/>
        <v>0</v>
      </c>
      <c r="G196" s="129">
        <f>fhr_stats!T114</f>
        <v>89</v>
      </c>
      <c r="H196">
        <f t="shared" si="23"/>
        <v>0</v>
      </c>
      <c r="I196" s="129">
        <f t="shared" si="24"/>
        <v>0</v>
      </c>
      <c r="K196" s="155">
        <f>MIN(1,I196+C196/100)</f>
        <v>0.142390005375963</v>
      </c>
    </row>
    <row r="197" spans="1:11" x14ac:dyDescent="0.25">
      <c r="A197" s="2">
        <f>fhr_stats!A189</f>
        <v>188</v>
      </c>
      <c r="B197">
        <f>fhr_stats!B189</f>
        <v>1</v>
      </c>
      <c r="C197" s="129">
        <f>fhr_stats!M189</f>
        <v>19.1050496860775</v>
      </c>
      <c r="D197">
        <f t="shared" si="21"/>
        <v>0</v>
      </c>
      <c r="E197" s="129">
        <f>fhr_stats!S189</f>
        <v>23</v>
      </c>
      <c r="F197">
        <f t="shared" si="22"/>
        <v>1</v>
      </c>
      <c r="G197" s="129">
        <f>fhr_stats!T189</f>
        <v>138</v>
      </c>
      <c r="H197">
        <f t="shared" si="23"/>
        <v>1</v>
      </c>
      <c r="I197" s="129">
        <f t="shared" si="24"/>
        <v>0.33333333333333337</v>
      </c>
      <c r="J197" s="155">
        <f>MAX(0,I197-C197/100)</f>
        <v>0.14228283647255838</v>
      </c>
    </row>
    <row r="198" spans="1:11" x14ac:dyDescent="0.25">
      <c r="A198" s="2">
        <f>fhr_stats!A10</f>
        <v>9</v>
      </c>
      <c r="B198">
        <f>fhr_stats!B10</f>
        <v>0</v>
      </c>
      <c r="C198" s="129">
        <f>fhr_stats!M10</f>
        <v>14.2183275604777</v>
      </c>
      <c r="D198">
        <f t="shared" si="21"/>
        <v>0</v>
      </c>
      <c r="E198" s="129">
        <f>fhr_stats!S10</f>
        <v>9.1509082191245401</v>
      </c>
      <c r="F198">
        <f t="shared" si="22"/>
        <v>0</v>
      </c>
      <c r="G198" s="129">
        <f>fhr_stats!T10</f>
        <v>105.787747486222</v>
      </c>
      <c r="H198">
        <f t="shared" si="23"/>
        <v>0</v>
      </c>
      <c r="I198" s="129">
        <f t="shared" si="24"/>
        <v>0</v>
      </c>
      <c r="K198" s="155">
        <f t="shared" ref="K198:K206" si="25">MIN(1,I198+C198/100)</f>
        <v>0.142183275604777</v>
      </c>
    </row>
    <row r="199" spans="1:11" x14ac:dyDescent="0.25">
      <c r="A199" s="2">
        <f>fhr_stats!A84</f>
        <v>83</v>
      </c>
      <c r="B199">
        <f>fhr_stats!B84</f>
        <v>0</v>
      </c>
      <c r="C199" s="129">
        <f>fhr_stats!M84</f>
        <v>14.127097950674001</v>
      </c>
      <c r="D199">
        <f t="shared" si="21"/>
        <v>0</v>
      </c>
      <c r="E199" s="129">
        <f>fhr_stats!S84</f>
        <v>10.0409567462697</v>
      </c>
      <c r="F199">
        <f t="shared" si="22"/>
        <v>0</v>
      </c>
      <c r="G199" s="129">
        <f>fhr_stats!T84</f>
        <v>101.154885740027</v>
      </c>
      <c r="H199">
        <f t="shared" si="23"/>
        <v>0</v>
      </c>
      <c r="I199" s="129">
        <f t="shared" si="24"/>
        <v>0</v>
      </c>
      <c r="K199" s="155">
        <f t="shared" si="25"/>
        <v>0.14127097950674</v>
      </c>
    </row>
    <row r="200" spans="1:11" x14ac:dyDescent="0.25">
      <c r="A200" s="2">
        <f>fhr_stats!A117</f>
        <v>116</v>
      </c>
      <c r="B200">
        <f>fhr_stats!B117</f>
        <v>0</v>
      </c>
      <c r="C200" s="129">
        <f>fhr_stats!M117</f>
        <v>14.1045137747192</v>
      </c>
      <c r="D200">
        <f t="shared" si="21"/>
        <v>0</v>
      </c>
      <c r="E200" s="129">
        <f>fhr_stats!S117</f>
        <v>11.277036764550701</v>
      </c>
      <c r="F200">
        <f t="shared" si="22"/>
        <v>0</v>
      </c>
      <c r="G200" s="129">
        <f>fhr_stats!T117</f>
        <v>88.100113691024802</v>
      </c>
      <c r="H200">
        <f t="shared" si="23"/>
        <v>0</v>
      </c>
      <c r="I200" s="129">
        <f t="shared" si="24"/>
        <v>0</v>
      </c>
      <c r="K200" s="155">
        <f t="shared" si="25"/>
        <v>0.14104513774719199</v>
      </c>
    </row>
    <row r="201" spans="1:11" x14ac:dyDescent="0.25">
      <c r="A201" s="2">
        <f>fhr_stats!A280</f>
        <v>279</v>
      </c>
      <c r="B201">
        <f>fhr_stats!B280</f>
        <v>0</v>
      </c>
      <c r="C201" s="129">
        <f>fhr_stats!M280</f>
        <v>14.055563105424399</v>
      </c>
      <c r="D201">
        <f t="shared" si="21"/>
        <v>0</v>
      </c>
      <c r="E201" s="129">
        <f>fhr_stats!S280</f>
        <v>14.6579811846124</v>
      </c>
      <c r="F201">
        <f t="shared" si="22"/>
        <v>0</v>
      </c>
      <c r="G201" s="129">
        <f>fhr_stats!T280</f>
        <v>97.107989129749299</v>
      </c>
      <c r="H201">
        <f t="shared" si="23"/>
        <v>0</v>
      </c>
      <c r="I201" s="129">
        <f t="shared" si="24"/>
        <v>0</v>
      </c>
      <c r="K201" s="155">
        <f t="shared" si="25"/>
        <v>0.14055563105424398</v>
      </c>
    </row>
    <row r="202" spans="1:11" x14ac:dyDescent="0.25">
      <c r="A202" s="2">
        <f>fhr_stats!A36</f>
        <v>35</v>
      </c>
      <c r="B202">
        <f>fhr_stats!B36</f>
        <v>0</v>
      </c>
      <c r="C202" s="129">
        <f>fhr_stats!M36</f>
        <v>14.0337846506829</v>
      </c>
      <c r="D202">
        <f t="shared" si="21"/>
        <v>0</v>
      </c>
      <c r="E202" s="129">
        <f>fhr_stats!S36</f>
        <v>15.194480805674599</v>
      </c>
      <c r="F202">
        <f t="shared" si="22"/>
        <v>0</v>
      </c>
      <c r="G202" s="129">
        <f>fhr_stats!T36</f>
        <v>99.498343510292401</v>
      </c>
      <c r="H202">
        <f t="shared" si="23"/>
        <v>0</v>
      </c>
      <c r="I202" s="129">
        <f t="shared" si="24"/>
        <v>0</v>
      </c>
      <c r="K202" s="155">
        <f t="shared" si="25"/>
        <v>0.14033784650682901</v>
      </c>
    </row>
    <row r="203" spans="1:11" x14ac:dyDescent="0.25">
      <c r="A203" s="2">
        <f>fhr_stats!A163</f>
        <v>162</v>
      </c>
      <c r="B203">
        <f>fhr_stats!B163</f>
        <v>0</v>
      </c>
      <c r="C203" s="129">
        <f>fhr_stats!M163</f>
        <v>13.975457632811301</v>
      </c>
      <c r="D203">
        <f t="shared" si="21"/>
        <v>0</v>
      </c>
      <c r="E203" s="129">
        <f>fhr_stats!S163</f>
        <v>13</v>
      </c>
      <c r="F203">
        <f t="shared" si="22"/>
        <v>0</v>
      </c>
      <c r="G203" s="129">
        <f>fhr_stats!T163</f>
        <v>109</v>
      </c>
      <c r="H203">
        <f t="shared" si="23"/>
        <v>0</v>
      </c>
      <c r="I203" s="129">
        <f t="shared" si="24"/>
        <v>0</v>
      </c>
      <c r="K203" s="155">
        <f t="shared" si="25"/>
        <v>0.139754576328113</v>
      </c>
    </row>
    <row r="204" spans="1:11" x14ac:dyDescent="0.25">
      <c r="A204" s="2">
        <f>fhr_stats!A160</f>
        <v>159</v>
      </c>
      <c r="B204">
        <f>fhr_stats!B160</f>
        <v>0</v>
      </c>
      <c r="C204" s="129">
        <f>fhr_stats!M160</f>
        <v>13.9158330147258</v>
      </c>
      <c r="D204">
        <f t="shared" si="21"/>
        <v>0</v>
      </c>
      <c r="E204" s="129">
        <f>fhr_stats!S160</f>
        <v>20.908576861677801</v>
      </c>
      <c r="F204">
        <f t="shared" si="22"/>
        <v>0</v>
      </c>
      <c r="G204" s="129">
        <f>fhr_stats!T160</f>
        <v>85.638352804544596</v>
      </c>
      <c r="H204">
        <f t="shared" si="23"/>
        <v>0</v>
      </c>
      <c r="I204" s="129">
        <f t="shared" si="24"/>
        <v>0</v>
      </c>
      <c r="K204" s="155">
        <f t="shared" si="25"/>
        <v>0.13915833014725801</v>
      </c>
    </row>
    <row r="205" spans="1:11" x14ac:dyDescent="0.25">
      <c r="A205" s="2">
        <f>fhr_stats!A276</f>
        <v>275</v>
      </c>
      <c r="B205">
        <f>fhr_stats!B276</f>
        <v>0</v>
      </c>
      <c r="C205" s="129">
        <f>fhr_stats!M276</f>
        <v>13.7331753090949</v>
      </c>
      <c r="D205">
        <f t="shared" si="21"/>
        <v>0</v>
      </c>
      <c r="E205" s="129">
        <f>fhr_stats!S276</f>
        <v>13.7659847248713</v>
      </c>
      <c r="F205">
        <f t="shared" si="22"/>
        <v>0</v>
      </c>
      <c r="G205" s="129">
        <f>fhr_stats!T276</f>
        <v>102.657199270719</v>
      </c>
      <c r="H205">
        <f t="shared" si="23"/>
        <v>0</v>
      </c>
      <c r="I205" s="129">
        <f t="shared" si="24"/>
        <v>0</v>
      </c>
      <c r="K205" s="155">
        <f t="shared" si="25"/>
        <v>0.137331753090949</v>
      </c>
    </row>
    <row r="206" spans="1:11" x14ac:dyDescent="0.25">
      <c r="A206" s="2">
        <f>fhr_stats!A89</f>
        <v>88</v>
      </c>
      <c r="B206">
        <f>fhr_stats!B89</f>
        <v>0</v>
      </c>
      <c r="C206" s="129">
        <f>fhr_stats!M89</f>
        <v>13.628396923097</v>
      </c>
      <c r="D206">
        <f t="shared" si="21"/>
        <v>0</v>
      </c>
      <c r="E206" s="129">
        <f>fhr_stats!S89</f>
        <v>21</v>
      </c>
      <c r="F206">
        <f t="shared" si="22"/>
        <v>0</v>
      </c>
      <c r="G206" s="129">
        <f>fhr_stats!T89</f>
        <v>95</v>
      </c>
      <c r="H206">
        <f t="shared" si="23"/>
        <v>0</v>
      </c>
      <c r="I206" s="129">
        <f t="shared" si="24"/>
        <v>0</v>
      </c>
      <c r="K206" s="155">
        <f t="shared" si="25"/>
        <v>0.13628396923097</v>
      </c>
    </row>
    <row r="207" spans="1:11" x14ac:dyDescent="0.25">
      <c r="A207" s="2">
        <f>fhr_stats!A168</f>
        <v>167</v>
      </c>
      <c r="B207">
        <f>fhr_stats!B168</f>
        <v>1</v>
      </c>
      <c r="C207" s="129">
        <f>fhr_stats!M168</f>
        <v>19.8299240749832</v>
      </c>
      <c r="D207">
        <f t="shared" si="21"/>
        <v>0</v>
      </c>
      <c r="E207" s="129">
        <f>fhr_stats!S168</f>
        <v>23</v>
      </c>
      <c r="F207">
        <f t="shared" si="22"/>
        <v>1</v>
      </c>
      <c r="G207" s="129">
        <f>fhr_stats!T168</f>
        <v>131.75</v>
      </c>
      <c r="H207">
        <f t="shared" si="23"/>
        <v>1</v>
      </c>
      <c r="I207" s="129">
        <f t="shared" si="24"/>
        <v>0.33333333333333337</v>
      </c>
      <c r="J207" s="155">
        <f>MAX(0,I207-C207/100)</f>
        <v>0.13503409258350138</v>
      </c>
    </row>
    <row r="208" spans="1:11" x14ac:dyDescent="0.25">
      <c r="A208" s="2">
        <f>fhr_stats!A56</f>
        <v>55</v>
      </c>
      <c r="B208">
        <f>fhr_stats!B56</f>
        <v>0</v>
      </c>
      <c r="C208" s="129">
        <f>fhr_stats!M56</f>
        <v>13.2514424338992</v>
      </c>
      <c r="D208">
        <f t="shared" si="21"/>
        <v>0</v>
      </c>
      <c r="E208" s="129">
        <f>fhr_stats!S56</f>
        <v>13</v>
      </c>
      <c r="F208">
        <f t="shared" si="22"/>
        <v>0</v>
      </c>
      <c r="G208" s="129">
        <f>fhr_stats!T56</f>
        <v>107</v>
      </c>
      <c r="H208">
        <f t="shared" si="23"/>
        <v>0</v>
      </c>
      <c r="I208" s="129">
        <f t="shared" si="24"/>
        <v>0</v>
      </c>
      <c r="K208" s="155">
        <f t="shared" ref="K208:K218" si="26">MIN(1,I208+C208/100)</f>
        <v>0.13251442433899199</v>
      </c>
    </row>
    <row r="209" spans="1:11" x14ac:dyDescent="0.25">
      <c r="A209" s="2">
        <f>fhr_stats!A157</f>
        <v>156</v>
      </c>
      <c r="B209">
        <f>fhr_stats!B157</f>
        <v>0</v>
      </c>
      <c r="C209" s="129">
        <f>fhr_stats!M157</f>
        <v>13.1393269421408</v>
      </c>
      <c r="D209">
        <f t="shared" si="21"/>
        <v>0</v>
      </c>
      <c r="E209" s="129">
        <f>fhr_stats!S157</f>
        <v>16</v>
      </c>
      <c r="F209">
        <f t="shared" si="22"/>
        <v>0</v>
      </c>
      <c r="G209" s="129">
        <f>fhr_stats!T157</f>
        <v>83</v>
      </c>
      <c r="H209">
        <f t="shared" si="23"/>
        <v>0</v>
      </c>
      <c r="I209" s="129">
        <f t="shared" si="24"/>
        <v>0</v>
      </c>
      <c r="K209" s="155">
        <f t="shared" si="26"/>
        <v>0.131393269421408</v>
      </c>
    </row>
    <row r="210" spans="1:11" x14ac:dyDescent="0.25">
      <c r="A210" s="2">
        <f>fhr_stats!A224</f>
        <v>223</v>
      </c>
      <c r="B210">
        <f>fhr_stats!B224</f>
        <v>0</v>
      </c>
      <c r="C210" s="129">
        <f>fhr_stats!M224</f>
        <v>12.9911389698505</v>
      </c>
      <c r="D210">
        <f t="shared" si="21"/>
        <v>0</v>
      </c>
      <c r="E210" s="129">
        <f>fhr_stats!S224</f>
        <v>12.9721266967946</v>
      </c>
      <c r="F210">
        <f t="shared" si="22"/>
        <v>0</v>
      </c>
      <c r="G210" s="129">
        <f>fhr_stats!T224</f>
        <v>95.321353044309006</v>
      </c>
      <c r="H210">
        <f t="shared" si="23"/>
        <v>0</v>
      </c>
      <c r="I210" s="129">
        <f t="shared" si="24"/>
        <v>0</v>
      </c>
      <c r="K210" s="155">
        <f t="shared" si="26"/>
        <v>0.12991138969850499</v>
      </c>
    </row>
    <row r="211" spans="1:11" x14ac:dyDescent="0.25">
      <c r="A211" s="2">
        <f>fhr_stats!A101</f>
        <v>100</v>
      </c>
      <c r="B211">
        <f>fhr_stats!B101</f>
        <v>0</v>
      </c>
      <c r="C211" s="129">
        <f>fhr_stats!M101</f>
        <v>12.930269029504</v>
      </c>
      <c r="D211">
        <f t="shared" si="21"/>
        <v>0</v>
      </c>
      <c r="E211" s="129">
        <f>fhr_stats!S101</f>
        <v>10.5</v>
      </c>
      <c r="F211">
        <f t="shared" si="22"/>
        <v>0</v>
      </c>
      <c r="G211" s="129">
        <f>fhr_stats!T101</f>
        <v>96.5</v>
      </c>
      <c r="H211">
        <f t="shared" si="23"/>
        <v>0</v>
      </c>
      <c r="I211" s="129">
        <f t="shared" si="24"/>
        <v>0</v>
      </c>
      <c r="K211" s="155">
        <f t="shared" si="26"/>
        <v>0.12930269029503999</v>
      </c>
    </row>
    <row r="212" spans="1:11" x14ac:dyDescent="0.25">
      <c r="A212" s="2">
        <f>fhr_stats!A297</f>
        <v>296</v>
      </c>
      <c r="B212">
        <f>fhr_stats!B297</f>
        <v>0</v>
      </c>
      <c r="C212" s="129">
        <f>fhr_stats!M297</f>
        <v>12.7819042797833</v>
      </c>
      <c r="D212">
        <f t="shared" si="21"/>
        <v>0</v>
      </c>
      <c r="E212" s="129">
        <f>fhr_stats!S297</f>
        <v>7.8419131901331696</v>
      </c>
      <c r="F212">
        <f t="shared" si="22"/>
        <v>0</v>
      </c>
      <c r="G212" s="129">
        <f>fhr_stats!T297</f>
        <v>98.5099216580941</v>
      </c>
      <c r="H212">
        <f t="shared" si="23"/>
        <v>0</v>
      </c>
      <c r="I212" s="129">
        <f t="shared" si="24"/>
        <v>0</v>
      </c>
      <c r="K212" s="155">
        <f t="shared" si="26"/>
        <v>0.12781904279783299</v>
      </c>
    </row>
    <row r="213" spans="1:11" x14ac:dyDescent="0.25">
      <c r="A213" s="2">
        <f>fhr_stats!A281</f>
        <v>280</v>
      </c>
      <c r="B213">
        <f>fhr_stats!B281</f>
        <v>0</v>
      </c>
      <c r="C213" s="129">
        <f>fhr_stats!M281</f>
        <v>12.743171703148001</v>
      </c>
      <c r="D213">
        <f t="shared" si="21"/>
        <v>0</v>
      </c>
      <c r="E213" s="129">
        <f>fhr_stats!S281</f>
        <v>11</v>
      </c>
      <c r="F213">
        <f t="shared" si="22"/>
        <v>0</v>
      </c>
      <c r="G213" s="129">
        <f>fhr_stats!T281</f>
        <v>98</v>
      </c>
      <c r="H213">
        <f t="shared" si="23"/>
        <v>0</v>
      </c>
      <c r="I213" s="129">
        <f t="shared" si="24"/>
        <v>0</v>
      </c>
      <c r="K213" s="155">
        <f t="shared" si="26"/>
        <v>0.12743171703148001</v>
      </c>
    </row>
    <row r="214" spans="1:11" x14ac:dyDescent="0.25">
      <c r="A214" s="2">
        <f>fhr_stats!A81</f>
        <v>80</v>
      </c>
      <c r="B214">
        <f>fhr_stats!B81</f>
        <v>0</v>
      </c>
      <c r="C214" s="129">
        <f>fhr_stats!M81</f>
        <v>12.6719932217203</v>
      </c>
      <c r="D214">
        <f t="shared" si="21"/>
        <v>0</v>
      </c>
      <c r="E214" s="129">
        <f>fhr_stats!S81</f>
        <v>11.2112114285017</v>
      </c>
      <c r="F214">
        <f t="shared" si="22"/>
        <v>0</v>
      </c>
      <c r="G214" s="129">
        <f>fhr_stats!T81</f>
        <v>108.935178942435</v>
      </c>
      <c r="H214">
        <f t="shared" si="23"/>
        <v>0</v>
      </c>
      <c r="I214" s="129">
        <f t="shared" si="24"/>
        <v>0</v>
      </c>
      <c r="K214" s="155">
        <f t="shared" si="26"/>
        <v>0.12671993221720299</v>
      </c>
    </row>
    <row r="215" spans="1:11" x14ac:dyDescent="0.25">
      <c r="A215" s="2">
        <f>fhr_stats!A247</f>
        <v>246</v>
      </c>
      <c r="B215">
        <f>fhr_stats!B247</f>
        <v>0</v>
      </c>
      <c r="C215" s="129">
        <f>fhr_stats!M247</f>
        <v>12.5204875331082</v>
      </c>
      <c r="D215">
        <f t="shared" si="21"/>
        <v>0</v>
      </c>
      <c r="E215" s="129">
        <f>fhr_stats!S247</f>
        <v>13.9857035030857</v>
      </c>
      <c r="F215">
        <f t="shared" si="22"/>
        <v>0</v>
      </c>
      <c r="G215" s="129">
        <f>fhr_stats!T247</f>
        <v>95.741647995550593</v>
      </c>
      <c r="H215">
        <f t="shared" si="23"/>
        <v>0</v>
      </c>
      <c r="I215" s="129">
        <f t="shared" si="24"/>
        <v>0</v>
      </c>
      <c r="K215" s="155">
        <f t="shared" si="26"/>
        <v>0.12520487533108202</v>
      </c>
    </row>
    <row r="216" spans="1:11" x14ac:dyDescent="0.25">
      <c r="A216" s="2">
        <f>fhr_stats!A216</f>
        <v>215</v>
      </c>
      <c r="B216">
        <f>fhr_stats!B216</f>
        <v>0</v>
      </c>
      <c r="C216" s="129">
        <f>fhr_stats!M216</f>
        <v>12.497437500999</v>
      </c>
      <c r="D216">
        <f t="shared" si="21"/>
        <v>0</v>
      </c>
      <c r="E216" s="129">
        <f>fhr_stats!S216</f>
        <v>17</v>
      </c>
      <c r="F216">
        <f t="shared" si="22"/>
        <v>0</v>
      </c>
      <c r="G216" s="129">
        <f>fhr_stats!T216</f>
        <v>117</v>
      </c>
      <c r="H216">
        <f t="shared" si="23"/>
        <v>0</v>
      </c>
      <c r="I216" s="129">
        <f t="shared" si="24"/>
        <v>0</v>
      </c>
      <c r="K216" s="155">
        <f t="shared" si="26"/>
        <v>0.12497437500999001</v>
      </c>
    </row>
    <row r="217" spans="1:11" x14ac:dyDescent="0.25">
      <c r="A217" s="2">
        <f>fhr_stats!A272</f>
        <v>271</v>
      </c>
      <c r="B217">
        <f>fhr_stats!B272</f>
        <v>0</v>
      </c>
      <c r="C217" s="129">
        <f>fhr_stats!M272</f>
        <v>12.4520268124583</v>
      </c>
      <c r="D217">
        <f t="shared" si="21"/>
        <v>0</v>
      </c>
      <c r="E217" s="129">
        <f>fhr_stats!S272</f>
        <v>8</v>
      </c>
      <c r="F217">
        <f t="shared" si="22"/>
        <v>0</v>
      </c>
      <c r="G217" s="129">
        <f>fhr_stats!T272</f>
        <v>89</v>
      </c>
      <c r="H217">
        <f t="shared" si="23"/>
        <v>0</v>
      </c>
      <c r="I217" s="129">
        <f t="shared" si="24"/>
        <v>0</v>
      </c>
      <c r="K217" s="155">
        <f t="shared" si="26"/>
        <v>0.124520268124583</v>
      </c>
    </row>
    <row r="218" spans="1:11" x14ac:dyDescent="0.25">
      <c r="A218" s="2">
        <f>fhr_stats!A230</f>
        <v>229</v>
      </c>
      <c r="B218">
        <f>fhr_stats!B230</f>
        <v>0</v>
      </c>
      <c r="C218" s="129">
        <f>fhr_stats!M230</f>
        <v>12.345542716502599</v>
      </c>
      <c r="D218">
        <f t="shared" si="21"/>
        <v>0</v>
      </c>
      <c r="E218" s="129">
        <f>fhr_stats!S230</f>
        <v>11.75</v>
      </c>
      <c r="F218">
        <f t="shared" si="22"/>
        <v>0</v>
      </c>
      <c r="G218" s="129">
        <f>fhr_stats!T230</f>
        <v>104.75</v>
      </c>
      <c r="H218">
        <f t="shared" si="23"/>
        <v>0</v>
      </c>
      <c r="I218" s="129">
        <f t="shared" si="24"/>
        <v>0</v>
      </c>
      <c r="K218" s="155">
        <f t="shared" si="26"/>
        <v>0.123455427165026</v>
      </c>
    </row>
    <row r="219" spans="1:11" x14ac:dyDescent="0.25">
      <c r="A219" s="2">
        <f>fhr_stats!A186</f>
        <v>185</v>
      </c>
      <c r="B219">
        <f>fhr_stats!B186</f>
        <v>1</v>
      </c>
      <c r="C219" s="129">
        <f>fhr_stats!M186</f>
        <v>21.004159937045301</v>
      </c>
      <c r="D219">
        <f t="shared" si="21"/>
        <v>0</v>
      </c>
      <c r="E219" s="129">
        <f>fhr_stats!S186</f>
        <v>27</v>
      </c>
      <c r="F219">
        <f t="shared" si="22"/>
        <v>1</v>
      </c>
      <c r="G219" s="129">
        <f>fhr_stats!T186</f>
        <v>145</v>
      </c>
      <c r="H219">
        <f t="shared" si="23"/>
        <v>1</v>
      </c>
      <c r="I219" s="129">
        <f t="shared" si="24"/>
        <v>0.33333333333333337</v>
      </c>
      <c r="J219" s="155">
        <f>MAX(0,I219-C219/100)</f>
        <v>0.12329173396288035</v>
      </c>
    </row>
    <row r="220" spans="1:11" x14ac:dyDescent="0.25">
      <c r="A220" s="2">
        <f>fhr_stats!A108</f>
        <v>107</v>
      </c>
      <c r="B220">
        <f>fhr_stats!B108</f>
        <v>0</v>
      </c>
      <c r="C220" s="129">
        <f>fhr_stats!M108</f>
        <v>12.1905376382594</v>
      </c>
      <c r="D220">
        <f t="shared" si="21"/>
        <v>0</v>
      </c>
      <c r="E220" s="129">
        <f>fhr_stats!S108</f>
        <v>11.5</v>
      </c>
      <c r="F220">
        <f t="shared" si="22"/>
        <v>0</v>
      </c>
      <c r="G220" s="129">
        <f>fhr_stats!T108</f>
        <v>118.75</v>
      </c>
      <c r="H220">
        <f t="shared" si="23"/>
        <v>0</v>
      </c>
      <c r="I220" s="129">
        <f t="shared" si="24"/>
        <v>0</v>
      </c>
      <c r="K220" s="155">
        <f>MIN(1,I220+C220/100)</f>
        <v>0.12190537638259399</v>
      </c>
    </row>
    <row r="221" spans="1:11" x14ac:dyDescent="0.25">
      <c r="A221" s="2">
        <f>fhr_stats!A161</f>
        <v>160</v>
      </c>
      <c r="B221">
        <f>fhr_stats!B161</f>
        <v>0</v>
      </c>
      <c r="C221" s="129">
        <f>fhr_stats!M161</f>
        <v>12.130049035240299</v>
      </c>
      <c r="D221">
        <f t="shared" si="21"/>
        <v>0</v>
      </c>
      <c r="E221" s="129">
        <f>fhr_stats!S161</f>
        <v>6.5</v>
      </c>
      <c r="F221">
        <f t="shared" si="22"/>
        <v>0</v>
      </c>
      <c r="G221" s="129">
        <f>fhr_stats!T161</f>
        <v>117</v>
      </c>
      <c r="H221">
        <f t="shared" si="23"/>
        <v>0</v>
      </c>
      <c r="I221" s="129">
        <f t="shared" si="24"/>
        <v>0</v>
      </c>
      <c r="K221" s="155">
        <f>MIN(1,I221+C221/100)</f>
        <v>0.12130049035240299</v>
      </c>
    </row>
    <row r="222" spans="1:11" x14ac:dyDescent="0.25">
      <c r="A222" s="2">
        <f>fhr_stats!A203</f>
        <v>202</v>
      </c>
      <c r="B222">
        <f>fhr_stats!B203</f>
        <v>0</v>
      </c>
      <c r="C222" s="129">
        <f>fhr_stats!M203</f>
        <v>12.0383707098692</v>
      </c>
      <c r="D222">
        <f t="shared" si="21"/>
        <v>0</v>
      </c>
      <c r="E222" s="129">
        <f>fhr_stats!S203</f>
        <v>17</v>
      </c>
      <c r="F222">
        <f t="shared" si="22"/>
        <v>0</v>
      </c>
      <c r="G222" s="129">
        <f>fhr_stats!T203</f>
        <v>97</v>
      </c>
      <c r="H222">
        <f t="shared" si="23"/>
        <v>0</v>
      </c>
      <c r="I222" s="129">
        <f t="shared" si="24"/>
        <v>0</v>
      </c>
      <c r="K222" s="155">
        <f>MIN(1,I222+C222/100)</f>
        <v>0.12038370709869201</v>
      </c>
    </row>
    <row r="223" spans="1:11" x14ac:dyDescent="0.25">
      <c r="A223" s="2">
        <f>fhr_stats!A251</f>
        <v>250</v>
      </c>
      <c r="B223">
        <f>fhr_stats!B251</f>
        <v>1</v>
      </c>
      <c r="C223" s="129">
        <f>fhr_stats!M251</f>
        <v>21.531841049771302</v>
      </c>
      <c r="D223">
        <f t="shared" si="21"/>
        <v>0</v>
      </c>
      <c r="E223" s="129">
        <f>fhr_stats!S251</f>
        <v>25.25</v>
      </c>
      <c r="F223">
        <f t="shared" si="22"/>
        <v>1</v>
      </c>
      <c r="G223" s="129">
        <f>fhr_stats!T251</f>
        <v>166.25</v>
      </c>
      <c r="H223">
        <f t="shared" si="23"/>
        <v>1</v>
      </c>
      <c r="I223" s="129">
        <f t="shared" si="24"/>
        <v>0.33333333333333337</v>
      </c>
      <c r="J223" s="155">
        <f>MAX(0,I223-C223/100)</f>
        <v>0.11801492283562035</v>
      </c>
    </row>
    <row r="224" spans="1:11" x14ac:dyDescent="0.25">
      <c r="A224" s="2">
        <f>fhr_stats!A112</f>
        <v>111</v>
      </c>
      <c r="B224">
        <f>fhr_stats!B112</f>
        <v>0</v>
      </c>
      <c r="C224" s="129">
        <f>fhr_stats!M112</f>
        <v>11.644616564313999</v>
      </c>
      <c r="D224">
        <f t="shared" si="21"/>
        <v>0</v>
      </c>
      <c r="E224" s="129">
        <f>fhr_stats!S112</f>
        <v>8.25</v>
      </c>
      <c r="F224">
        <f t="shared" si="22"/>
        <v>0</v>
      </c>
      <c r="G224" s="129">
        <f>fhr_stats!T112</f>
        <v>103.25</v>
      </c>
      <c r="H224">
        <f t="shared" si="23"/>
        <v>0</v>
      </c>
      <c r="I224" s="129">
        <f t="shared" si="24"/>
        <v>0</v>
      </c>
      <c r="K224" s="155">
        <f t="shared" ref="K224:K232" si="27">MIN(1,I224+C224/100)</f>
        <v>0.11644616564313999</v>
      </c>
    </row>
    <row r="225" spans="1:11" x14ac:dyDescent="0.25">
      <c r="A225" s="2">
        <f>fhr_stats!A64</f>
        <v>63</v>
      </c>
      <c r="B225">
        <f>fhr_stats!B64</f>
        <v>0</v>
      </c>
      <c r="C225" s="129">
        <f>fhr_stats!M64</f>
        <v>11.481605436835199</v>
      </c>
      <c r="D225">
        <f t="shared" si="21"/>
        <v>0</v>
      </c>
      <c r="E225" s="129">
        <f>fhr_stats!S64</f>
        <v>14.907596994690399</v>
      </c>
      <c r="F225">
        <f t="shared" si="22"/>
        <v>0</v>
      </c>
      <c r="G225" s="129">
        <f>fhr_stats!T64</f>
        <v>87.0790276020996</v>
      </c>
      <c r="H225">
        <f t="shared" si="23"/>
        <v>0</v>
      </c>
      <c r="I225" s="129">
        <f t="shared" si="24"/>
        <v>0</v>
      </c>
      <c r="K225" s="155">
        <f t="shared" si="27"/>
        <v>0.11481605436835199</v>
      </c>
    </row>
    <row r="226" spans="1:11" x14ac:dyDescent="0.25">
      <c r="A226" s="2">
        <f>fhr_stats!A83</f>
        <v>82</v>
      </c>
      <c r="B226">
        <f>fhr_stats!B83</f>
        <v>0</v>
      </c>
      <c r="C226" s="129">
        <f>fhr_stats!M83</f>
        <v>11.2967183644113</v>
      </c>
      <c r="D226">
        <f t="shared" si="21"/>
        <v>0</v>
      </c>
      <c r="E226" s="129">
        <f>fhr_stats!S83</f>
        <v>8.9897027745083093</v>
      </c>
      <c r="F226">
        <f t="shared" si="22"/>
        <v>0</v>
      </c>
      <c r="G226" s="129">
        <f>fhr_stats!T83</f>
        <v>88.471291415340005</v>
      </c>
      <c r="H226">
        <f t="shared" si="23"/>
        <v>0</v>
      </c>
      <c r="I226" s="129">
        <f t="shared" si="24"/>
        <v>0</v>
      </c>
      <c r="K226" s="155">
        <f t="shared" si="27"/>
        <v>0.112967183644113</v>
      </c>
    </row>
    <row r="227" spans="1:11" x14ac:dyDescent="0.25">
      <c r="A227" s="2">
        <f>fhr_stats!A31</f>
        <v>30</v>
      </c>
      <c r="B227">
        <f>fhr_stats!B31</f>
        <v>0</v>
      </c>
      <c r="C227" s="129">
        <f>fhr_stats!M31</f>
        <v>11.264806310473199</v>
      </c>
      <c r="D227">
        <f t="shared" si="21"/>
        <v>0</v>
      </c>
      <c r="E227" s="129">
        <f>fhr_stats!S31</f>
        <v>8.7668177704525405</v>
      </c>
      <c r="F227">
        <f t="shared" si="22"/>
        <v>0</v>
      </c>
      <c r="G227" s="129">
        <f>fhr_stats!T31</f>
        <v>110.137333730428</v>
      </c>
      <c r="H227">
        <f t="shared" si="23"/>
        <v>0</v>
      </c>
      <c r="I227" s="129">
        <f t="shared" si="24"/>
        <v>0</v>
      </c>
      <c r="K227" s="155">
        <f t="shared" si="27"/>
        <v>0.11264806310473199</v>
      </c>
    </row>
    <row r="228" spans="1:11" x14ac:dyDescent="0.25">
      <c r="A228" s="2">
        <f>fhr_stats!A61</f>
        <v>60</v>
      </c>
      <c r="B228">
        <f>fhr_stats!B61</f>
        <v>0</v>
      </c>
      <c r="C228" s="129">
        <f>fhr_stats!M61</f>
        <v>11.219683591104699</v>
      </c>
      <c r="D228">
        <f t="shared" si="21"/>
        <v>0</v>
      </c>
      <c r="E228" s="129">
        <f>fhr_stats!S61</f>
        <v>10</v>
      </c>
      <c r="F228">
        <f t="shared" si="22"/>
        <v>0</v>
      </c>
      <c r="G228" s="129">
        <f>fhr_stats!T61</f>
        <v>95</v>
      </c>
      <c r="H228">
        <f t="shared" si="23"/>
        <v>0</v>
      </c>
      <c r="I228" s="129">
        <f t="shared" si="24"/>
        <v>0</v>
      </c>
      <c r="K228" s="155">
        <f t="shared" si="27"/>
        <v>0.112196835911047</v>
      </c>
    </row>
    <row r="229" spans="1:11" x14ac:dyDescent="0.25">
      <c r="A229" s="2">
        <f>fhr_stats!A195</f>
        <v>194</v>
      </c>
      <c r="B229">
        <f>fhr_stats!B195</f>
        <v>0</v>
      </c>
      <c r="C229" s="129">
        <f>fhr_stats!M195</f>
        <v>11.0846134361752</v>
      </c>
      <c r="D229">
        <f t="shared" si="21"/>
        <v>0</v>
      </c>
      <c r="E229" s="129">
        <f>fhr_stats!S195</f>
        <v>8.1056954934116696</v>
      </c>
      <c r="F229">
        <f t="shared" si="22"/>
        <v>0</v>
      </c>
      <c r="G229" s="129">
        <f>fhr_stats!T195</f>
        <v>109.641952780395</v>
      </c>
      <c r="H229">
        <f t="shared" si="23"/>
        <v>0</v>
      </c>
      <c r="I229" s="129">
        <f t="shared" si="24"/>
        <v>0</v>
      </c>
      <c r="K229" s="155">
        <f t="shared" si="27"/>
        <v>0.110846134361752</v>
      </c>
    </row>
    <row r="230" spans="1:11" x14ac:dyDescent="0.25">
      <c r="A230" s="2">
        <f>fhr_stats!A274</f>
        <v>273</v>
      </c>
      <c r="B230">
        <f>fhr_stats!B274</f>
        <v>0</v>
      </c>
      <c r="C230" s="129">
        <f>fhr_stats!M274</f>
        <v>11.0469282678339</v>
      </c>
      <c r="D230">
        <f t="shared" si="21"/>
        <v>0</v>
      </c>
      <c r="E230" s="129">
        <f>fhr_stats!S274</f>
        <v>9.2639226087186408</v>
      </c>
      <c r="F230">
        <f t="shared" si="22"/>
        <v>0</v>
      </c>
      <c r="G230" s="129">
        <f>fhr_stats!T274</f>
        <v>91.584540015776895</v>
      </c>
      <c r="H230">
        <f t="shared" si="23"/>
        <v>0</v>
      </c>
      <c r="I230" s="129">
        <f t="shared" si="24"/>
        <v>0</v>
      </c>
      <c r="K230" s="155">
        <f t="shared" si="27"/>
        <v>0.110469282678339</v>
      </c>
    </row>
    <row r="231" spans="1:11" x14ac:dyDescent="0.25">
      <c r="A231" s="2">
        <f>fhr_stats!A301</f>
        <v>300</v>
      </c>
      <c r="B231">
        <f>fhr_stats!B301</f>
        <v>0</v>
      </c>
      <c r="C231" s="129">
        <f>fhr_stats!M301</f>
        <v>11.020150989210601</v>
      </c>
      <c r="D231">
        <f t="shared" si="21"/>
        <v>0</v>
      </c>
      <c r="E231" s="129">
        <f>fhr_stats!S301</f>
        <v>10</v>
      </c>
      <c r="F231">
        <f t="shared" si="22"/>
        <v>0</v>
      </c>
      <c r="G231" s="129">
        <f>fhr_stats!T301</f>
        <v>80</v>
      </c>
      <c r="H231">
        <f t="shared" si="23"/>
        <v>0</v>
      </c>
      <c r="I231" s="129">
        <f t="shared" si="24"/>
        <v>0</v>
      </c>
      <c r="K231" s="155">
        <f t="shared" si="27"/>
        <v>0.110201509892106</v>
      </c>
    </row>
    <row r="232" spans="1:11" x14ac:dyDescent="0.25">
      <c r="A232" s="2">
        <f>fhr_stats!A76</f>
        <v>75</v>
      </c>
      <c r="B232">
        <f>fhr_stats!B76</f>
        <v>0</v>
      </c>
      <c r="C232" s="129">
        <f>fhr_stats!M76</f>
        <v>10.9991829950603</v>
      </c>
      <c r="D232">
        <f t="shared" si="21"/>
        <v>0</v>
      </c>
      <c r="E232" s="129">
        <f>fhr_stats!S76</f>
        <v>10.5921245428632</v>
      </c>
      <c r="F232">
        <f t="shared" si="22"/>
        <v>0</v>
      </c>
      <c r="G232" s="129">
        <f>fhr_stats!T76</f>
        <v>85.314798565283695</v>
      </c>
      <c r="H232">
        <f t="shared" si="23"/>
        <v>0</v>
      </c>
      <c r="I232" s="129">
        <f t="shared" si="24"/>
        <v>0</v>
      </c>
      <c r="K232" s="155">
        <f t="shared" si="27"/>
        <v>0.109991829950603</v>
      </c>
    </row>
    <row r="233" spans="1:11" x14ac:dyDescent="0.25">
      <c r="A233" s="2">
        <f>fhr_stats!A110</f>
        <v>109</v>
      </c>
      <c r="B233">
        <f>fhr_stats!B110</f>
        <v>1</v>
      </c>
      <c r="C233" s="129">
        <f>fhr_stats!M110</f>
        <v>22.3494526923009</v>
      </c>
      <c r="D233">
        <f t="shared" si="21"/>
        <v>1</v>
      </c>
      <c r="E233" s="129">
        <f>fhr_stats!S110</f>
        <v>16.75</v>
      </c>
      <c r="F233">
        <f t="shared" si="22"/>
        <v>0</v>
      </c>
      <c r="G233" s="129">
        <f>fhr_stats!T110</f>
        <v>126.75</v>
      </c>
      <c r="H233">
        <f t="shared" si="23"/>
        <v>1</v>
      </c>
      <c r="I233" s="129">
        <f t="shared" si="24"/>
        <v>0.33333333333333337</v>
      </c>
      <c r="J233" s="155">
        <f>MAX(0,I233-C233/100)</f>
        <v>0.10983880641032437</v>
      </c>
    </row>
    <row r="234" spans="1:11" x14ac:dyDescent="0.25">
      <c r="A234" s="2">
        <f>fhr_stats!A177</f>
        <v>176</v>
      </c>
      <c r="B234">
        <f>fhr_stats!B177</f>
        <v>0</v>
      </c>
      <c r="C234" s="129">
        <f>fhr_stats!M177</f>
        <v>10.855848864568999</v>
      </c>
      <c r="D234">
        <f t="shared" si="21"/>
        <v>0</v>
      </c>
      <c r="E234" s="129">
        <f>fhr_stats!S177</f>
        <v>13</v>
      </c>
      <c r="F234">
        <f t="shared" si="22"/>
        <v>0</v>
      </c>
      <c r="G234" s="129">
        <f>fhr_stats!T177</f>
        <v>91</v>
      </c>
      <c r="H234">
        <f t="shared" si="23"/>
        <v>0</v>
      </c>
      <c r="I234" s="129">
        <f t="shared" si="24"/>
        <v>0</v>
      </c>
      <c r="K234" s="155">
        <f>MIN(1,I234+C234/100)</f>
        <v>0.10855848864569</v>
      </c>
    </row>
    <row r="235" spans="1:11" x14ac:dyDescent="0.25">
      <c r="A235" s="2">
        <f>fhr_stats!A16</f>
        <v>15</v>
      </c>
      <c r="B235">
        <f>fhr_stats!B16</f>
        <v>0</v>
      </c>
      <c r="C235" s="129">
        <f>fhr_stats!M16</f>
        <v>10.811599115217099</v>
      </c>
      <c r="D235">
        <f t="shared" si="21"/>
        <v>0</v>
      </c>
      <c r="E235" s="129">
        <f>fhr_stats!S16</f>
        <v>11</v>
      </c>
      <c r="F235">
        <f t="shared" si="22"/>
        <v>0</v>
      </c>
      <c r="G235" s="129">
        <f>fhr_stats!T16</f>
        <v>105.5</v>
      </c>
      <c r="H235">
        <f t="shared" si="23"/>
        <v>0</v>
      </c>
      <c r="I235" s="129">
        <f t="shared" si="24"/>
        <v>0</v>
      </c>
      <c r="K235" s="155">
        <f>MIN(1,I235+C235/100)</f>
        <v>0.10811599115217099</v>
      </c>
    </row>
    <row r="236" spans="1:11" x14ac:dyDescent="0.25">
      <c r="A236" s="2">
        <f>fhr_stats!A105</f>
        <v>104</v>
      </c>
      <c r="B236">
        <f>fhr_stats!B105</f>
        <v>1</v>
      </c>
      <c r="C236" s="129">
        <f>fhr_stats!M105</f>
        <v>22.6080857031912</v>
      </c>
      <c r="D236">
        <f t="shared" si="21"/>
        <v>1</v>
      </c>
      <c r="E236" s="129">
        <f>fhr_stats!S105</f>
        <v>14.648866918757699</v>
      </c>
      <c r="F236">
        <f t="shared" si="22"/>
        <v>0</v>
      </c>
      <c r="G236" s="129">
        <f>fhr_stats!T105</f>
        <v>131.135326402294</v>
      </c>
      <c r="H236">
        <f t="shared" si="23"/>
        <v>1</v>
      </c>
      <c r="I236" s="129">
        <f t="shared" si="24"/>
        <v>0.33333333333333337</v>
      </c>
      <c r="J236" s="155">
        <f>MAX(0,I236-C236/100)</f>
        <v>0.10725247630142137</v>
      </c>
    </row>
    <row r="237" spans="1:11" x14ac:dyDescent="0.25">
      <c r="A237" s="2">
        <f>fhr_stats!A293</f>
        <v>292</v>
      </c>
      <c r="B237">
        <f>fhr_stats!B293</f>
        <v>0</v>
      </c>
      <c r="C237" s="129">
        <f>fhr_stats!M293</f>
        <v>10.626063013772701</v>
      </c>
      <c r="D237">
        <f t="shared" si="21"/>
        <v>0</v>
      </c>
      <c r="E237" s="129">
        <f>fhr_stats!S293</f>
        <v>10</v>
      </c>
      <c r="F237">
        <f t="shared" si="22"/>
        <v>0</v>
      </c>
      <c r="G237" s="129">
        <f>fhr_stats!T293</f>
        <v>97</v>
      </c>
      <c r="H237">
        <f t="shared" si="23"/>
        <v>0</v>
      </c>
      <c r="I237" s="129">
        <f t="shared" si="24"/>
        <v>0</v>
      </c>
      <c r="K237" s="155">
        <f>MIN(1,I237+C237/100)</f>
        <v>0.10626063013772701</v>
      </c>
    </row>
    <row r="238" spans="1:11" x14ac:dyDescent="0.25">
      <c r="A238" s="2">
        <f>fhr_stats!A266</f>
        <v>265</v>
      </c>
      <c r="B238">
        <f>fhr_stats!B266</f>
        <v>0</v>
      </c>
      <c r="C238" s="129">
        <f>fhr_stats!M266</f>
        <v>10.1031664141696</v>
      </c>
      <c r="D238">
        <f t="shared" si="21"/>
        <v>0</v>
      </c>
      <c r="E238" s="129">
        <f>fhr_stats!S266</f>
        <v>12</v>
      </c>
      <c r="F238">
        <f t="shared" si="22"/>
        <v>0</v>
      </c>
      <c r="G238" s="129">
        <f>fhr_stats!T266</f>
        <v>95</v>
      </c>
      <c r="H238">
        <f t="shared" si="23"/>
        <v>0</v>
      </c>
      <c r="I238" s="129">
        <f t="shared" si="24"/>
        <v>0</v>
      </c>
      <c r="K238" s="155">
        <f>MIN(1,I238+C238/100)</f>
        <v>0.101031664141696</v>
      </c>
    </row>
    <row r="239" spans="1:11" x14ac:dyDescent="0.25">
      <c r="A239" s="2">
        <f>fhr_stats!A228</f>
        <v>227</v>
      </c>
      <c r="B239">
        <f>fhr_stats!B228</f>
        <v>0</v>
      </c>
      <c r="C239" s="129">
        <f>fhr_stats!M228</f>
        <v>10.0266716644325</v>
      </c>
      <c r="D239">
        <f t="shared" si="21"/>
        <v>0</v>
      </c>
      <c r="E239" s="129">
        <f>fhr_stats!S228</f>
        <v>14</v>
      </c>
      <c r="F239">
        <f t="shared" si="22"/>
        <v>0</v>
      </c>
      <c r="G239" s="129">
        <f>fhr_stats!T228</f>
        <v>109</v>
      </c>
      <c r="H239">
        <f t="shared" si="23"/>
        <v>0</v>
      </c>
      <c r="I239" s="129">
        <f t="shared" si="24"/>
        <v>0</v>
      </c>
      <c r="K239" s="155">
        <f>MIN(1,I239+C239/100)</f>
        <v>0.100266716644325</v>
      </c>
    </row>
    <row r="240" spans="1:11" x14ac:dyDescent="0.25">
      <c r="A240" s="2">
        <f>fhr_stats!A294</f>
        <v>293</v>
      </c>
      <c r="B240">
        <f>fhr_stats!B294</f>
        <v>0</v>
      </c>
      <c r="C240" s="129">
        <f>fhr_stats!M294</f>
        <v>10.0050729681028</v>
      </c>
      <c r="D240">
        <f t="shared" si="21"/>
        <v>0</v>
      </c>
      <c r="E240" s="129">
        <f>fhr_stats!S294</f>
        <v>10</v>
      </c>
      <c r="F240">
        <f t="shared" si="22"/>
        <v>0</v>
      </c>
      <c r="G240" s="129">
        <f>fhr_stats!T294</f>
        <v>113</v>
      </c>
      <c r="H240">
        <f t="shared" si="23"/>
        <v>0</v>
      </c>
      <c r="I240" s="129">
        <f t="shared" si="24"/>
        <v>0</v>
      </c>
      <c r="K240" s="155">
        <f>MIN(1,I240+C240/100)</f>
        <v>0.100050729681028</v>
      </c>
    </row>
    <row r="241" spans="1:11" x14ac:dyDescent="0.25">
      <c r="A241" s="2">
        <f>fhr_stats!A104</f>
        <v>103</v>
      </c>
      <c r="B241">
        <f>fhr_stats!B104</f>
        <v>1</v>
      </c>
      <c r="C241" s="129">
        <f>fhr_stats!M104</f>
        <v>23.519295301651599</v>
      </c>
      <c r="D241">
        <f t="shared" si="21"/>
        <v>1</v>
      </c>
      <c r="E241" s="129">
        <f>fhr_stats!S104</f>
        <v>34.947383080864697</v>
      </c>
      <c r="F241">
        <f t="shared" si="22"/>
        <v>1</v>
      </c>
      <c r="G241" s="129">
        <f>fhr_stats!T104</f>
        <v>109.827392110532</v>
      </c>
      <c r="H241">
        <f t="shared" si="23"/>
        <v>0</v>
      </c>
      <c r="I241" s="129">
        <f t="shared" si="24"/>
        <v>0.33333333333333337</v>
      </c>
      <c r="J241" s="155">
        <f>MAX(0,I241-C241/100)</f>
        <v>9.8140380316817377E-2</v>
      </c>
    </row>
    <row r="242" spans="1:11" x14ac:dyDescent="0.25">
      <c r="A242" s="2">
        <f>fhr_stats!A263</f>
        <v>262</v>
      </c>
      <c r="B242">
        <f>fhr_stats!B263</f>
        <v>0</v>
      </c>
      <c r="C242" s="129">
        <f>fhr_stats!M263</f>
        <v>9.7808046620194897</v>
      </c>
      <c r="D242">
        <f t="shared" si="21"/>
        <v>0</v>
      </c>
      <c r="E242" s="129">
        <f>fhr_stats!S263</f>
        <v>9</v>
      </c>
      <c r="F242">
        <f t="shared" si="22"/>
        <v>0</v>
      </c>
      <c r="G242" s="129">
        <f>fhr_stats!T263</f>
        <v>100</v>
      </c>
      <c r="H242">
        <f t="shared" si="23"/>
        <v>0</v>
      </c>
      <c r="I242" s="129">
        <f t="shared" si="24"/>
        <v>0</v>
      </c>
      <c r="K242" s="155">
        <f>MIN(1,I242+C242/100)</f>
        <v>9.7808046620194891E-2</v>
      </c>
    </row>
    <row r="243" spans="1:11" x14ac:dyDescent="0.25">
      <c r="A243" s="2">
        <f>fhr_stats!A149</f>
        <v>148</v>
      </c>
      <c r="B243">
        <f>fhr_stats!B149</f>
        <v>0</v>
      </c>
      <c r="C243" s="129">
        <f>fhr_stats!M149</f>
        <v>9.2664345405527193</v>
      </c>
      <c r="D243">
        <f t="shared" si="21"/>
        <v>0</v>
      </c>
      <c r="E243" s="129">
        <f>fhr_stats!S149</f>
        <v>7.47002753334624</v>
      </c>
      <c r="F243">
        <f t="shared" si="22"/>
        <v>0</v>
      </c>
      <c r="G243" s="129">
        <f>fhr_stats!T149</f>
        <v>84.472463945362804</v>
      </c>
      <c r="H243">
        <f t="shared" si="23"/>
        <v>0</v>
      </c>
      <c r="I243" s="129">
        <f t="shared" si="24"/>
        <v>0</v>
      </c>
      <c r="K243" s="155">
        <f>MIN(1,I243+C243/100)</f>
        <v>9.266434540552719E-2</v>
      </c>
    </row>
    <row r="244" spans="1:11" x14ac:dyDescent="0.25">
      <c r="A244" s="2">
        <f>fhr_stats!A152</f>
        <v>151</v>
      </c>
      <c r="B244">
        <f>fhr_stats!B152</f>
        <v>0</v>
      </c>
      <c r="C244" s="129">
        <f>fhr_stats!M152</f>
        <v>8.9224504800335005</v>
      </c>
      <c r="D244">
        <f t="shared" si="21"/>
        <v>0</v>
      </c>
      <c r="E244" s="129">
        <f>fhr_stats!S152</f>
        <v>11.0646801944252</v>
      </c>
      <c r="F244">
        <f t="shared" si="22"/>
        <v>0</v>
      </c>
      <c r="G244" s="129">
        <f>fhr_stats!T152</f>
        <v>86.051087476758696</v>
      </c>
      <c r="H244">
        <f t="shared" si="23"/>
        <v>0</v>
      </c>
      <c r="I244" s="129">
        <f t="shared" si="24"/>
        <v>0</v>
      </c>
      <c r="K244" s="155">
        <f>MIN(1,I244+C244/100)</f>
        <v>8.9224504800335003E-2</v>
      </c>
    </row>
    <row r="245" spans="1:11" x14ac:dyDescent="0.25">
      <c r="A245" s="2">
        <f>fhr_stats!A137</f>
        <v>136</v>
      </c>
      <c r="B245">
        <f>fhr_stats!B137</f>
        <v>0</v>
      </c>
      <c r="C245" s="129">
        <f>fhr_stats!M137</f>
        <v>8.8605267459806001</v>
      </c>
      <c r="D245">
        <f t="shared" si="21"/>
        <v>0</v>
      </c>
      <c r="E245" s="129">
        <f>fhr_stats!S137</f>
        <v>8.3346597483544205</v>
      </c>
      <c r="F245">
        <f t="shared" si="22"/>
        <v>0</v>
      </c>
      <c r="G245" s="129">
        <f>fhr_stats!T137</f>
        <v>98.174462859320997</v>
      </c>
      <c r="H245">
        <f t="shared" si="23"/>
        <v>0</v>
      </c>
      <c r="I245" s="129">
        <f t="shared" si="24"/>
        <v>0</v>
      </c>
      <c r="K245" s="155">
        <f>MIN(1,I245+C245/100)</f>
        <v>8.8605267459806E-2</v>
      </c>
    </row>
    <row r="246" spans="1:11" x14ac:dyDescent="0.25">
      <c r="A246" s="2">
        <f>fhr_stats!A47</f>
        <v>46</v>
      </c>
      <c r="B246">
        <f>fhr_stats!B47</f>
        <v>1</v>
      </c>
      <c r="C246" s="129">
        <f>fhr_stats!M47</f>
        <v>24.586860698465301</v>
      </c>
      <c r="D246">
        <f t="shared" si="21"/>
        <v>1</v>
      </c>
      <c r="E246" s="129">
        <f>fhr_stats!S47</f>
        <v>43.258665864295601</v>
      </c>
      <c r="F246">
        <f t="shared" si="22"/>
        <v>1</v>
      </c>
      <c r="G246" s="129">
        <f>fhr_stats!T47</f>
        <v>98.853540649792805</v>
      </c>
      <c r="H246">
        <f t="shared" si="23"/>
        <v>0</v>
      </c>
      <c r="I246" s="129">
        <f t="shared" si="24"/>
        <v>0.33333333333333337</v>
      </c>
      <c r="J246" s="155">
        <f>MAX(0,I246-C246/100)</f>
        <v>8.7464726348680355E-2</v>
      </c>
    </row>
    <row r="247" spans="1:11" x14ac:dyDescent="0.25">
      <c r="A247" s="2">
        <f>fhr_stats!A240</f>
        <v>239</v>
      </c>
      <c r="B247">
        <f>fhr_stats!B240</f>
        <v>0</v>
      </c>
      <c r="C247" s="129">
        <f>fhr_stats!M240</f>
        <v>8.5050390420944701</v>
      </c>
      <c r="D247">
        <f t="shared" si="21"/>
        <v>0</v>
      </c>
      <c r="E247" s="129">
        <f>fhr_stats!S240</f>
        <v>8</v>
      </c>
      <c r="F247">
        <f t="shared" si="22"/>
        <v>0</v>
      </c>
      <c r="G247" s="129">
        <f>fhr_stats!T240</f>
        <v>99</v>
      </c>
      <c r="H247">
        <f t="shared" si="23"/>
        <v>0</v>
      </c>
      <c r="I247" s="129">
        <f t="shared" si="24"/>
        <v>0</v>
      </c>
      <c r="K247" s="155">
        <f>MIN(1,I247+C247/100)</f>
        <v>8.5050390420944699E-2</v>
      </c>
    </row>
    <row r="248" spans="1:11" x14ac:dyDescent="0.25">
      <c r="A248" s="2">
        <f>fhr_stats!A92</f>
        <v>91</v>
      </c>
      <c r="B248">
        <f>fhr_stats!B92</f>
        <v>1</v>
      </c>
      <c r="C248" s="129">
        <f>fhr_stats!M92</f>
        <v>24.875956542834999</v>
      </c>
      <c r="D248">
        <f t="shared" si="21"/>
        <v>1</v>
      </c>
      <c r="E248" s="129">
        <f>fhr_stats!S92</f>
        <v>35.3586688938327</v>
      </c>
      <c r="F248">
        <f t="shared" si="22"/>
        <v>1</v>
      </c>
      <c r="G248" s="129">
        <f>fhr_stats!T92</f>
        <v>112.31281034597799</v>
      </c>
      <c r="H248">
        <f t="shared" si="23"/>
        <v>0</v>
      </c>
      <c r="I248" s="129">
        <f t="shared" si="24"/>
        <v>0.33333333333333337</v>
      </c>
      <c r="J248" s="155">
        <f>MAX(0,I248-C248/100)</f>
        <v>8.4573767904983388E-2</v>
      </c>
    </row>
    <row r="249" spans="1:11" x14ac:dyDescent="0.25">
      <c r="A249" s="2">
        <f>fhr_stats!A74</f>
        <v>73</v>
      </c>
      <c r="B249">
        <f>fhr_stats!B74</f>
        <v>0</v>
      </c>
      <c r="C249" s="129">
        <f>fhr_stats!M74</f>
        <v>8.3533725257031897</v>
      </c>
      <c r="D249">
        <f t="shared" si="21"/>
        <v>0</v>
      </c>
      <c r="E249" s="129">
        <f>fhr_stats!S74</f>
        <v>8.75</v>
      </c>
      <c r="F249">
        <f t="shared" si="22"/>
        <v>0</v>
      </c>
      <c r="G249" s="129">
        <f>fhr_stats!T74</f>
        <v>103.5</v>
      </c>
      <c r="H249">
        <f t="shared" si="23"/>
        <v>0</v>
      </c>
      <c r="I249" s="129">
        <f t="shared" si="24"/>
        <v>0</v>
      </c>
      <c r="K249" s="155">
        <f>MIN(1,I249+C249/100)</f>
        <v>8.3533725257031899E-2</v>
      </c>
    </row>
    <row r="250" spans="1:11" x14ac:dyDescent="0.25">
      <c r="A250" s="2">
        <f>fhr_stats!A183</f>
        <v>182</v>
      </c>
      <c r="B250">
        <f>fhr_stats!B183</f>
        <v>0</v>
      </c>
      <c r="C250" s="129">
        <f>fhr_stats!M183</f>
        <v>8.2655936971760706</v>
      </c>
      <c r="D250">
        <f t="shared" si="21"/>
        <v>0</v>
      </c>
      <c r="E250" s="129">
        <f>fhr_stats!S183</f>
        <v>6.8292154909370799</v>
      </c>
      <c r="F250">
        <f t="shared" si="22"/>
        <v>0</v>
      </c>
      <c r="G250" s="129">
        <f>fhr_stats!T183</f>
        <v>78.122071146390198</v>
      </c>
      <c r="H250">
        <f t="shared" si="23"/>
        <v>0</v>
      </c>
      <c r="I250" s="129">
        <f t="shared" si="24"/>
        <v>0</v>
      </c>
      <c r="K250" s="155">
        <f>MIN(1,I250+C250/100)</f>
        <v>8.2655936971760713E-2</v>
      </c>
    </row>
    <row r="251" spans="1:11" x14ac:dyDescent="0.25">
      <c r="A251" s="2">
        <f>fhr_stats!A67</f>
        <v>66</v>
      </c>
      <c r="B251">
        <f>fhr_stats!B67</f>
        <v>0</v>
      </c>
      <c r="C251" s="129">
        <f>fhr_stats!M67</f>
        <v>8.2478279069268297</v>
      </c>
      <c r="D251">
        <f t="shared" si="21"/>
        <v>0</v>
      </c>
      <c r="E251" s="129">
        <f>fhr_stats!S67</f>
        <v>7</v>
      </c>
      <c r="F251">
        <f t="shared" si="22"/>
        <v>0</v>
      </c>
      <c r="G251" s="129">
        <f>fhr_stats!T67</f>
        <v>107</v>
      </c>
      <c r="H251">
        <f t="shared" si="23"/>
        <v>0</v>
      </c>
      <c r="I251" s="129">
        <f t="shared" si="24"/>
        <v>0</v>
      </c>
      <c r="K251" s="155">
        <f>MIN(1,I251+C251/100)</f>
        <v>8.2478279069268301E-2</v>
      </c>
    </row>
    <row r="252" spans="1:11" x14ac:dyDescent="0.25">
      <c r="A252" s="2">
        <f>fhr_stats!A130</f>
        <v>129</v>
      </c>
      <c r="B252">
        <f>fhr_stats!B130</f>
        <v>0</v>
      </c>
      <c r="C252" s="129">
        <f>fhr_stats!M130</f>
        <v>8.1930559752422294</v>
      </c>
      <c r="D252">
        <f t="shared" si="21"/>
        <v>0</v>
      </c>
      <c r="E252" s="129">
        <f>fhr_stats!S130</f>
        <v>9.6937498286796107</v>
      </c>
      <c r="F252">
        <f t="shared" si="22"/>
        <v>0</v>
      </c>
      <c r="G252" s="129">
        <f>fhr_stats!T130</f>
        <v>67.633301761264093</v>
      </c>
      <c r="H252">
        <f t="shared" si="23"/>
        <v>0</v>
      </c>
      <c r="I252" s="129">
        <f t="shared" si="24"/>
        <v>0</v>
      </c>
      <c r="K252" s="155">
        <f>MIN(1,I252+C252/100)</f>
        <v>8.1930559752422291E-2</v>
      </c>
    </row>
    <row r="253" spans="1:11" x14ac:dyDescent="0.25">
      <c r="A253" s="2">
        <f>fhr_stats!A58</f>
        <v>57</v>
      </c>
      <c r="B253">
        <f>fhr_stats!B58</f>
        <v>1</v>
      </c>
      <c r="C253" s="129">
        <f>fhr_stats!M58</f>
        <v>25.597411823228999</v>
      </c>
      <c r="D253">
        <f t="shared" si="21"/>
        <v>1</v>
      </c>
      <c r="E253" s="129">
        <f>fhr_stats!S58</f>
        <v>32.3746822504189</v>
      </c>
      <c r="F253">
        <f t="shared" si="22"/>
        <v>1</v>
      </c>
      <c r="G253" s="129">
        <f>fhr_stats!T58</f>
        <v>110.519170857814</v>
      </c>
      <c r="H253">
        <f t="shared" si="23"/>
        <v>0</v>
      </c>
      <c r="I253" s="129">
        <f t="shared" si="24"/>
        <v>0.33333333333333337</v>
      </c>
      <c r="J253" s="155">
        <f>MAX(0,I253-C253/100)</f>
        <v>7.7359215101043377E-2</v>
      </c>
    </row>
    <row r="254" spans="1:11" x14ac:dyDescent="0.25">
      <c r="A254" s="2">
        <f>fhr_stats!A239</f>
        <v>238</v>
      </c>
      <c r="B254">
        <f>fhr_stats!B239</f>
        <v>0</v>
      </c>
      <c r="C254" s="129">
        <f>fhr_stats!M239</f>
        <v>7.5584213835960696</v>
      </c>
      <c r="D254">
        <f t="shared" si="21"/>
        <v>0</v>
      </c>
      <c r="E254" s="129">
        <f>fhr_stats!S239</f>
        <v>9.6330806017291994</v>
      </c>
      <c r="F254">
        <f t="shared" si="22"/>
        <v>0</v>
      </c>
      <c r="G254" s="129">
        <f>fhr_stats!T239</f>
        <v>70.082308093297002</v>
      </c>
      <c r="H254">
        <f t="shared" si="23"/>
        <v>0</v>
      </c>
      <c r="I254" s="129">
        <f t="shared" si="24"/>
        <v>0</v>
      </c>
      <c r="K254" s="155">
        <f>MIN(1,I254+C254/100)</f>
        <v>7.5584213835960701E-2</v>
      </c>
    </row>
    <row r="255" spans="1:11" x14ac:dyDescent="0.25">
      <c r="A255" s="2">
        <f>fhr_stats!A4</f>
        <v>3</v>
      </c>
      <c r="B255">
        <f>fhr_stats!B4</f>
        <v>0</v>
      </c>
      <c r="C255" s="129">
        <f>fhr_stats!M4</f>
        <v>7.2980596980801202</v>
      </c>
      <c r="D255">
        <f t="shared" si="21"/>
        <v>0</v>
      </c>
      <c r="E255" s="129">
        <f>fhr_stats!S4</f>
        <v>8.3878333598527703</v>
      </c>
      <c r="F255">
        <f t="shared" si="22"/>
        <v>0</v>
      </c>
      <c r="G255" s="129">
        <f>fhr_stats!T4</f>
        <v>87.248967144633497</v>
      </c>
      <c r="H255">
        <f t="shared" si="23"/>
        <v>0</v>
      </c>
      <c r="I255" s="129">
        <f t="shared" si="24"/>
        <v>0</v>
      </c>
      <c r="K255" s="155">
        <f>MIN(1,I255+C255/100)</f>
        <v>7.2980596980801199E-2</v>
      </c>
    </row>
    <row r="256" spans="1:11" x14ac:dyDescent="0.25">
      <c r="A256" s="2">
        <f>fhr_stats!A262</f>
        <v>261</v>
      </c>
      <c r="B256">
        <f>fhr_stats!B262</f>
        <v>0</v>
      </c>
      <c r="C256" s="129">
        <f>fhr_stats!M262</f>
        <v>7.2569577738719699</v>
      </c>
      <c r="D256">
        <f t="shared" si="21"/>
        <v>0</v>
      </c>
      <c r="E256" s="129">
        <f>fhr_stats!S262</f>
        <v>8</v>
      </c>
      <c r="F256">
        <f t="shared" si="22"/>
        <v>0</v>
      </c>
      <c r="G256" s="129">
        <f>fhr_stats!T262</f>
        <v>96</v>
      </c>
      <c r="H256">
        <f t="shared" si="23"/>
        <v>0</v>
      </c>
      <c r="I256" s="129">
        <f t="shared" si="24"/>
        <v>0</v>
      </c>
      <c r="K256" s="155">
        <f>MIN(1,I256+C256/100)</f>
        <v>7.2569577738719693E-2</v>
      </c>
    </row>
    <row r="257" spans="1:11" x14ac:dyDescent="0.25">
      <c r="A257" s="2">
        <f>fhr_stats!A24</f>
        <v>23</v>
      </c>
      <c r="B257">
        <f>fhr_stats!B24</f>
        <v>0</v>
      </c>
      <c r="C257" s="129">
        <f>fhr_stats!M24</f>
        <v>7.03958943644946</v>
      </c>
      <c r="D257">
        <f t="shared" si="21"/>
        <v>0</v>
      </c>
      <c r="E257" s="129">
        <f>fhr_stats!S24</f>
        <v>6.25</v>
      </c>
      <c r="F257">
        <f t="shared" si="22"/>
        <v>0</v>
      </c>
      <c r="G257" s="129">
        <f>fhr_stats!T24</f>
        <v>78</v>
      </c>
      <c r="H257">
        <f t="shared" si="23"/>
        <v>0</v>
      </c>
      <c r="I257" s="129">
        <f t="shared" si="24"/>
        <v>0</v>
      </c>
      <c r="K257" s="155">
        <f>MIN(1,I257+C257/100)</f>
        <v>7.0395894364494602E-2</v>
      </c>
    </row>
    <row r="258" spans="1:11" x14ac:dyDescent="0.25">
      <c r="A258" s="2">
        <f>fhr_stats!A7</f>
        <v>6</v>
      </c>
      <c r="B258">
        <f>fhr_stats!B7</f>
        <v>0</v>
      </c>
      <c r="C258" s="129">
        <f>fhr_stats!M7</f>
        <v>6.9525307672569197</v>
      </c>
      <c r="D258">
        <f t="shared" ref="D258:D321" si="28">IF(C258&lt;$N$3,0,1)</f>
        <v>0</v>
      </c>
      <c r="E258" s="129">
        <f>fhr_stats!S7</f>
        <v>4</v>
      </c>
      <c r="F258">
        <f t="shared" ref="F258:F321" si="29">IF(E258&lt;$N$4,0,1)</f>
        <v>0</v>
      </c>
      <c r="G258" s="129">
        <f>fhr_stats!T7</f>
        <v>65</v>
      </c>
      <c r="H258">
        <f t="shared" ref="H258:H321" si="30">IF(G258&lt;$N$5,0,1)</f>
        <v>0</v>
      </c>
      <c r="I258" s="129">
        <f t="shared" ref="I258:I321" si="31">ABS(B258-AVERAGE(D258,F258,H258))</f>
        <v>0</v>
      </c>
      <c r="K258" s="155">
        <f>MIN(1,I258+C258/100)</f>
        <v>6.9525307672569203E-2</v>
      </c>
    </row>
    <row r="259" spans="1:11" x14ac:dyDescent="0.25">
      <c r="A259" s="2">
        <f>fhr_stats!A70</f>
        <v>69</v>
      </c>
      <c r="B259">
        <f>fhr_stats!B70</f>
        <v>1</v>
      </c>
      <c r="C259" s="129">
        <f>fhr_stats!M70</f>
        <v>26.543164613706399</v>
      </c>
      <c r="D259">
        <f t="shared" si="28"/>
        <v>1</v>
      </c>
      <c r="E259" s="129">
        <f>fhr_stats!S70</f>
        <v>18.692073009157401</v>
      </c>
      <c r="F259">
        <f t="shared" si="29"/>
        <v>0</v>
      </c>
      <c r="G259" s="129">
        <f>fhr_stats!T70</f>
        <v>133.97086460247399</v>
      </c>
      <c r="H259">
        <f t="shared" si="30"/>
        <v>1</v>
      </c>
      <c r="I259" s="129">
        <f t="shared" si="31"/>
        <v>0.33333333333333337</v>
      </c>
      <c r="J259" s="155">
        <f>MAX(0,I259-C259/100)</f>
        <v>6.7901687196269378E-2</v>
      </c>
    </row>
    <row r="260" spans="1:11" x14ac:dyDescent="0.25">
      <c r="A260" s="2">
        <f>fhr_stats!A290</f>
        <v>289</v>
      </c>
      <c r="B260">
        <f>fhr_stats!B290</f>
        <v>1</v>
      </c>
      <c r="C260" s="129">
        <f>fhr_stats!M290</f>
        <v>26.5459724756466</v>
      </c>
      <c r="D260">
        <f t="shared" si="28"/>
        <v>1</v>
      </c>
      <c r="E260" s="129">
        <f>fhr_stats!S290</f>
        <v>36</v>
      </c>
      <c r="F260">
        <f t="shared" si="29"/>
        <v>1</v>
      </c>
      <c r="G260" s="129">
        <f>fhr_stats!T290</f>
        <v>114</v>
      </c>
      <c r="H260">
        <f t="shared" si="30"/>
        <v>0</v>
      </c>
      <c r="I260" s="129">
        <f t="shared" si="31"/>
        <v>0.33333333333333337</v>
      </c>
      <c r="J260" s="155">
        <f>MAX(0,I260-C260/100)</f>
        <v>6.7873608576867361E-2</v>
      </c>
    </row>
    <row r="261" spans="1:11" x14ac:dyDescent="0.25">
      <c r="A261" s="2">
        <f>fhr_stats!A217</f>
        <v>216</v>
      </c>
      <c r="B261">
        <f>fhr_stats!B217</f>
        <v>0</v>
      </c>
      <c r="C261" s="129">
        <f>fhr_stats!M217</f>
        <v>6.6642773158429698</v>
      </c>
      <c r="D261">
        <f t="shared" si="28"/>
        <v>0</v>
      </c>
      <c r="E261" s="129">
        <f>fhr_stats!S217</f>
        <v>7.9302348440186199</v>
      </c>
      <c r="F261">
        <f t="shared" si="29"/>
        <v>0</v>
      </c>
      <c r="G261" s="129">
        <f>fhr_stats!T217</f>
        <v>52.041477584183298</v>
      </c>
      <c r="H261">
        <f t="shared" si="30"/>
        <v>0</v>
      </c>
      <c r="I261" s="129">
        <f t="shared" si="31"/>
        <v>0</v>
      </c>
      <c r="K261" s="155">
        <f>MIN(1,I261+C261/100)</f>
        <v>6.6642773158429702E-2</v>
      </c>
    </row>
    <row r="262" spans="1:11" x14ac:dyDescent="0.25">
      <c r="A262" s="2">
        <f>fhr_stats!A14</f>
        <v>13</v>
      </c>
      <c r="B262">
        <f>fhr_stats!B14</f>
        <v>0</v>
      </c>
      <c r="C262" s="129">
        <f>fhr_stats!M14</f>
        <v>6.4206358458252097</v>
      </c>
      <c r="D262">
        <f t="shared" si="28"/>
        <v>0</v>
      </c>
      <c r="E262" s="129">
        <f>fhr_stats!S14</f>
        <v>4</v>
      </c>
      <c r="F262">
        <f t="shared" si="29"/>
        <v>0</v>
      </c>
      <c r="G262" s="129">
        <f>fhr_stats!T14</f>
        <v>72</v>
      </c>
      <c r="H262">
        <f t="shared" si="30"/>
        <v>0</v>
      </c>
      <c r="I262" s="129">
        <f t="shared" si="31"/>
        <v>0</v>
      </c>
      <c r="K262" s="155">
        <f>MIN(1,I262+C262/100)</f>
        <v>6.4206358458252094E-2</v>
      </c>
    </row>
    <row r="263" spans="1:11" x14ac:dyDescent="0.25">
      <c r="A263" s="2">
        <f>fhr_stats!A156</f>
        <v>155</v>
      </c>
      <c r="B263">
        <f>fhr_stats!B156</f>
        <v>0</v>
      </c>
      <c r="C263" s="129">
        <f>fhr_stats!M156</f>
        <v>6.3064958381273399</v>
      </c>
      <c r="D263">
        <f t="shared" si="28"/>
        <v>0</v>
      </c>
      <c r="E263" s="129">
        <f>fhr_stats!S156</f>
        <v>5.9383358566339499</v>
      </c>
      <c r="F263">
        <f t="shared" si="29"/>
        <v>0</v>
      </c>
      <c r="G263" s="129">
        <f>fhr_stats!T156</f>
        <v>76.847970444480197</v>
      </c>
      <c r="H263">
        <f t="shared" si="30"/>
        <v>0</v>
      </c>
      <c r="I263" s="129">
        <f t="shared" si="31"/>
        <v>0</v>
      </c>
      <c r="K263" s="155">
        <f>MIN(1,I263+C263/100)</f>
        <v>6.3064958381273406E-2</v>
      </c>
    </row>
    <row r="264" spans="1:11" x14ac:dyDescent="0.25">
      <c r="A264" s="2">
        <f>fhr_stats!A229</f>
        <v>228</v>
      </c>
      <c r="B264">
        <f>fhr_stats!B229</f>
        <v>0</v>
      </c>
      <c r="C264" s="129">
        <f>fhr_stats!M229</f>
        <v>6.1167048227109797</v>
      </c>
      <c r="D264">
        <f t="shared" si="28"/>
        <v>0</v>
      </c>
      <c r="E264" s="129">
        <f>fhr_stats!S229</f>
        <v>6</v>
      </c>
      <c r="F264">
        <f t="shared" si="29"/>
        <v>0</v>
      </c>
      <c r="G264" s="129">
        <f>fhr_stats!T229</f>
        <v>55</v>
      </c>
      <c r="H264">
        <f t="shared" si="30"/>
        <v>0</v>
      </c>
      <c r="I264" s="129">
        <f t="shared" si="31"/>
        <v>0</v>
      </c>
      <c r="K264" s="155">
        <f>MIN(1,I264+C264/100)</f>
        <v>6.1167048227109798E-2</v>
      </c>
    </row>
    <row r="265" spans="1:11" x14ac:dyDescent="0.25">
      <c r="A265" s="2">
        <f>fhr_stats!A256</f>
        <v>255</v>
      </c>
      <c r="B265">
        <f>fhr_stats!B256</f>
        <v>0</v>
      </c>
      <c r="C265" s="129">
        <f>fhr_stats!M256</f>
        <v>5.6790008079660197</v>
      </c>
      <c r="D265">
        <f t="shared" si="28"/>
        <v>0</v>
      </c>
      <c r="E265" s="129">
        <f>fhr_stats!S256</f>
        <v>4</v>
      </c>
      <c r="F265">
        <f t="shared" si="29"/>
        <v>0</v>
      </c>
      <c r="G265" s="129">
        <f>fhr_stats!T256</f>
        <v>86.25</v>
      </c>
      <c r="H265">
        <f t="shared" si="30"/>
        <v>0</v>
      </c>
      <c r="I265" s="129">
        <f t="shared" si="31"/>
        <v>0</v>
      </c>
      <c r="K265" s="155">
        <f>MIN(1,I265+C265/100)</f>
        <v>5.6790008079660198E-2</v>
      </c>
    </row>
    <row r="266" spans="1:11" x14ac:dyDescent="0.25">
      <c r="A266" s="2">
        <f>fhr_stats!A151</f>
        <v>150</v>
      </c>
      <c r="B266">
        <f>fhr_stats!B151</f>
        <v>1</v>
      </c>
      <c r="C266" s="129">
        <f>fhr_stats!M151</f>
        <v>27.9191460869385</v>
      </c>
      <c r="D266">
        <f t="shared" si="28"/>
        <v>1</v>
      </c>
      <c r="E266" s="129">
        <f>fhr_stats!S151</f>
        <v>36.716191583809803</v>
      </c>
      <c r="F266">
        <f t="shared" si="29"/>
        <v>1</v>
      </c>
      <c r="G266" s="129">
        <f>fhr_stats!T151</f>
        <v>110.764761446647</v>
      </c>
      <c r="H266">
        <f t="shared" si="30"/>
        <v>0</v>
      </c>
      <c r="I266" s="129">
        <f t="shared" si="31"/>
        <v>0.33333333333333337</v>
      </c>
      <c r="J266" s="155">
        <f>MAX(0,I266-C266/100)</f>
        <v>5.414187246394836E-2</v>
      </c>
    </row>
    <row r="267" spans="1:11" x14ac:dyDescent="0.25">
      <c r="A267" s="2">
        <f>fhr_stats!A199</f>
        <v>198</v>
      </c>
      <c r="B267">
        <f>fhr_stats!B199</f>
        <v>0</v>
      </c>
      <c r="C267" s="129">
        <f>fhr_stats!M199</f>
        <v>5.3864331744577303</v>
      </c>
      <c r="D267">
        <f t="shared" si="28"/>
        <v>0</v>
      </c>
      <c r="E267" s="129">
        <f>fhr_stats!S199</f>
        <v>5.25</v>
      </c>
      <c r="F267">
        <f t="shared" si="29"/>
        <v>0</v>
      </c>
      <c r="G267" s="129">
        <f>fhr_stats!T199</f>
        <v>57.5</v>
      </c>
      <c r="H267">
        <f t="shared" si="30"/>
        <v>0</v>
      </c>
      <c r="I267" s="129">
        <f t="shared" si="31"/>
        <v>0</v>
      </c>
      <c r="K267" s="155">
        <f>MIN(1,I267+C267/100)</f>
        <v>5.3864331744577304E-2</v>
      </c>
    </row>
    <row r="268" spans="1:11" x14ac:dyDescent="0.25">
      <c r="A268" s="2">
        <f>fhr_stats!A286</f>
        <v>285</v>
      </c>
      <c r="B268">
        <f>fhr_stats!B286</f>
        <v>0</v>
      </c>
      <c r="C268" s="129">
        <f>fhr_stats!M286</f>
        <v>5.2408641942937599</v>
      </c>
      <c r="D268">
        <f t="shared" si="28"/>
        <v>0</v>
      </c>
      <c r="E268" s="129">
        <f>fhr_stats!S286</f>
        <v>6.3795853269537499</v>
      </c>
      <c r="F268">
        <f t="shared" si="29"/>
        <v>0</v>
      </c>
      <c r="G268" s="129">
        <f>fhr_stats!T286</f>
        <v>46.104718996401303</v>
      </c>
      <c r="H268">
        <f t="shared" si="30"/>
        <v>0</v>
      </c>
      <c r="I268" s="129">
        <f t="shared" si="31"/>
        <v>0</v>
      </c>
      <c r="K268" s="155">
        <f>MIN(1,I268+C268/100)</f>
        <v>5.2408641942937602E-2</v>
      </c>
    </row>
    <row r="269" spans="1:11" x14ac:dyDescent="0.25">
      <c r="A269" s="2">
        <f>fhr_stats!A11</f>
        <v>10</v>
      </c>
      <c r="B269">
        <f>fhr_stats!B11</f>
        <v>0</v>
      </c>
      <c r="C269" s="129">
        <f>fhr_stats!M11</f>
        <v>4.5572197406522799</v>
      </c>
      <c r="D269">
        <f t="shared" si="28"/>
        <v>0</v>
      </c>
      <c r="E269" s="129">
        <f>fhr_stats!S11</f>
        <v>5.9678165239497503</v>
      </c>
      <c r="F269">
        <f t="shared" si="29"/>
        <v>0</v>
      </c>
      <c r="G269" s="129">
        <f>fhr_stats!T11</f>
        <v>34.968896903586902</v>
      </c>
      <c r="H269">
        <f t="shared" si="30"/>
        <v>0</v>
      </c>
      <c r="I269" s="129">
        <f t="shared" si="31"/>
        <v>0</v>
      </c>
      <c r="K269" s="155">
        <f>MIN(1,I269+C269/100)</f>
        <v>4.5572197406522796E-2</v>
      </c>
    </row>
    <row r="270" spans="1:11" x14ac:dyDescent="0.25">
      <c r="A270" s="2">
        <f>fhr_stats!A12</f>
        <v>11</v>
      </c>
      <c r="B270">
        <f>fhr_stats!B12</f>
        <v>0</v>
      </c>
      <c r="C270" s="129">
        <f>fhr_stats!M12</f>
        <v>4.5488889239201598</v>
      </c>
      <c r="D270">
        <f t="shared" si="28"/>
        <v>0</v>
      </c>
      <c r="E270" s="129">
        <f>fhr_stats!S12</f>
        <v>5</v>
      </c>
      <c r="F270">
        <f t="shared" si="29"/>
        <v>0</v>
      </c>
      <c r="G270" s="129">
        <f>fhr_stats!T12</f>
        <v>37</v>
      </c>
      <c r="H270">
        <f t="shared" si="30"/>
        <v>0</v>
      </c>
      <c r="I270" s="129">
        <f t="shared" si="31"/>
        <v>0</v>
      </c>
      <c r="K270" s="155">
        <f>MIN(1,I270+C270/100)</f>
        <v>4.5488889239201601E-2</v>
      </c>
    </row>
    <row r="271" spans="1:11" x14ac:dyDescent="0.25">
      <c r="A271" s="2">
        <f>fhr_stats!A241</f>
        <v>240</v>
      </c>
      <c r="B271">
        <f>fhr_stats!B241</f>
        <v>0</v>
      </c>
      <c r="C271" s="129">
        <f>fhr_stats!M241</f>
        <v>3.69374194297558</v>
      </c>
      <c r="D271">
        <f t="shared" si="28"/>
        <v>0</v>
      </c>
      <c r="E271" s="129">
        <f>fhr_stats!S241</f>
        <v>3.9402308805792901</v>
      </c>
      <c r="F271">
        <f t="shared" si="29"/>
        <v>0</v>
      </c>
      <c r="G271" s="129">
        <f>fhr_stats!T241</f>
        <v>51.467381526665001</v>
      </c>
      <c r="H271">
        <f t="shared" si="30"/>
        <v>0</v>
      </c>
      <c r="I271" s="129">
        <f t="shared" si="31"/>
        <v>0</v>
      </c>
      <c r="K271" s="155">
        <f>MIN(1,I271+C271/100)</f>
        <v>3.69374194297558E-2</v>
      </c>
    </row>
    <row r="272" spans="1:11" x14ac:dyDescent="0.25">
      <c r="A272" s="2">
        <f>fhr_stats!A284</f>
        <v>283</v>
      </c>
      <c r="B272">
        <f>fhr_stats!B284</f>
        <v>1</v>
      </c>
      <c r="C272" s="129">
        <f>fhr_stats!M284</f>
        <v>30.7417193560117</v>
      </c>
      <c r="D272">
        <f t="shared" si="28"/>
        <v>1</v>
      </c>
      <c r="E272" s="129">
        <f>fhr_stats!S284</f>
        <v>55.560746001461098</v>
      </c>
      <c r="F272">
        <f t="shared" si="29"/>
        <v>1</v>
      </c>
      <c r="G272" s="129">
        <f>fhr_stats!T284</f>
        <v>107.335381722186</v>
      </c>
      <c r="H272">
        <f t="shared" si="30"/>
        <v>0</v>
      </c>
      <c r="I272" s="129">
        <f t="shared" si="31"/>
        <v>0.33333333333333337</v>
      </c>
      <c r="J272" s="155">
        <f t="shared" ref="J272:J301" si="32">MAX(0,I272-C272/100)</f>
        <v>2.5916139773216385E-2</v>
      </c>
    </row>
    <row r="273" spans="1:10" x14ac:dyDescent="0.25">
      <c r="A273" s="2">
        <f>fhr_stats!A6</f>
        <v>5</v>
      </c>
      <c r="B273">
        <f>fhr_stats!B6</f>
        <v>1</v>
      </c>
      <c r="C273" s="129">
        <f>fhr_stats!M6</f>
        <v>29.4097061381336</v>
      </c>
      <c r="D273">
        <f t="shared" si="28"/>
        <v>1</v>
      </c>
      <c r="E273" s="129">
        <f>fhr_stats!S6</f>
        <v>52.8984519325872</v>
      </c>
      <c r="F273">
        <f t="shared" si="29"/>
        <v>1</v>
      </c>
      <c r="G273" s="129">
        <f>fhr_stats!T6</f>
        <v>123.38710177953701</v>
      </c>
      <c r="H273">
        <f t="shared" si="30"/>
        <v>1</v>
      </c>
      <c r="I273" s="129">
        <f t="shared" si="31"/>
        <v>0</v>
      </c>
      <c r="J273" s="155">
        <f t="shared" si="32"/>
        <v>0</v>
      </c>
    </row>
    <row r="274" spans="1:10" x14ac:dyDescent="0.25">
      <c r="A274" s="2">
        <f>fhr_stats!A15</f>
        <v>14</v>
      </c>
      <c r="B274">
        <f>fhr_stats!B15</f>
        <v>1</v>
      </c>
      <c r="C274" s="129">
        <f>fhr_stats!M15</f>
        <v>23.817873755119599</v>
      </c>
      <c r="D274">
        <f t="shared" si="28"/>
        <v>1</v>
      </c>
      <c r="E274" s="129">
        <f>fhr_stats!S15</f>
        <v>24.25</v>
      </c>
      <c r="F274">
        <f t="shared" si="29"/>
        <v>1</v>
      </c>
      <c r="G274" s="129">
        <f>fhr_stats!T15</f>
        <v>155.75</v>
      </c>
      <c r="H274">
        <f t="shared" si="30"/>
        <v>1</v>
      </c>
      <c r="I274" s="129">
        <f t="shared" si="31"/>
        <v>0</v>
      </c>
      <c r="J274" s="155">
        <f t="shared" si="32"/>
        <v>0</v>
      </c>
    </row>
    <row r="275" spans="1:10" x14ac:dyDescent="0.25">
      <c r="A275" s="2">
        <f>fhr_stats!A18</f>
        <v>17</v>
      </c>
      <c r="B275">
        <f>fhr_stats!B18</f>
        <v>1</v>
      </c>
      <c r="C275" s="129">
        <f>fhr_stats!M18</f>
        <v>24.105498723287699</v>
      </c>
      <c r="D275">
        <f t="shared" si="28"/>
        <v>1</v>
      </c>
      <c r="E275" s="129">
        <f>fhr_stats!S18</f>
        <v>31.25</v>
      </c>
      <c r="F275">
        <f t="shared" si="29"/>
        <v>1</v>
      </c>
      <c r="G275" s="129">
        <f>fhr_stats!T18</f>
        <v>135.5</v>
      </c>
      <c r="H275">
        <f t="shared" si="30"/>
        <v>1</v>
      </c>
      <c r="I275" s="129">
        <f t="shared" si="31"/>
        <v>0</v>
      </c>
      <c r="J275" s="155">
        <f t="shared" si="32"/>
        <v>0</v>
      </c>
    </row>
    <row r="276" spans="1:10" x14ac:dyDescent="0.25">
      <c r="A276" s="2">
        <f>fhr_stats!A22</f>
        <v>21</v>
      </c>
      <c r="B276">
        <f>fhr_stats!B22</f>
        <v>1</v>
      </c>
      <c r="C276" s="129">
        <f>fhr_stats!M22</f>
        <v>25.612229804712101</v>
      </c>
      <c r="D276">
        <f t="shared" si="28"/>
        <v>1</v>
      </c>
      <c r="E276" s="129">
        <f>fhr_stats!S22</f>
        <v>28</v>
      </c>
      <c r="F276">
        <f t="shared" si="29"/>
        <v>1</v>
      </c>
      <c r="G276" s="129">
        <f>fhr_stats!T22</f>
        <v>147</v>
      </c>
      <c r="H276">
        <f t="shared" si="30"/>
        <v>1</v>
      </c>
      <c r="I276" s="129">
        <f t="shared" si="31"/>
        <v>0</v>
      </c>
      <c r="J276" s="155">
        <f t="shared" si="32"/>
        <v>0</v>
      </c>
    </row>
    <row r="277" spans="1:10" x14ac:dyDescent="0.25">
      <c r="A277" s="2">
        <f>fhr_stats!A48</f>
        <v>47</v>
      </c>
      <c r="B277">
        <f>fhr_stats!B48</f>
        <v>1</v>
      </c>
      <c r="C277" s="129">
        <f>fhr_stats!M48</f>
        <v>27.2850097122645</v>
      </c>
      <c r="D277">
        <f t="shared" si="28"/>
        <v>1</v>
      </c>
      <c r="E277" s="129">
        <f>fhr_stats!S48</f>
        <v>39.25</v>
      </c>
      <c r="F277">
        <f t="shared" si="29"/>
        <v>1</v>
      </c>
      <c r="G277" s="129">
        <f>fhr_stats!T48</f>
        <v>157</v>
      </c>
      <c r="H277">
        <f t="shared" si="30"/>
        <v>1</v>
      </c>
      <c r="I277" s="129">
        <f t="shared" si="31"/>
        <v>0</v>
      </c>
      <c r="J277" s="155">
        <f t="shared" si="32"/>
        <v>0</v>
      </c>
    </row>
    <row r="278" spans="1:10" x14ac:dyDescent="0.25">
      <c r="A278" s="2">
        <f>fhr_stats!A49</f>
        <v>48</v>
      </c>
      <c r="B278">
        <f>fhr_stats!B49</f>
        <v>1</v>
      </c>
      <c r="C278" s="129">
        <f>fhr_stats!M49</f>
        <v>31.672573106999799</v>
      </c>
      <c r="D278">
        <f t="shared" si="28"/>
        <v>1</v>
      </c>
      <c r="E278" s="129">
        <f>fhr_stats!S49</f>
        <v>26</v>
      </c>
      <c r="F278">
        <f t="shared" si="29"/>
        <v>1</v>
      </c>
      <c r="G278" s="129">
        <f>fhr_stats!T49</f>
        <v>169.25</v>
      </c>
      <c r="H278">
        <f t="shared" si="30"/>
        <v>1</v>
      </c>
      <c r="I278" s="129">
        <f t="shared" si="31"/>
        <v>0</v>
      </c>
      <c r="J278" s="155">
        <f t="shared" si="32"/>
        <v>0</v>
      </c>
    </row>
    <row r="279" spans="1:10" x14ac:dyDescent="0.25">
      <c r="A279" s="2">
        <f>fhr_stats!A60</f>
        <v>59</v>
      </c>
      <c r="B279">
        <f>fhr_stats!B60</f>
        <v>1</v>
      </c>
      <c r="C279" s="129">
        <f>fhr_stats!M60</f>
        <v>27.299033338549201</v>
      </c>
      <c r="D279">
        <f t="shared" si="28"/>
        <v>1</v>
      </c>
      <c r="E279" s="129">
        <f>fhr_stats!S60</f>
        <v>33</v>
      </c>
      <c r="F279">
        <f t="shared" si="29"/>
        <v>1</v>
      </c>
      <c r="G279" s="129">
        <f>fhr_stats!T60</f>
        <v>125.25</v>
      </c>
      <c r="H279">
        <f t="shared" si="30"/>
        <v>1</v>
      </c>
      <c r="I279" s="129">
        <f t="shared" si="31"/>
        <v>0</v>
      </c>
      <c r="J279" s="155">
        <f t="shared" si="32"/>
        <v>0</v>
      </c>
    </row>
    <row r="280" spans="1:10" x14ac:dyDescent="0.25">
      <c r="A280" s="2">
        <f>fhr_stats!A69</f>
        <v>68</v>
      </c>
      <c r="B280">
        <f>fhr_stats!B69</f>
        <v>1</v>
      </c>
      <c r="C280" s="129">
        <f>fhr_stats!M69</f>
        <v>34.610615168327499</v>
      </c>
      <c r="D280">
        <f t="shared" si="28"/>
        <v>1</v>
      </c>
      <c r="E280" s="129">
        <f>fhr_stats!S69</f>
        <v>42.25</v>
      </c>
      <c r="F280">
        <f t="shared" si="29"/>
        <v>1</v>
      </c>
      <c r="G280" s="129">
        <f>fhr_stats!T69</f>
        <v>126.5</v>
      </c>
      <c r="H280">
        <f t="shared" si="30"/>
        <v>1</v>
      </c>
      <c r="I280" s="129">
        <f t="shared" si="31"/>
        <v>0</v>
      </c>
      <c r="J280" s="155">
        <f t="shared" si="32"/>
        <v>0</v>
      </c>
    </row>
    <row r="281" spans="1:10" x14ac:dyDescent="0.25">
      <c r="A281" s="2">
        <f>fhr_stats!A71</f>
        <v>70</v>
      </c>
      <c r="B281">
        <f>fhr_stats!B71</f>
        <v>1</v>
      </c>
      <c r="C281" s="129">
        <f>fhr_stats!M71</f>
        <v>32.922298242500297</v>
      </c>
      <c r="D281">
        <f t="shared" si="28"/>
        <v>1</v>
      </c>
      <c r="E281" s="129">
        <f>fhr_stats!S71</f>
        <v>35</v>
      </c>
      <c r="F281">
        <f t="shared" si="29"/>
        <v>1</v>
      </c>
      <c r="G281" s="129">
        <f>fhr_stats!T71</f>
        <v>128</v>
      </c>
      <c r="H281">
        <f t="shared" si="30"/>
        <v>1</v>
      </c>
      <c r="I281" s="129">
        <f t="shared" si="31"/>
        <v>0</v>
      </c>
      <c r="J281" s="155">
        <f t="shared" si="32"/>
        <v>0</v>
      </c>
    </row>
    <row r="282" spans="1:10" x14ac:dyDescent="0.25">
      <c r="A282" s="2">
        <f>fhr_stats!A72</f>
        <v>71</v>
      </c>
      <c r="B282">
        <f>fhr_stats!B72</f>
        <v>1</v>
      </c>
      <c r="C282" s="129">
        <f>fhr_stats!M72</f>
        <v>28.3142431017889</v>
      </c>
      <c r="D282">
        <f t="shared" si="28"/>
        <v>1</v>
      </c>
      <c r="E282" s="129">
        <f>fhr_stats!S72</f>
        <v>43</v>
      </c>
      <c r="F282">
        <f t="shared" si="29"/>
        <v>1</v>
      </c>
      <c r="G282" s="129">
        <f>fhr_stats!T72</f>
        <v>141.75</v>
      </c>
      <c r="H282">
        <f t="shared" si="30"/>
        <v>1</v>
      </c>
      <c r="I282" s="129">
        <f t="shared" si="31"/>
        <v>0</v>
      </c>
      <c r="J282" s="155">
        <f t="shared" si="32"/>
        <v>0</v>
      </c>
    </row>
    <row r="283" spans="1:10" x14ac:dyDescent="0.25">
      <c r="A283" s="2">
        <f>fhr_stats!A88</f>
        <v>87</v>
      </c>
      <c r="B283">
        <f>fhr_stats!B88</f>
        <v>1</v>
      </c>
      <c r="C283" s="129">
        <f>fhr_stats!M88</f>
        <v>32.188328919644697</v>
      </c>
      <c r="D283">
        <f t="shared" si="28"/>
        <v>1</v>
      </c>
      <c r="E283" s="129">
        <f>fhr_stats!S88</f>
        <v>59.326796551673503</v>
      </c>
      <c r="F283">
        <f t="shared" si="29"/>
        <v>1</v>
      </c>
      <c r="G283" s="129">
        <f>fhr_stats!T88</f>
        <v>129.00880452026001</v>
      </c>
      <c r="H283">
        <f t="shared" si="30"/>
        <v>1</v>
      </c>
      <c r="I283" s="129">
        <f t="shared" si="31"/>
        <v>0</v>
      </c>
      <c r="J283" s="155">
        <f t="shared" si="32"/>
        <v>0</v>
      </c>
    </row>
    <row r="284" spans="1:10" x14ac:dyDescent="0.25">
      <c r="A284" s="2">
        <f>fhr_stats!A106</f>
        <v>105</v>
      </c>
      <c r="B284">
        <f>fhr_stats!B106</f>
        <v>1</v>
      </c>
      <c r="C284" s="129">
        <f>fhr_stats!M106</f>
        <v>23.294661362799101</v>
      </c>
      <c r="D284">
        <f t="shared" si="28"/>
        <v>1</v>
      </c>
      <c r="E284" s="129">
        <f>fhr_stats!S106</f>
        <v>25.25</v>
      </c>
      <c r="F284">
        <f t="shared" si="29"/>
        <v>1</v>
      </c>
      <c r="G284" s="129">
        <f>fhr_stats!T106</f>
        <v>125</v>
      </c>
      <c r="H284">
        <f t="shared" si="30"/>
        <v>1</v>
      </c>
      <c r="I284" s="129">
        <f t="shared" si="31"/>
        <v>0</v>
      </c>
      <c r="J284" s="155">
        <f t="shared" si="32"/>
        <v>0</v>
      </c>
    </row>
    <row r="285" spans="1:10" x14ac:dyDescent="0.25">
      <c r="A285" s="2">
        <f>fhr_stats!A111</f>
        <v>110</v>
      </c>
      <c r="B285">
        <f>fhr_stats!B111</f>
        <v>1</v>
      </c>
      <c r="C285" s="129">
        <f>fhr_stats!M111</f>
        <v>28.009559890444699</v>
      </c>
      <c r="D285">
        <f t="shared" si="28"/>
        <v>1</v>
      </c>
      <c r="E285" s="129">
        <f>fhr_stats!S111</f>
        <v>31.985661691070302</v>
      </c>
      <c r="F285">
        <f t="shared" si="29"/>
        <v>1</v>
      </c>
      <c r="G285" s="129">
        <f>fhr_stats!T111</f>
        <v>124.081294991633</v>
      </c>
      <c r="H285">
        <f t="shared" si="30"/>
        <v>1</v>
      </c>
      <c r="I285" s="129">
        <f t="shared" si="31"/>
        <v>0</v>
      </c>
      <c r="J285" s="155">
        <f t="shared" si="32"/>
        <v>0</v>
      </c>
    </row>
    <row r="286" spans="1:10" x14ac:dyDescent="0.25">
      <c r="A286" s="2">
        <f>fhr_stats!A124</f>
        <v>123</v>
      </c>
      <c r="B286">
        <f>fhr_stats!B124</f>
        <v>1</v>
      </c>
      <c r="C286" s="129">
        <f>fhr_stats!M124</f>
        <v>38.330734392802199</v>
      </c>
      <c r="D286">
        <f t="shared" si="28"/>
        <v>1</v>
      </c>
      <c r="E286" s="129">
        <f>fhr_stats!S124</f>
        <v>58</v>
      </c>
      <c r="F286">
        <f t="shared" si="29"/>
        <v>1</v>
      </c>
      <c r="G286" s="129">
        <f>fhr_stats!T124</f>
        <v>144</v>
      </c>
      <c r="H286">
        <f t="shared" si="30"/>
        <v>1</v>
      </c>
      <c r="I286" s="129">
        <f t="shared" si="31"/>
        <v>0</v>
      </c>
      <c r="J286" s="155">
        <f t="shared" si="32"/>
        <v>0</v>
      </c>
    </row>
    <row r="287" spans="1:10" x14ac:dyDescent="0.25">
      <c r="A287" s="2">
        <f>fhr_stats!A125</f>
        <v>124</v>
      </c>
      <c r="B287">
        <f>fhr_stats!B125</f>
        <v>1</v>
      </c>
      <c r="C287" s="129">
        <f>fhr_stats!M125</f>
        <v>28.350248688817899</v>
      </c>
      <c r="D287">
        <f t="shared" si="28"/>
        <v>1</v>
      </c>
      <c r="E287" s="129">
        <f>fhr_stats!S125</f>
        <v>43</v>
      </c>
      <c r="F287">
        <f t="shared" si="29"/>
        <v>1</v>
      </c>
      <c r="G287" s="129">
        <f>fhr_stats!T125</f>
        <v>134</v>
      </c>
      <c r="H287">
        <f t="shared" si="30"/>
        <v>1</v>
      </c>
      <c r="I287" s="129">
        <f t="shared" si="31"/>
        <v>0</v>
      </c>
      <c r="J287" s="155">
        <f t="shared" si="32"/>
        <v>0</v>
      </c>
    </row>
    <row r="288" spans="1:10" x14ac:dyDescent="0.25">
      <c r="A288" s="2">
        <f>fhr_stats!A126</f>
        <v>125</v>
      </c>
      <c r="B288">
        <f>fhr_stats!B126</f>
        <v>1</v>
      </c>
      <c r="C288" s="129">
        <f>fhr_stats!M126</f>
        <v>39.937167701169898</v>
      </c>
      <c r="D288">
        <f t="shared" si="28"/>
        <v>1</v>
      </c>
      <c r="E288" s="129">
        <f>fhr_stats!S126</f>
        <v>74</v>
      </c>
      <c r="F288">
        <f t="shared" si="29"/>
        <v>1</v>
      </c>
      <c r="G288" s="129">
        <f>fhr_stats!T126</f>
        <v>164</v>
      </c>
      <c r="H288">
        <f t="shared" si="30"/>
        <v>1</v>
      </c>
      <c r="I288" s="129">
        <f t="shared" si="31"/>
        <v>0</v>
      </c>
      <c r="J288" s="155">
        <f t="shared" si="32"/>
        <v>0</v>
      </c>
    </row>
    <row r="289" spans="1:10" x14ac:dyDescent="0.25">
      <c r="A289" s="2">
        <f>fhr_stats!A142</f>
        <v>141</v>
      </c>
      <c r="B289">
        <f>fhr_stats!B142</f>
        <v>1</v>
      </c>
      <c r="C289" s="129">
        <f>fhr_stats!M142</f>
        <v>27.782919871835102</v>
      </c>
      <c r="D289">
        <f t="shared" si="28"/>
        <v>1</v>
      </c>
      <c r="E289" s="129">
        <f>fhr_stats!S142</f>
        <v>44</v>
      </c>
      <c r="F289">
        <f t="shared" si="29"/>
        <v>1</v>
      </c>
      <c r="G289" s="129">
        <f>fhr_stats!T142</f>
        <v>161</v>
      </c>
      <c r="H289">
        <f t="shared" si="30"/>
        <v>1</v>
      </c>
      <c r="I289" s="129">
        <f t="shared" si="31"/>
        <v>0</v>
      </c>
      <c r="J289" s="155">
        <f t="shared" si="32"/>
        <v>0</v>
      </c>
    </row>
    <row r="290" spans="1:10" x14ac:dyDescent="0.25">
      <c r="A290" s="2">
        <f>fhr_stats!A165</f>
        <v>164</v>
      </c>
      <c r="B290">
        <f>fhr_stats!B165</f>
        <v>1</v>
      </c>
      <c r="C290" s="129">
        <f>fhr_stats!M165</f>
        <v>28.068763035219501</v>
      </c>
      <c r="D290">
        <f t="shared" si="28"/>
        <v>1</v>
      </c>
      <c r="E290" s="129">
        <f>fhr_stats!S165</f>
        <v>47</v>
      </c>
      <c r="F290">
        <f t="shared" si="29"/>
        <v>1</v>
      </c>
      <c r="G290" s="129">
        <f>fhr_stats!T165</f>
        <v>121</v>
      </c>
      <c r="H290">
        <f t="shared" si="30"/>
        <v>1</v>
      </c>
      <c r="I290" s="129">
        <f t="shared" si="31"/>
        <v>0</v>
      </c>
      <c r="J290" s="155">
        <f t="shared" si="32"/>
        <v>0</v>
      </c>
    </row>
    <row r="291" spans="1:10" x14ac:dyDescent="0.25">
      <c r="A291" s="2">
        <f>fhr_stats!A213</f>
        <v>212</v>
      </c>
      <c r="B291">
        <f>fhr_stats!B213</f>
        <v>1</v>
      </c>
      <c r="C291" s="129">
        <f>fhr_stats!M213</f>
        <v>30.778571107883799</v>
      </c>
      <c r="D291">
        <f t="shared" si="28"/>
        <v>1</v>
      </c>
      <c r="E291" s="129">
        <f>fhr_stats!S213</f>
        <v>30</v>
      </c>
      <c r="F291">
        <f t="shared" si="29"/>
        <v>1</v>
      </c>
      <c r="G291" s="129">
        <f>fhr_stats!T213</f>
        <v>175</v>
      </c>
      <c r="H291">
        <f t="shared" si="30"/>
        <v>1</v>
      </c>
      <c r="I291" s="129">
        <f t="shared" si="31"/>
        <v>0</v>
      </c>
      <c r="J291" s="155">
        <f t="shared" si="32"/>
        <v>0</v>
      </c>
    </row>
    <row r="292" spans="1:10" x14ac:dyDescent="0.25">
      <c r="A292" s="2">
        <f>fhr_stats!A214</f>
        <v>213</v>
      </c>
      <c r="B292">
        <f>fhr_stats!B214</f>
        <v>1</v>
      </c>
      <c r="C292" s="129">
        <f>fhr_stats!M214</f>
        <v>24.788900070735401</v>
      </c>
      <c r="D292">
        <f t="shared" si="28"/>
        <v>1</v>
      </c>
      <c r="E292" s="129">
        <f>fhr_stats!S214</f>
        <v>24</v>
      </c>
      <c r="F292">
        <f t="shared" si="29"/>
        <v>1</v>
      </c>
      <c r="G292" s="129">
        <f>fhr_stats!T214</f>
        <v>147</v>
      </c>
      <c r="H292">
        <f t="shared" si="30"/>
        <v>1</v>
      </c>
      <c r="I292" s="129">
        <f t="shared" si="31"/>
        <v>0</v>
      </c>
      <c r="J292" s="155">
        <f t="shared" si="32"/>
        <v>0</v>
      </c>
    </row>
    <row r="293" spans="1:10" x14ac:dyDescent="0.25">
      <c r="A293" s="2">
        <f>fhr_stats!A225</f>
        <v>224</v>
      </c>
      <c r="B293">
        <f>fhr_stats!B225</f>
        <v>1</v>
      </c>
      <c r="C293" s="129">
        <f>fhr_stats!M225</f>
        <v>26.469710749042001</v>
      </c>
      <c r="D293">
        <f t="shared" si="28"/>
        <v>1</v>
      </c>
      <c r="E293" s="129">
        <f>fhr_stats!S225</f>
        <v>33.670146052982602</v>
      </c>
      <c r="F293">
        <f t="shared" si="29"/>
        <v>1</v>
      </c>
      <c r="G293" s="129">
        <f>fhr_stats!T225</f>
        <v>127.14295715869299</v>
      </c>
      <c r="H293">
        <f t="shared" si="30"/>
        <v>1</v>
      </c>
      <c r="I293" s="129">
        <f t="shared" si="31"/>
        <v>0</v>
      </c>
      <c r="J293" s="155">
        <f t="shared" si="32"/>
        <v>0</v>
      </c>
    </row>
    <row r="294" spans="1:10" x14ac:dyDescent="0.25">
      <c r="A294" s="2">
        <f>fhr_stats!A233</f>
        <v>232</v>
      </c>
      <c r="B294">
        <f>fhr_stats!B233</f>
        <v>1</v>
      </c>
      <c r="C294" s="129">
        <f>fhr_stats!M233</f>
        <v>23.68469338281</v>
      </c>
      <c r="D294">
        <f t="shared" si="28"/>
        <v>1</v>
      </c>
      <c r="E294" s="129">
        <f>fhr_stats!S233</f>
        <v>30.6749752484737</v>
      </c>
      <c r="F294">
        <f t="shared" si="29"/>
        <v>1</v>
      </c>
      <c r="G294" s="129">
        <f>fhr_stats!T233</f>
        <v>127.483396380971</v>
      </c>
      <c r="H294">
        <f t="shared" si="30"/>
        <v>1</v>
      </c>
      <c r="I294" s="129">
        <f t="shared" si="31"/>
        <v>0</v>
      </c>
      <c r="J294" s="155">
        <f t="shared" si="32"/>
        <v>0</v>
      </c>
    </row>
    <row r="295" spans="1:10" x14ac:dyDescent="0.25">
      <c r="A295" s="2">
        <f>fhr_stats!A242</f>
        <v>241</v>
      </c>
      <c r="B295">
        <f>fhr_stats!B242</f>
        <v>1</v>
      </c>
      <c r="C295" s="129">
        <f>fhr_stats!M242</f>
        <v>24.649654319821</v>
      </c>
      <c r="D295">
        <f t="shared" si="28"/>
        <v>1</v>
      </c>
      <c r="E295" s="129">
        <f>fhr_stats!S242</f>
        <v>32</v>
      </c>
      <c r="F295">
        <f t="shared" si="29"/>
        <v>1</v>
      </c>
      <c r="G295" s="129">
        <f>fhr_stats!T242</f>
        <v>144</v>
      </c>
      <c r="H295">
        <f t="shared" si="30"/>
        <v>1</v>
      </c>
      <c r="I295" s="129">
        <f t="shared" si="31"/>
        <v>0</v>
      </c>
      <c r="J295" s="155">
        <f t="shared" si="32"/>
        <v>0</v>
      </c>
    </row>
    <row r="296" spans="1:10" x14ac:dyDescent="0.25">
      <c r="A296" s="2">
        <f>fhr_stats!A245</f>
        <v>244</v>
      </c>
      <c r="B296">
        <f>fhr_stats!B245</f>
        <v>1</v>
      </c>
      <c r="C296" s="129">
        <f>fhr_stats!M245</f>
        <v>30.981136148112</v>
      </c>
      <c r="D296">
        <f t="shared" si="28"/>
        <v>1</v>
      </c>
      <c r="E296" s="129">
        <f>fhr_stats!S245</f>
        <v>22.789755861342499</v>
      </c>
      <c r="F296">
        <f t="shared" si="29"/>
        <v>1</v>
      </c>
      <c r="G296" s="129">
        <f>fhr_stats!T245</f>
        <v>134.66443215014499</v>
      </c>
      <c r="H296">
        <f t="shared" si="30"/>
        <v>1</v>
      </c>
      <c r="I296" s="129">
        <f t="shared" si="31"/>
        <v>0</v>
      </c>
      <c r="J296" s="155">
        <f t="shared" si="32"/>
        <v>0</v>
      </c>
    </row>
    <row r="297" spans="1:10" x14ac:dyDescent="0.25">
      <c r="A297" s="2">
        <f>fhr_stats!A285</f>
        <v>284</v>
      </c>
      <c r="B297">
        <f>fhr_stats!B285</f>
        <v>1</v>
      </c>
      <c r="C297" s="129">
        <f>fhr_stats!M285</f>
        <v>22.890680475927699</v>
      </c>
      <c r="D297">
        <f t="shared" si="28"/>
        <v>1</v>
      </c>
      <c r="E297" s="129">
        <f>fhr_stats!S285</f>
        <v>26.685001145498099</v>
      </c>
      <c r="F297">
        <f t="shared" si="29"/>
        <v>1</v>
      </c>
      <c r="G297" s="129">
        <f>fhr_stats!T285</f>
        <v>127.64276668371799</v>
      </c>
      <c r="H297">
        <f t="shared" si="30"/>
        <v>1</v>
      </c>
      <c r="I297" s="129">
        <f t="shared" si="31"/>
        <v>0</v>
      </c>
      <c r="J297" s="155">
        <f t="shared" si="32"/>
        <v>0</v>
      </c>
    </row>
    <row r="298" spans="1:10" x14ac:dyDescent="0.25">
      <c r="A298" s="2">
        <f>fhr_stats!A291</f>
        <v>290</v>
      </c>
      <c r="B298">
        <f>fhr_stats!B291</f>
        <v>1</v>
      </c>
      <c r="C298" s="129">
        <f>fhr_stats!M291</f>
        <v>25.7476411981933</v>
      </c>
      <c r="D298">
        <f t="shared" si="28"/>
        <v>1</v>
      </c>
      <c r="E298" s="129">
        <f>fhr_stats!S291</f>
        <v>38.5453763955922</v>
      </c>
      <c r="F298">
        <f t="shared" si="29"/>
        <v>1</v>
      </c>
      <c r="G298" s="129">
        <f>fhr_stats!T291</f>
        <v>121.005333248705</v>
      </c>
      <c r="H298">
        <f t="shared" si="30"/>
        <v>1</v>
      </c>
      <c r="I298" s="129">
        <f t="shared" si="31"/>
        <v>0</v>
      </c>
      <c r="J298" s="155">
        <f t="shared" si="32"/>
        <v>0</v>
      </c>
    </row>
    <row r="299" spans="1:10" x14ac:dyDescent="0.25">
      <c r="A299" s="2">
        <f>fhr_stats!A292</f>
        <v>291</v>
      </c>
      <c r="B299">
        <f>fhr_stats!B292</f>
        <v>1</v>
      </c>
      <c r="C299" s="129">
        <f>fhr_stats!M292</f>
        <v>25.723855052394899</v>
      </c>
      <c r="D299">
        <f t="shared" si="28"/>
        <v>1</v>
      </c>
      <c r="E299" s="129">
        <f>fhr_stats!S292</f>
        <v>39.5</v>
      </c>
      <c r="F299">
        <f t="shared" si="29"/>
        <v>1</v>
      </c>
      <c r="G299" s="129">
        <f>fhr_stats!T292</f>
        <v>123.5</v>
      </c>
      <c r="H299">
        <f t="shared" si="30"/>
        <v>1</v>
      </c>
      <c r="I299" s="129">
        <f t="shared" si="31"/>
        <v>0</v>
      </c>
      <c r="J299" s="155">
        <f t="shared" si="32"/>
        <v>0</v>
      </c>
    </row>
    <row r="300" spans="1:10" x14ac:dyDescent="0.25">
      <c r="A300" s="2">
        <f>fhr_stats!A296</f>
        <v>295</v>
      </c>
      <c r="B300">
        <f>fhr_stats!B296</f>
        <v>1</v>
      </c>
      <c r="C300" s="129">
        <f>fhr_stats!M296</f>
        <v>24.404851355014099</v>
      </c>
      <c r="D300">
        <f t="shared" si="28"/>
        <v>1</v>
      </c>
      <c r="E300" s="129">
        <f>fhr_stats!S296</f>
        <v>37.5625</v>
      </c>
      <c r="F300">
        <f t="shared" si="29"/>
        <v>1</v>
      </c>
      <c r="G300" s="129">
        <f>fhr_stats!T296</f>
        <v>126.25</v>
      </c>
      <c r="H300">
        <f t="shared" si="30"/>
        <v>1</v>
      </c>
      <c r="I300" s="129">
        <f t="shared" si="31"/>
        <v>0</v>
      </c>
      <c r="J300" s="155">
        <f t="shared" si="32"/>
        <v>0</v>
      </c>
    </row>
    <row r="301" spans="1:10" x14ac:dyDescent="0.25">
      <c r="A301" s="2">
        <f>fhr_stats!A298</f>
        <v>297</v>
      </c>
      <c r="B301">
        <f>fhr_stats!B298</f>
        <v>1</v>
      </c>
      <c r="C301" s="129">
        <f>fhr_stats!M298</f>
        <v>23.343418231550402</v>
      </c>
      <c r="D301">
        <f t="shared" si="28"/>
        <v>1</v>
      </c>
      <c r="E301" s="129">
        <f>fhr_stats!S298</f>
        <v>23.75</v>
      </c>
      <c r="F301">
        <f t="shared" si="29"/>
        <v>1</v>
      </c>
      <c r="G301" s="129">
        <f>fhr_stats!T298</f>
        <v>128.75</v>
      </c>
      <c r="H301">
        <f t="shared" si="30"/>
        <v>1</v>
      </c>
      <c r="I301" s="129">
        <f t="shared" si="31"/>
        <v>0</v>
      </c>
      <c r="J301" s="155">
        <f t="shared" si="3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8"/>
  <sheetViews>
    <sheetView zoomScaleNormal="100" workbookViewId="0">
      <selection activeCell="B10" sqref="B10"/>
    </sheetView>
  </sheetViews>
  <sheetFormatPr defaultColWidth="9.140625" defaultRowHeight="15" x14ac:dyDescent="0.25"/>
  <cols>
    <col min="1" max="1" width="18.85546875" customWidth="1"/>
    <col min="2" max="2" width="49.7109375" customWidth="1"/>
    <col min="3" max="3" width="19.140625" customWidth="1"/>
    <col min="4" max="4" width="15.42578125" bestFit="1" customWidth="1"/>
    <col min="5" max="5" width="25.28515625" customWidth="1"/>
    <col min="6" max="6" width="18.85546875" customWidth="1"/>
    <col min="7" max="7" width="24.28515625" bestFit="1" customWidth="1"/>
    <col min="8" max="1024" width="9.140625" style="37"/>
  </cols>
  <sheetData>
    <row r="1" spans="1:7" ht="32.25" customHeight="1" x14ac:dyDescent="0.25">
      <c r="A1" s="163" t="s">
        <v>108</v>
      </c>
      <c r="B1" s="163"/>
      <c r="C1" s="3"/>
    </row>
    <row r="2" spans="1:7" ht="38.25" customHeight="1" x14ac:dyDescent="0.25">
      <c r="A2" s="163"/>
      <c r="B2" s="163"/>
      <c r="C2" s="3"/>
    </row>
    <row r="3" spans="1:7" ht="15.75" thickBot="1" x14ac:dyDescent="0.3"/>
    <row r="4" spans="1:7" ht="45.75" thickBot="1" x14ac:dyDescent="0.3">
      <c r="A4" s="38" t="s">
        <v>19</v>
      </c>
      <c r="B4" s="39" t="s">
        <v>20</v>
      </c>
      <c r="C4" s="57" t="s">
        <v>21</v>
      </c>
      <c r="D4" s="57" t="s">
        <v>88</v>
      </c>
      <c r="E4" s="57" t="s">
        <v>89</v>
      </c>
      <c r="F4" s="58" t="s">
        <v>39</v>
      </c>
      <c r="G4" s="58" t="s">
        <v>105</v>
      </c>
    </row>
    <row r="5" spans="1:7" ht="48" thickBot="1" x14ac:dyDescent="0.3">
      <c r="A5" s="58" t="s">
        <v>88</v>
      </c>
      <c r="B5" s="44" t="s">
        <v>55</v>
      </c>
      <c r="C5" s="59">
        <v>1</v>
      </c>
      <c r="D5" s="167" t="s">
        <v>111</v>
      </c>
      <c r="E5" s="164" t="s">
        <v>44</v>
      </c>
      <c r="F5" s="164" t="s">
        <v>44</v>
      </c>
      <c r="G5" s="164"/>
    </row>
    <row r="6" spans="1:7" ht="48" thickBot="1" x14ac:dyDescent="0.3">
      <c r="A6" s="57" t="s">
        <v>89</v>
      </c>
      <c r="B6" s="44" t="s">
        <v>57</v>
      </c>
      <c r="C6" s="60">
        <v>1</v>
      </c>
      <c r="D6" s="165" t="str">
        <f>E5</f>
        <v xml:space="preserve"> </v>
      </c>
      <c r="E6" s="168" t="s">
        <v>112</v>
      </c>
      <c r="F6" s="165" t="s">
        <v>44</v>
      </c>
      <c r="G6" s="165"/>
    </row>
    <row r="7" spans="1:7" ht="48" thickBot="1" x14ac:dyDescent="0.3">
      <c r="A7" s="58" t="s">
        <v>39</v>
      </c>
      <c r="B7" s="44" t="s">
        <v>56</v>
      </c>
      <c r="C7" s="60">
        <v>1</v>
      </c>
      <c r="D7" s="165" t="str">
        <f>F5</f>
        <v xml:space="preserve"> </v>
      </c>
      <c r="E7" s="165" t="str">
        <f>F6</f>
        <v xml:space="preserve"> </v>
      </c>
      <c r="F7" s="168" t="s">
        <v>113</v>
      </c>
      <c r="G7" s="166"/>
    </row>
    <row r="8" spans="1:7" ht="63.75" thickBot="1" x14ac:dyDescent="0.3">
      <c r="A8" s="58" t="s">
        <v>105</v>
      </c>
      <c r="B8" s="44" t="s">
        <v>104</v>
      </c>
      <c r="C8" s="60">
        <v>2</v>
      </c>
      <c r="D8" s="165"/>
      <c r="E8" s="165"/>
      <c r="F8" s="166"/>
      <c r="G8" s="168" t="s">
        <v>114</v>
      </c>
    </row>
  </sheetData>
  <mergeCells count="1">
    <mergeCell ref="A1:B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73423-58FA-4DE0-924E-1D4225FBB671}">
  <dimension ref="A1:AMJ8"/>
  <sheetViews>
    <sheetView workbookViewId="0">
      <selection activeCell="F7" sqref="F7"/>
    </sheetView>
  </sheetViews>
  <sheetFormatPr defaultColWidth="9.140625" defaultRowHeight="15" x14ac:dyDescent="0.25"/>
  <cols>
    <col min="1" max="1" width="18.85546875" customWidth="1"/>
    <col min="2" max="2" width="49.7109375" customWidth="1"/>
    <col min="3" max="3" width="19.140625" customWidth="1"/>
    <col min="4" max="4" width="15.42578125" bestFit="1" customWidth="1"/>
    <col min="5" max="5" width="25.28515625" customWidth="1"/>
    <col min="6" max="6" width="18.85546875" customWidth="1"/>
    <col min="7" max="7" width="24.28515625" bestFit="1" customWidth="1"/>
    <col min="8" max="1024" width="9.140625" style="37"/>
  </cols>
  <sheetData>
    <row r="1" spans="1:7" ht="32.25" customHeight="1" x14ac:dyDescent="0.25">
      <c r="A1" s="163" t="s">
        <v>108</v>
      </c>
      <c r="B1" s="163"/>
      <c r="C1" s="3"/>
    </row>
    <row r="2" spans="1:7" ht="38.25" customHeight="1" x14ac:dyDescent="0.25">
      <c r="A2" s="163"/>
      <c r="B2" s="163"/>
      <c r="C2" s="3"/>
    </row>
    <row r="3" spans="1:7" ht="15.75" thickBot="1" x14ac:dyDescent="0.3"/>
    <row r="4" spans="1:7" ht="45.75" thickBot="1" x14ac:dyDescent="0.3">
      <c r="A4" s="38" t="s">
        <v>19</v>
      </c>
      <c r="B4" s="39" t="s">
        <v>20</v>
      </c>
      <c r="C4" s="57" t="s">
        <v>21</v>
      </c>
      <c r="D4" s="57" t="s">
        <v>88</v>
      </c>
      <c r="E4" s="57" t="s">
        <v>89</v>
      </c>
      <c r="F4" s="58" t="s">
        <v>39</v>
      </c>
      <c r="G4" s="58" t="s">
        <v>105</v>
      </c>
    </row>
    <row r="5" spans="1:7" ht="48" thickBot="1" x14ac:dyDescent="0.3">
      <c r="A5" s="58" t="s">
        <v>88</v>
      </c>
      <c r="B5" s="44" t="s">
        <v>55</v>
      </c>
      <c r="C5" s="59">
        <v>1</v>
      </c>
      <c r="D5" s="167" t="s">
        <v>115</v>
      </c>
      <c r="E5" s="164" t="s">
        <v>44</v>
      </c>
      <c r="F5" s="164" t="s">
        <v>44</v>
      </c>
      <c r="G5" s="164"/>
    </row>
    <row r="6" spans="1:7" ht="48" thickBot="1" x14ac:dyDescent="0.3">
      <c r="A6" s="57" t="s">
        <v>89</v>
      </c>
      <c r="B6" s="44" t="s">
        <v>57</v>
      </c>
      <c r="C6" s="60">
        <v>1</v>
      </c>
      <c r="D6" s="165" t="str">
        <f>E5</f>
        <v xml:space="preserve"> </v>
      </c>
      <c r="E6" s="168" t="s">
        <v>116</v>
      </c>
      <c r="F6" s="165" t="s">
        <v>44</v>
      </c>
      <c r="G6" s="165"/>
    </row>
    <row r="7" spans="1:7" ht="48" thickBot="1" x14ac:dyDescent="0.3">
      <c r="A7" s="58" t="s">
        <v>39</v>
      </c>
      <c r="B7" s="44" t="s">
        <v>56</v>
      </c>
      <c r="C7" s="60">
        <v>1</v>
      </c>
      <c r="D7" s="165" t="str">
        <f>F5</f>
        <v xml:space="preserve"> </v>
      </c>
      <c r="E7" s="165" t="str">
        <f>F6</f>
        <v xml:space="preserve"> </v>
      </c>
      <c r="F7" s="168" t="s">
        <v>118</v>
      </c>
      <c r="G7" s="166"/>
    </row>
    <row r="8" spans="1:7" ht="48" thickBot="1" x14ac:dyDescent="0.3">
      <c r="A8" s="58" t="s">
        <v>105</v>
      </c>
      <c r="B8" s="44" t="s">
        <v>104</v>
      </c>
      <c r="C8" s="60">
        <v>2</v>
      </c>
      <c r="D8" s="165"/>
      <c r="E8" s="165"/>
      <c r="F8" s="166"/>
      <c r="G8" s="168" t="s">
        <v>117</v>
      </c>
    </row>
  </sheetData>
  <mergeCells count="1">
    <mergeCell ref="A1:B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53655-37A9-44FA-8A40-6688A924EECE}">
  <dimension ref="A1:AMJ8"/>
  <sheetViews>
    <sheetView tabSelected="1" workbookViewId="0">
      <selection sqref="A1:B2"/>
    </sheetView>
  </sheetViews>
  <sheetFormatPr defaultColWidth="9.140625" defaultRowHeight="15" x14ac:dyDescent="0.25"/>
  <cols>
    <col min="1" max="1" width="18.85546875" customWidth="1"/>
    <col min="2" max="2" width="49.7109375" customWidth="1"/>
    <col min="3" max="3" width="19.140625" customWidth="1"/>
    <col min="4" max="4" width="15.42578125" bestFit="1" customWidth="1"/>
    <col min="5" max="5" width="25.28515625" customWidth="1"/>
    <col min="6" max="6" width="18.85546875" customWidth="1"/>
    <col min="7" max="7" width="24.28515625" bestFit="1" customWidth="1"/>
    <col min="8" max="1024" width="9.140625" style="37"/>
  </cols>
  <sheetData>
    <row r="1" spans="1:7" ht="32.25" customHeight="1" x14ac:dyDescent="0.25">
      <c r="A1" s="163" t="s">
        <v>108</v>
      </c>
      <c r="B1" s="163"/>
      <c r="C1" s="3"/>
    </row>
    <row r="2" spans="1:7" ht="38.25" customHeight="1" x14ac:dyDescent="0.25">
      <c r="A2" s="163"/>
      <c r="B2" s="163"/>
      <c r="C2" s="3"/>
    </row>
    <row r="3" spans="1:7" ht="15.75" thickBot="1" x14ac:dyDescent="0.3"/>
    <row r="4" spans="1:7" ht="45.75" thickBot="1" x14ac:dyDescent="0.3">
      <c r="A4" s="38" t="s">
        <v>19</v>
      </c>
      <c r="B4" s="39" t="s">
        <v>20</v>
      </c>
      <c r="C4" s="57" t="s">
        <v>21</v>
      </c>
      <c r="D4" s="57" t="s">
        <v>88</v>
      </c>
      <c r="E4" s="57" t="s">
        <v>89</v>
      </c>
      <c r="F4" s="58" t="s">
        <v>39</v>
      </c>
      <c r="G4" s="58" t="s">
        <v>105</v>
      </c>
    </row>
    <row r="5" spans="1:7" ht="48" thickBot="1" x14ac:dyDescent="0.3">
      <c r="A5" s="58" t="s">
        <v>88</v>
      </c>
      <c r="B5" s="44" t="s">
        <v>55</v>
      </c>
      <c r="C5" s="59">
        <v>1</v>
      </c>
      <c r="D5" s="167" t="s">
        <v>106</v>
      </c>
      <c r="E5" s="164" t="s">
        <v>44</v>
      </c>
      <c r="F5" s="164" t="s">
        <v>44</v>
      </c>
      <c r="G5" s="164"/>
    </row>
    <row r="6" spans="1:7" ht="48" thickBot="1" x14ac:dyDescent="0.3">
      <c r="A6" s="57" t="s">
        <v>89</v>
      </c>
      <c r="B6" s="44" t="s">
        <v>57</v>
      </c>
      <c r="C6" s="60">
        <v>1</v>
      </c>
      <c r="D6" s="165" t="str">
        <f>E5</f>
        <v xml:space="preserve"> </v>
      </c>
      <c r="E6" s="168" t="s">
        <v>107</v>
      </c>
      <c r="F6" s="165" t="s">
        <v>44</v>
      </c>
      <c r="G6" s="165"/>
    </row>
    <row r="7" spans="1:7" ht="48" thickBot="1" x14ac:dyDescent="0.3">
      <c r="A7" s="58" t="s">
        <v>39</v>
      </c>
      <c r="B7" s="44" t="s">
        <v>56</v>
      </c>
      <c r="C7" s="60">
        <v>1</v>
      </c>
      <c r="D7" s="165" t="str">
        <f>F5</f>
        <v xml:space="preserve"> </v>
      </c>
      <c r="E7" s="165" t="str">
        <f>F6</f>
        <v xml:space="preserve"> </v>
      </c>
      <c r="F7" s="168" t="s">
        <v>110</v>
      </c>
      <c r="G7" s="166"/>
    </row>
    <row r="8" spans="1:7" ht="63.75" thickBot="1" x14ac:dyDescent="0.3">
      <c r="A8" s="58" t="s">
        <v>105</v>
      </c>
      <c r="B8" s="44" t="s">
        <v>104</v>
      </c>
      <c r="C8" s="60">
        <v>2</v>
      </c>
      <c r="D8" s="165"/>
      <c r="E8" s="165"/>
      <c r="F8" s="166"/>
      <c r="G8" s="168" t="s">
        <v>109</v>
      </c>
    </row>
  </sheetData>
  <mergeCells count="1">
    <mergeCell ref="A1:B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3"/>
  <sheetViews>
    <sheetView zoomScale="55" zoomScaleNormal="55" workbookViewId="0">
      <selection activeCell="B17" sqref="B17"/>
    </sheetView>
  </sheetViews>
  <sheetFormatPr defaultColWidth="8.7109375" defaultRowHeight="15" x14ac:dyDescent="0.25"/>
  <cols>
    <col min="1" max="1" width="16" customWidth="1"/>
    <col min="2" max="2" width="75.28515625" customWidth="1"/>
    <col min="3" max="3" width="18.28515625" customWidth="1"/>
    <col min="4" max="4" width="9.140625" style="61" customWidth="1"/>
    <col min="6" max="6" width="9.140625" style="61" customWidth="1"/>
    <col min="11" max="11" width="9.140625" style="61" customWidth="1"/>
    <col min="12" max="12" width="9.140625" style="1" customWidth="1"/>
    <col min="14" max="15" width="9.140625" style="61" customWidth="1"/>
    <col min="19" max="19" width="9.140625" style="1" customWidth="1"/>
    <col min="20" max="20" width="9.140625" style="2" customWidth="1"/>
  </cols>
  <sheetData>
    <row r="1" spans="1:22" ht="32.25" customHeight="1" x14ac:dyDescent="0.25">
      <c r="A1" s="163" t="s">
        <v>58</v>
      </c>
      <c r="B1" s="163"/>
      <c r="C1" s="3"/>
    </row>
    <row r="2" spans="1:22" ht="38.25" customHeight="1" x14ac:dyDescent="0.25">
      <c r="A2" s="163"/>
      <c r="B2" s="163"/>
      <c r="C2" s="3"/>
    </row>
    <row r="4" spans="1:22" ht="45" x14ac:dyDescent="0.25">
      <c r="A4" s="62" t="s">
        <v>19</v>
      </c>
      <c r="B4" s="63" t="s">
        <v>20</v>
      </c>
      <c r="C4" s="64" t="s">
        <v>21</v>
      </c>
      <c r="D4" s="65" t="s">
        <v>40</v>
      </c>
      <c r="E4" s="66" t="s">
        <v>41</v>
      </c>
      <c r="F4" s="66" t="s">
        <v>42</v>
      </c>
      <c r="G4" s="66" t="s">
        <v>43</v>
      </c>
      <c r="H4" s="66">
        <v>3</v>
      </c>
      <c r="I4" s="67" t="s">
        <v>26</v>
      </c>
      <c r="J4" s="68" t="s">
        <v>59</v>
      </c>
      <c r="K4" s="69">
        <v>6</v>
      </c>
      <c r="L4" s="63">
        <v>7</v>
      </c>
      <c r="M4" s="70">
        <v>8</v>
      </c>
      <c r="N4" s="66">
        <v>9</v>
      </c>
      <c r="O4" s="68" t="s">
        <v>60</v>
      </c>
      <c r="P4" s="68" t="s">
        <v>61</v>
      </c>
      <c r="Q4" s="68">
        <v>13</v>
      </c>
      <c r="R4" s="68" t="s">
        <v>28</v>
      </c>
      <c r="S4" s="71" t="s">
        <v>24</v>
      </c>
      <c r="T4" s="72" t="s">
        <v>25</v>
      </c>
      <c r="U4" s="63" t="s">
        <v>27</v>
      </c>
      <c r="V4" s="63" t="s">
        <v>23</v>
      </c>
    </row>
    <row r="5" spans="1:22" s="61" customFormat="1" ht="30" x14ac:dyDescent="0.25">
      <c r="A5" s="73" t="s">
        <v>40</v>
      </c>
      <c r="B5" s="74" t="s">
        <v>50</v>
      </c>
      <c r="C5" s="75">
        <v>3</v>
      </c>
      <c r="D5" s="76">
        <v>0.73329999999999995</v>
      </c>
      <c r="E5" s="77" t="s">
        <v>44</v>
      </c>
      <c r="F5" s="78">
        <v>0.77290999999999999</v>
      </c>
      <c r="G5" s="78">
        <v>0.74170000000000003</v>
      </c>
      <c r="H5" s="78">
        <v>0.71660000000000001</v>
      </c>
      <c r="I5" s="78">
        <v>0.75</v>
      </c>
      <c r="J5" s="78">
        <v>0.73540000000000005</v>
      </c>
      <c r="K5" s="78">
        <v>0.73540000000000005</v>
      </c>
      <c r="L5" s="79">
        <v>0.73750000000000004</v>
      </c>
      <c r="M5" s="78">
        <v>0.73329999999999995</v>
      </c>
      <c r="N5" s="78">
        <v>0.73540000000000005</v>
      </c>
      <c r="O5" s="78">
        <v>0.74170000000000003</v>
      </c>
      <c r="P5" s="78"/>
      <c r="Q5" s="78"/>
      <c r="R5" s="78"/>
      <c r="S5" s="79">
        <v>0.75829999999999997</v>
      </c>
      <c r="T5" s="80">
        <v>0.73540000000000005</v>
      </c>
      <c r="U5" s="78"/>
      <c r="V5" s="78"/>
    </row>
    <row r="6" spans="1:22" ht="30" x14ac:dyDescent="0.25">
      <c r="A6" s="81" t="s">
        <v>41</v>
      </c>
      <c r="B6" s="82" t="s">
        <v>51</v>
      </c>
      <c r="C6" s="83">
        <v>3</v>
      </c>
      <c r="D6" s="84" t="str">
        <f>E5</f>
        <v xml:space="preserve"> </v>
      </c>
      <c r="E6" s="85">
        <v>0.70625000000000004</v>
      </c>
      <c r="F6" s="78">
        <v>0.74170000000000003</v>
      </c>
      <c r="G6" s="78">
        <v>0.71040000000000003</v>
      </c>
      <c r="H6" s="78">
        <v>0.71450000000000002</v>
      </c>
      <c r="I6" s="78">
        <v>0.72909999999999997</v>
      </c>
      <c r="J6" s="78">
        <v>0.70409999999999995</v>
      </c>
      <c r="K6" s="78">
        <v>0.69579999999999997</v>
      </c>
      <c r="L6" s="79">
        <v>0.73329999999999995</v>
      </c>
      <c r="M6" s="78">
        <v>0.71240000000000003</v>
      </c>
      <c r="N6" s="78">
        <v>0.70625000000000004</v>
      </c>
      <c r="O6" s="78">
        <v>0.69579999999999997</v>
      </c>
      <c r="P6" s="78"/>
      <c r="Q6" s="78"/>
      <c r="R6" s="78"/>
      <c r="S6" s="79">
        <v>0.73750000000000004</v>
      </c>
      <c r="T6" s="86">
        <v>0.71250000000000002</v>
      </c>
      <c r="U6" s="87"/>
      <c r="V6" s="87"/>
    </row>
    <row r="7" spans="1:22" s="96" customFormat="1" ht="45" x14ac:dyDescent="0.25">
      <c r="A7" s="88" t="s">
        <v>42</v>
      </c>
      <c r="B7" s="89" t="s">
        <v>52</v>
      </c>
      <c r="C7" s="90">
        <v>3</v>
      </c>
      <c r="D7" s="91">
        <f>F5</f>
        <v>0.77290999999999999</v>
      </c>
      <c r="E7" s="91">
        <f>F6</f>
        <v>0.74170000000000003</v>
      </c>
      <c r="F7" s="92">
        <v>0.70416000000000001</v>
      </c>
      <c r="G7" s="93" t="s">
        <v>44</v>
      </c>
      <c r="H7" s="93">
        <v>0.70208000000000004</v>
      </c>
      <c r="I7" s="93">
        <v>0.76449999999999996</v>
      </c>
      <c r="J7" s="93">
        <v>0.71875</v>
      </c>
      <c r="K7" s="93">
        <v>0.71250000000000002</v>
      </c>
      <c r="L7" s="94">
        <v>0.75829999999999997</v>
      </c>
      <c r="M7" s="93">
        <v>0.74170000000000003</v>
      </c>
      <c r="N7" s="93">
        <v>0.72289999999999999</v>
      </c>
      <c r="O7" s="93">
        <v>0.72909999999999997</v>
      </c>
      <c r="P7" s="93"/>
      <c r="Q7" s="93"/>
      <c r="R7" s="93"/>
      <c r="S7" s="94">
        <v>0.74160000000000004</v>
      </c>
      <c r="T7" s="95">
        <v>0.7208</v>
      </c>
      <c r="U7" s="93"/>
      <c r="V7" s="93">
        <v>0.73540000000000005</v>
      </c>
    </row>
    <row r="8" spans="1:22" ht="45" x14ac:dyDescent="0.25">
      <c r="A8" s="81" t="s">
        <v>43</v>
      </c>
      <c r="B8" s="82" t="s">
        <v>53</v>
      </c>
      <c r="C8" s="83">
        <v>3</v>
      </c>
      <c r="D8" s="84">
        <f>G5</f>
        <v>0.74170000000000003</v>
      </c>
      <c r="E8" s="84">
        <f>G6</f>
        <v>0.71040000000000003</v>
      </c>
      <c r="F8" s="84" t="str">
        <f>G7</f>
        <v xml:space="preserve"> </v>
      </c>
      <c r="G8" s="85">
        <v>0.69579999999999997</v>
      </c>
      <c r="H8" s="78">
        <v>0.69159999999999999</v>
      </c>
      <c r="I8" s="78">
        <v>0.74370000000000003</v>
      </c>
      <c r="J8" s="78">
        <v>0.67910000000000004</v>
      </c>
      <c r="K8" s="78">
        <v>7.0400000000000003E-3</v>
      </c>
      <c r="L8" s="79">
        <v>0.72291000000000005</v>
      </c>
      <c r="M8" s="78">
        <v>0.71250000000000002</v>
      </c>
      <c r="N8" s="78">
        <v>0.70830000000000004</v>
      </c>
      <c r="O8" s="78">
        <v>0.69579999999999997</v>
      </c>
      <c r="P8" s="78"/>
      <c r="Q8" s="78"/>
      <c r="R8" s="78"/>
      <c r="S8" s="79">
        <v>0.72289999999999999</v>
      </c>
      <c r="T8" s="86">
        <v>0.7</v>
      </c>
      <c r="U8" s="87"/>
      <c r="V8" s="87"/>
    </row>
    <row r="9" spans="1:22" ht="30" customHeight="1" x14ac:dyDescent="0.25">
      <c r="A9" s="97" t="s">
        <v>39</v>
      </c>
      <c r="B9" s="98" t="s">
        <v>49</v>
      </c>
      <c r="C9" s="99">
        <v>1</v>
      </c>
      <c r="D9" s="84">
        <f>H5</f>
        <v>0.71660000000000001</v>
      </c>
      <c r="E9" s="84">
        <f>H6</f>
        <v>0.71450000000000002</v>
      </c>
      <c r="F9" s="84">
        <f>H7</f>
        <v>0.70208000000000004</v>
      </c>
      <c r="G9" s="84">
        <f>H8</f>
        <v>0.69159999999999999</v>
      </c>
      <c r="H9" s="85">
        <v>0.60199999999999998</v>
      </c>
      <c r="I9" s="78">
        <v>0.73540000000000005</v>
      </c>
      <c r="J9" s="78">
        <v>0.64159999999999995</v>
      </c>
      <c r="K9" s="78">
        <v>0.6583</v>
      </c>
      <c r="L9" s="79">
        <v>0.71875</v>
      </c>
      <c r="M9" s="78">
        <v>0.71199999999999997</v>
      </c>
      <c r="N9" s="78">
        <v>0.68330000000000002</v>
      </c>
      <c r="O9" s="78">
        <v>0.65</v>
      </c>
      <c r="P9" s="78"/>
      <c r="Q9" s="78"/>
      <c r="R9" s="78"/>
      <c r="S9" s="79">
        <v>0.69588000000000005</v>
      </c>
      <c r="T9" s="86">
        <v>0.65625</v>
      </c>
      <c r="U9" s="87"/>
      <c r="V9" s="87"/>
    </row>
    <row r="10" spans="1:22" s="1" customFormat="1" ht="30" customHeight="1" x14ac:dyDescent="0.25">
      <c r="A10" s="100" t="s">
        <v>26</v>
      </c>
      <c r="B10" s="101" t="s">
        <v>34</v>
      </c>
      <c r="C10" s="102">
        <v>2</v>
      </c>
      <c r="D10" s="103">
        <f>I5</f>
        <v>0.75</v>
      </c>
      <c r="E10" s="103">
        <f>I6</f>
        <v>0.72909999999999997</v>
      </c>
      <c r="F10" s="103">
        <f>I7</f>
        <v>0.76449999999999996</v>
      </c>
      <c r="G10" s="103">
        <f>I8</f>
        <v>0.74370000000000003</v>
      </c>
      <c r="H10" s="103">
        <f>I9</f>
        <v>0.73540000000000005</v>
      </c>
      <c r="I10" s="104">
        <v>0.72707999999999995</v>
      </c>
      <c r="J10" s="79" t="s">
        <v>44</v>
      </c>
      <c r="K10" s="79" t="s">
        <v>44</v>
      </c>
      <c r="L10" s="105">
        <v>0.74790000000000001</v>
      </c>
      <c r="M10" s="79" t="s">
        <v>44</v>
      </c>
      <c r="N10" s="79" t="s">
        <v>44</v>
      </c>
      <c r="O10" s="79" t="s">
        <v>44</v>
      </c>
      <c r="P10" s="79"/>
      <c r="Q10" s="79"/>
      <c r="R10" s="79"/>
      <c r="S10" s="105">
        <v>0.75409999999999999</v>
      </c>
      <c r="T10" s="106">
        <v>0.76039999999999996</v>
      </c>
      <c r="U10" s="105"/>
      <c r="V10" s="105"/>
    </row>
    <row r="11" spans="1:22" ht="30" customHeight="1" x14ac:dyDescent="0.25">
      <c r="A11" s="97" t="s">
        <v>62</v>
      </c>
      <c r="B11" s="82" t="s">
        <v>63</v>
      </c>
      <c r="C11" s="99">
        <v>2</v>
      </c>
      <c r="D11" s="84">
        <f>J5</f>
        <v>0.73540000000000005</v>
      </c>
      <c r="E11" s="84">
        <f>J6</f>
        <v>0.70409999999999995</v>
      </c>
      <c r="F11" s="84">
        <f>J7</f>
        <v>0.71875</v>
      </c>
      <c r="G11" s="84">
        <f>J8</f>
        <v>0.67910000000000004</v>
      </c>
      <c r="H11" s="84">
        <f>J9</f>
        <v>0.64159999999999995</v>
      </c>
      <c r="I11" s="84" t="str">
        <f>J10</f>
        <v xml:space="preserve"> </v>
      </c>
      <c r="J11" s="85">
        <v>0.57909999999999995</v>
      </c>
      <c r="K11" s="78" t="s">
        <v>44</v>
      </c>
      <c r="L11" s="79">
        <v>0.7208</v>
      </c>
      <c r="M11" s="78" t="s">
        <v>44</v>
      </c>
      <c r="N11" s="78" t="s">
        <v>44</v>
      </c>
      <c r="O11" s="78" t="s">
        <v>44</v>
      </c>
      <c r="P11" s="78"/>
      <c r="Q11" s="78"/>
      <c r="R11" s="78"/>
      <c r="S11" s="79">
        <v>0.71099999999999997</v>
      </c>
      <c r="T11" s="86">
        <v>0.66869999999999996</v>
      </c>
      <c r="U11" s="87"/>
      <c r="V11" s="87"/>
    </row>
    <row r="12" spans="1:22" s="61" customFormat="1" ht="30" customHeight="1" x14ac:dyDescent="0.25">
      <c r="A12" s="81">
        <v>6</v>
      </c>
      <c r="B12" s="82" t="s">
        <v>64</v>
      </c>
      <c r="C12" s="83">
        <v>1</v>
      </c>
      <c r="D12" s="84">
        <f>K5</f>
        <v>0.73540000000000005</v>
      </c>
      <c r="E12" s="84">
        <f>K6</f>
        <v>0.69579999999999997</v>
      </c>
      <c r="F12" s="84">
        <f>K7</f>
        <v>0.71250000000000002</v>
      </c>
      <c r="G12" s="84">
        <f>K8</f>
        <v>7.0400000000000003E-3</v>
      </c>
      <c r="H12" s="84">
        <f>K9</f>
        <v>0.6583</v>
      </c>
      <c r="I12" s="84" t="str">
        <f>K10</f>
        <v xml:space="preserve"> </v>
      </c>
      <c r="J12" s="84" t="str">
        <f>K11</f>
        <v xml:space="preserve"> </v>
      </c>
      <c r="K12" s="107">
        <v>0.629</v>
      </c>
      <c r="L12" s="79">
        <v>0.73299999999999998</v>
      </c>
      <c r="M12" s="78" t="s">
        <v>44</v>
      </c>
      <c r="N12" s="78" t="s">
        <v>44</v>
      </c>
      <c r="O12" s="78" t="s">
        <v>44</v>
      </c>
      <c r="P12" s="78"/>
      <c r="Q12" s="78"/>
      <c r="R12" s="78"/>
      <c r="S12" s="79"/>
      <c r="T12" s="80"/>
      <c r="U12" s="78"/>
      <c r="V12" s="78"/>
    </row>
    <row r="13" spans="1:22" s="113" customFormat="1" ht="30" customHeight="1" x14ac:dyDescent="0.25">
      <c r="A13" s="108" t="s">
        <v>54</v>
      </c>
      <c r="B13" s="109" t="s">
        <v>29</v>
      </c>
      <c r="C13" s="110">
        <v>1</v>
      </c>
      <c r="D13" s="103">
        <f>L5</f>
        <v>0.73750000000000004</v>
      </c>
      <c r="E13" s="111">
        <f>L6</f>
        <v>0.73329999999999995</v>
      </c>
      <c r="F13" s="111">
        <f>L7</f>
        <v>0.75829999999999997</v>
      </c>
      <c r="G13" s="111">
        <f>L8</f>
        <v>0.72291000000000005</v>
      </c>
      <c r="H13" s="111">
        <f>L9</f>
        <v>0.71875</v>
      </c>
      <c r="I13" s="111">
        <f>L10</f>
        <v>0.74790000000000001</v>
      </c>
      <c r="J13" s="111">
        <f>L11</f>
        <v>0.7208</v>
      </c>
      <c r="K13" s="103">
        <f>L12</f>
        <v>0.73299999999999998</v>
      </c>
      <c r="L13" s="112">
        <v>0.71875</v>
      </c>
      <c r="M13" s="13">
        <v>0.72499999999999998</v>
      </c>
      <c r="N13" s="79">
        <v>0.7208</v>
      </c>
      <c r="O13" s="79">
        <v>0.73540000000000005</v>
      </c>
      <c r="P13" s="13"/>
      <c r="Q13" s="13"/>
      <c r="R13" s="13"/>
      <c r="S13" s="13">
        <v>0.75829999999999997</v>
      </c>
      <c r="T13" s="106">
        <v>0.74580000000000002</v>
      </c>
      <c r="U13" s="13">
        <v>0.73329999999999995</v>
      </c>
      <c r="V13" s="13"/>
    </row>
    <row r="14" spans="1:22" ht="30" customHeight="1" x14ac:dyDescent="0.25">
      <c r="A14" s="81">
        <v>8</v>
      </c>
      <c r="B14" s="82" t="s">
        <v>65</v>
      </c>
      <c r="C14" s="83">
        <v>3</v>
      </c>
      <c r="D14" s="84">
        <f>M5</f>
        <v>0.73329999999999995</v>
      </c>
      <c r="E14" s="84">
        <f>M6</f>
        <v>0.71240000000000003</v>
      </c>
      <c r="F14" s="84">
        <f>M7</f>
        <v>0.74170000000000003</v>
      </c>
      <c r="G14" s="84">
        <f>M8</f>
        <v>0.71250000000000002</v>
      </c>
      <c r="H14" s="84">
        <f>M9</f>
        <v>0.71199999999999997</v>
      </c>
      <c r="I14" s="84" t="str">
        <f>M10</f>
        <v xml:space="preserve"> </v>
      </c>
      <c r="J14" s="84" t="str">
        <f>M11</f>
        <v xml:space="preserve"> </v>
      </c>
      <c r="K14" s="84" t="str">
        <f>M12</f>
        <v xml:space="preserve"> </v>
      </c>
      <c r="L14" s="103">
        <f>M13</f>
        <v>0.72499999999999998</v>
      </c>
      <c r="M14" s="107">
        <v>0.71450000000000002</v>
      </c>
      <c r="N14" s="114" t="s">
        <v>44</v>
      </c>
      <c r="O14" s="115" t="s">
        <v>44</v>
      </c>
      <c r="P14" s="78"/>
      <c r="Q14" s="78"/>
      <c r="R14" s="78"/>
      <c r="S14" s="79">
        <v>0.74790000000000001</v>
      </c>
      <c r="T14" s="86">
        <v>0.73540000000000005</v>
      </c>
      <c r="U14" s="78"/>
      <c r="V14" s="78"/>
    </row>
    <row r="15" spans="1:22" s="61" customFormat="1" ht="30" x14ac:dyDescent="0.25">
      <c r="A15" s="81">
        <v>9</v>
      </c>
      <c r="B15" s="82" t="s">
        <v>66</v>
      </c>
      <c r="C15" s="83">
        <v>2</v>
      </c>
      <c r="D15" s="84">
        <f>N5</f>
        <v>0.73540000000000005</v>
      </c>
      <c r="E15" s="84">
        <f>N6</f>
        <v>0.70625000000000004</v>
      </c>
      <c r="F15" s="84">
        <f>N7</f>
        <v>0.72289999999999999</v>
      </c>
      <c r="G15" s="84">
        <f>N8</f>
        <v>0.70830000000000004</v>
      </c>
      <c r="H15" s="84">
        <f>N9</f>
        <v>0.68330000000000002</v>
      </c>
      <c r="I15" s="84" t="str">
        <f>N10</f>
        <v xml:space="preserve"> </v>
      </c>
      <c r="J15" s="84" t="str">
        <f>N11</f>
        <v xml:space="preserve"> </v>
      </c>
      <c r="K15" s="84" t="str">
        <f>N12</f>
        <v xml:space="preserve"> </v>
      </c>
      <c r="L15" s="103">
        <f>N13</f>
        <v>0.7208</v>
      </c>
      <c r="M15" s="84" t="str">
        <f>N14</f>
        <v xml:space="preserve"> </v>
      </c>
      <c r="N15" s="107">
        <v>0.67910000000000004</v>
      </c>
      <c r="O15" s="78" t="s">
        <v>44</v>
      </c>
      <c r="P15" s="78"/>
      <c r="Q15" s="78"/>
      <c r="R15" s="78"/>
      <c r="S15" s="79">
        <v>0.72709999999999997</v>
      </c>
      <c r="T15" s="80">
        <v>0.70625000000000004</v>
      </c>
      <c r="U15" s="78">
        <v>0.74370000000000003</v>
      </c>
      <c r="V15" s="78"/>
    </row>
    <row r="16" spans="1:22" s="61" customFormat="1" ht="30" x14ac:dyDescent="0.25">
      <c r="A16" s="81" t="s">
        <v>60</v>
      </c>
      <c r="B16" s="82" t="s">
        <v>67</v>
      </c>
      <c r="C16" s="83">
        <v>2</v>
      </c>
      <c r="D16" s="84">
        <f>O5</f>
        <v>0.74170000000000003</v>
      </c>
      <c r="E16" s="84">
        <f>O6</f>
        <v>0.69579999999999997</v>
      </c>
      <c r="F16" s="84">
        <f>O7</f>
        <v>0.72909999999999997</v>
      </c>
      <c r="G16" s="84">
        <f>O8</f>
        <v>0.69579999999999997</v>
      </c>
      <c r="H16" s="84">
        <f>O9</f>
        <v>0.65</v>
      </c>
      <c r="I16" s="84" t="str">
        <f>O10</f>
        <v xml:space="preserve"> </v>
      </c>
      <c r="J16" s="84" t="str">
        <f>O11</f>
        <v xml:space="preserve"> </v>
      </c>
      <c r="K16" s="84" t="str">
        <f>O12</f>
        <v xml:space="preserve"> </v>
      </c>
      <c r="L16" s="103">
        <f>O13</f>
        <v>0.73540000000000005</v>
      </c>
      <c r="M16" s="84" t="str">
        <f>O14</f>
        <v xml:space="preserve"> </v>
      </c>
      <c r="N16" s="84" t="str">
        <f>O15</f>
        <v xml:space="preserve"> </v>
      </c>
      <c r="O16" s="85">
        <v>0.62080000000000002</v>
      </c>
      <c r="P16" s="78"/>
      <c r="Q16" s="78"/>
      <c r="R16" s="78"/>
      <c r="S16" s="79">
        <v>0.71250000000000002</v>
      </c>
      <c r="T16" s="80"/>
      <c r="U16" s="78">
        <v>0.74170000000000003</v>
      </c>
      <c r="V16" s="78"/>
    </row>
    <row r="17" spans="1:22" ht="30" customHeight="1" x14ac:dyDescent="0.25">
      <c r="A17" s="97" t="s">
        <v>68</v>
      </c>
      <c r="B17" s="82" t="s">
        <v>69</v>
      </c>
      <c r="C17" s="99">
        <v>2</v>
      </c>
      <c r="D17" s="84"/>
      <c r="E17" s="84"/>
      <c r="F17" s="84"/>
      <c r="G17" s="84"/>
      <c r="H17" s="84"/>
      <c r="I17" s="84"/>
      <c r="J17" s="61"/>
      <c r="L17" s="116"/>
      <c r="M17" s="61"/>
      <c r="P17" s="85">
        <v>0.57289999999999996</v>
      </c>
      <c r="Q17" s="78"/>
      <c r="R17" s="78"/>
      <c r="S17" s="79">
        <v>0.7</v>
      </c>
      <c r="T17" s="86">
        <v>0.65210000000000001</v>
      </c>
      <c r="U17" s="87"/>
      <c r="V17" s="87"/>
    </row>
    <row r="18" spans="1:22" ht="30" customHeight="1" x14ac:dyDescent="0.25">
      <c r="A18" s="81">
        <v>13</v>
      </c>
      <c r="B18" s="82" t="s">
        <v>70</v>
      </c>
      <c r="C18" s="83">
        <v>2</v>
      </c>
      <c r="D18" s="84"/>
      <c r="E18" s="84"/>
      <c r="F18" s="84"/>
      <c r="G18" s="84"/>
      <c r="H18" s="84"/>
      <c r="I18" s="84"/>
      <c r="J18" s="61"/>
      <c r="L18" s="116"/>
      <c r="M18" s="61"/>
      <c r="P18" s="61"/>
      <c r="Q18" s="117">
        <v>0.58540000000000003</v>
      </c>
      <c r="R18" s="78"/>
      <c r="S18" s="79">
        <v>0.71040000000000003</v>
      </c>
      <c r="T18" s="86"/>
      <c r="U18" s="87"/>
      <c r="V18" s="87"/>
    </row>
    <row r="19" spans="1:22" ht="45" x14ac:dyDescent="0.25">
      <c r="A19" s="81" t="s">
        <v>28</v>
      </c>
      <c r="B19" s="82" t="s">
        <v>71</v>
      </c>
      <c r="C19" s="83">
        <v>2</v>
      </c>
      <c r="D19" s="84"/>
      <c r="E19" s="84"/>
      <c r="F19" s="84"/>
      <c r="G19" s="84"/>
      <c r="H19" s="84"/>
      <c r="I19" s="84"/>
      <c r="J19" s="61"/>
      <c r="L19" s="116"/>
      <c r="M19" s="61"/>
      <c r="P19" s="61"/>
      <c r="Q19" s="118"/>
      <c r="R19" s="117">
        <v>0.67500000000000004</v>
      </c>
      <c r="S19" s="79">
        <v>0.73329999999999995</v>
      </c>
      <c r="T19" s="86">
        <v>0.71040000000000003</v>
      </c>
      <c r="U19" s="87"/>
      <c r="V19" s="87"/>
    </row>
    <row r="20" spans="1:22" s="1" customFormat="1" ht="30" x14ac:dyDescent="0.25">
      <c r="A20" s="119" t="s">
        <v>24</v>
      </c>
      <c r="B20" s="101" t="s">
        <v>72</v>
      </c>
      <c r="C20" s="120">
        <v>1</v>
      </c>
      <c r="D20" s="116"/>
      <c r="E20" s="116"/>
      <c r="F20" s="116"/>
      <c r="G20" s="116"/>
      <c r="H20" s="116"/>
      <c r="J20" s="116"/>
      <c r="K20" s="116"/>
      <c r="M20" s="116"/>
      <c r="N20" s="116"/>
      <c r="O20" s="116"/>
      <c r="P20" s="116"/>
      <c r="Q20" s="116"/>
      <c r="R20" s="116"/>
      <c r="S20" s="112">
        <v>0.71875</v>
      </c>
      <c r="T20" s="106">
        <v>0.70209999999999995</v>
      </c>
      <c r="U20" s="105">
        <v>0.75629999999999997</v>
      </c>
      <c r="V20" s="105">
        <v>0.75829999999999997</v>
      </c>
    </row>
    <row r="21" spans="1:22" s="2" customFormat="1" ht="30" x14ac:dyDescent="0.25">
      <c r="A21" s="121" t="s">
        <v>25</v>
      </c>
      <c r="B21" s="122" t="s">
        <v>73</v>
      </c>
      <c r="C21" s="123">
        <v>1</v>
      </c>
      <c r="D21" s="61"/>
      <c r="F21" s="61"/>
      <c r="K21" s="61"/>
      <c r="L21" s="113"/>
      <c r="N21" s="61"/>
      <c r="O21" s="61"/>
      <c r="S21" s="113"/>
      <c r="T21" s="124">
        <v>0.65200000000000002</v>
      </c>
      <c r="U21" s="125"/>
      <c r="V21" s="125">
        <v>0.75</v>
      </c>
    </row>
    <row r="22" spans="1:22" ht="30" x14ac:dyDescent="0.25">
      <c r="A22" s="126" t="s">
        <v>27</v>
      </c>
      <c r="B22" s="127" t="s">
        <v>35</v>
      </c>
      <c r="C22" s="123">
        <v>2</v>
      </c>
      <c r="M22" s="61"/>
      <c r="U22" s="104">
        <v>0.72707999999999995</v>
      </c>
      <c r="V22" s="128">
        <v>0.73960000000000004</v>
      </c>
    </row>
    <row r="23" spans="1:22" ht="19.5" x14ac:dyDescent="0.25">
      <c r="A23" s="126" t="s">
        <v>23</v>
      </c>
      <c r="B23" s="127" t="s">
        <v>74</v>
      </c>
      <c r="C23" s="123">
        <v>1</v>
      </c>
      <c r="V23" s="128">
        <v>0.7208</v>
      </c>
    </row>
  </sheetData>
  <mergeCells count="1">
    <mergeCell ref="A1:B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F8"/>
  <sheetViews>
    <sheetView zoomScale="70" zoomScaleNormal="70" workbookViewId="0">
      <selection activeCell="A11" sqref="A11"/>
    </sheetView>
  </sheetViews>
  <sheetFormatPr defaultColWidth="8.7109375" defaultRowHeight="15" x14ac:dyDescent="0.25"/>
  <cols>
    <col min="1" max="1" width="17.85546875" customWidth="1"/>
    <col min="2" max="2" width="15.28515625" style="129" customWidth="1"/>
    <col min="3" max="3" width="30.140625" style="129" customWidth="1"/>
    <col min="4" max="4" width="35" style="129" customWidth="1"/>
    <col min="5" max="5" width="24.85546875" style="129" customWidth="1"/>
    <col min="6" max="6" width="29.7109375" style="129" customWidth="1"/>
    <col min="7" max="7" width="28.85546875" customWidth="1"/>
    <col min="8" max="8" width="28.42578125" customWidth="1"/>
  </cols>
  <sheetData>
    <row r="3" spans="1:6" x14ac:dyDescent="0.25">
      <c r="A3" s="130"/>
      <c r="B3" s="131" t="s">
        <v>75</v>
      </c>
      <c r="C3" s="132"/>
      <c r="D3" s="132"/>
      <c r="E3" s="132"/>
      <c r="F3" s="133"/>
    </row>
    <row r="4" spans="1:6" x14ac:dyDescent="0.25">
      <c r="A4" s="134" t="s">
        <v>1</v>
      </c>
      <c r="B4" s="135" t="s">
        <v>76</v>
      </c>
      <c r="C4" s="136" t="s">
        <v>77</v>
      </c>
      <c r="D4" s="136" t="s">
        <v>78</v>
      </c>
      <c r="E4" s="136" t="s">
        <v>79</v>
      </c>
      <c r="F4" s="137" t="s">
        <v>80</v>
      </c>
    </row>
    <row r="5" spans="1:6" x14ac:dyDescent="0.25">
      <c r="A5" s="138">
        <v>0</v>
      </c>
      <c r="B5" s="139">
        <v>137.14308242921999</v>
      </c>
      <c r="C5" s="140">
        <v>130.43254636430899</v>
      </c>
      <c r="D5" s="140">
        <v>137.14308242921999</v>
      </c>
      <c r="E5" s="140">
        <v>130.43254636430899</v>
      </c>
      <c r="F5" s="141"/>
    </row>
    <row r="6" spans="1:6" x14ac:dyDescent="0.25">
      <c r="A6" s="142">
        <v>1</v>
      </c>
      <c r="B6" s="143">
        <v>134.85566748206099</v>
      </c>
      <c r="C6" s="144">
        <v>121.516738128414</v>
      </c>
      <c r="D6" s="144">
        <v>134.85566748206099</v>
      </c>
      <c r="E6" s="144">
        <v>121.516738128414</v>
      </c>
      <c r="F6" s="145"/>
    </row>
    <row r="7" spans="1:6" x14ac:dyDescent="0.25">
      <c r="A7" s="142" t="s">
        <v>81</v>
      </c>
      <c r="B7" s="146"/>
      <c r="C7" s="147"/>
      <c r="D7" s="147"/>
      <c r="E7" s="147"/>
      <c r="F7" s="148"/>
    </row>
    <row r="8" spans="1:6" x14ac:dyDescent="0.25">
      <c r="A8" s="149" t="s">
        <v>82</v>
      </c>
      <c r="B8" s="150">
        <v>136.68559943978801</v>
      </c>
      <c r="C8" s="151">
        <v>128.64938471713</v>
      </c>
      <c r="D8" s="151">
        <v>136.68559943978801</v>
      </c>
      <c r="E8" s="151">
        <v>128.64938471713</v>
      </c>
      <c r="F8" s="15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fhr_stats</vt:lpstr>
      <vt:lpstr>Erreur Moyenne (toute la durée)</vt:lpstr>
      <vt:lpstr>OLD Erreur moyenne (dernière h)</vt:lpstr>
      <vt:lpstr>Controversial Data</vt:lpstr>
      <vt:lpstr>Erreur moyenne (dernière heure)</vt:lpstr>
      <vt:lpstr>sans 10% des controversial</vt:lpstr>
      <vt:lpstr>sans 16.7% des controversial</vt:lpstr>
      <vt:lpstr>Précision Moyenne (old)</vt:lpstr>
      <vt:lpstr>Moyennes</vt:lpstr>
      <vt:lpstr>Volatilités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Franck ZIBI</dc:creator>
  <dc:description/>
  <cp:lastModifiedBy>Franck ZIBI</cp:lastModifiedBy>
  <cp:revision>1</cp:revision>
  <dcterms:created xsi:type="dcterms:W3CDTF">2024-05-26T15:03:30Z</dcterms:created>
  <dcterms:modified xsi:type="dcterms:W3CDTF">2024-08-20T19:14:56Z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