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inizr\Downloads\"/>
    </mc:Choice>
  </mc:AlternateContent>
  <xr:revisionPtr revIDLastSave="0" documentId="13_ncr:1_{AF13E63C-69C7-4DB3-A782-8E6BD790CE7C}" xr6:coauthVersionLast="47" xr6:coauthVersionMax="47" xr10:uidLastSave="{00000000-0000-0000-0000-000000000000}"/>
  <bookViews>
    <workbookView xWindow="-110" yWindow="-110" windowWidth="19420" windowHeight="10300" tabRatio="735" firstSheet="5" activeTab="8" xr2:uid="{00000000-000D-0000-FFFF-FFFF00000000}"/>
  </bookViews>
  <sheets>
    <sheet name="Search Strategy" sheetId="2" r:id="rId1"/>
    <sheet name="ACM Digital Library" sheetId="3" r:id="rId2"/>
    <sheet name="IEEE Xplore" sheetId="4" r:id="rId3"/>
    <sheet name="Scopus" sheetId="5" r:id="rId4"/>
    <sheet name="Total (Author, Title, Year)" sheetId="1" r:id="rId5"/>
    <sheet name="Pilot screening" sheetId="6" r:id="rId6"/>
    <sheet name="Screening" sheetId="7" r:id="rId7"/>
    <sheet name="Data Extraction" sheetId="8" r:id="rId8"/>
    <sheet name="Data Extraction - RM" sheetId="9" r:id="rId9"/>
  </sheets>
  <definedNames>
    <definedName name="_xlnm._FilterDatabase" localSheetId="4" hidden="1">'Total (Author, Title, Year)'!$B$3:$E$3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7" i="8" l="1"/>
  <c r="F18" i="8"/>
  <c r="F19" i="8"/>
  <c r="F20" i="8"/>
  <c r="F21" i="8"/>
  <c r="F16" i="8"/>
  <c r="F15" i="8"/>
  <c r="F14" i="8"/>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B2" i="9"/>
  <c r="AA5" i="8"/>
  <c r="AB5" i="8" s="1"/>
  <c r="AA6" i="8"/>
  <c r="AB6" i="8" s="1"/>
  <c r="AA7" i="8"/>
  <c r="AB7" i="8" s="1"/>
  <c r="AA14" i="8"/>
  <c r="AB14" i="8" s="1"/>
  <c r="AA15" i="8"/>
  <c r="AB15" i="8" s="1"/>
  <c r="AA4" i="8"/>
  <c r="AB4" i="8" s="1"/>
  <c r="AA16" i="8"/>
  <c r="AB16" i="8" s="1"/>
  <c r="AA17" i="8"/>
  <c r="AB17" i="8" s="1"/>
  <c r="AA18" i="8"/>
  <c r="AB18" i="8" s="1"/>
  <c r="AA12" i="8"/>
  <c r="AB12" i="8" s="1"/>
  <c r="AA8" i="8"/>
  <c r="AB8" i="8" s="1"/>
  <c r="AA19" i="8"/>
  <c r="AB19" i="8" s="1"/>
  <c r="AA9" i="8"/>
  <c r="AB9" i="8" s="1"/>
  <c r="AA10" i="8"/>
  <c r="AB10" i="8" s="1"/>
  <c r="AA13" i="8"/>
  <c r="AB13" i="8" s="1"/>
  <c r="AA20" i="8"/>
  <c r="AB20" i="8" s="1"/>
  <c r="AA21" i="8"/>
  <c r="AB21" i="8" s="1"/>
  <c r="AA11" i="8"/>
  <c r="AB11" i="8" s="1"/>
  <c r="L37" i="7"/>
  <c r="M37" i="7" s="1"/>
  <c r="A37" i="7"/>
  <c r="L36" i="7"/>
  <c r="M36" i="7" s="1"/>
  <c r="A36" i="7"/>
  <c r="L35" i="7"/>
  <c r="M35" i="7" s="1"/>
  <c r="A35" i="7"/>
  <c r="L34" i="7"/>
  <c r="M34" i="7" s="1"/>
  <c r="A34" i="7"/>
  <c r="L33" i="7"/>
  <c r="M33" i="7" s="1"/>
  <c r="A33" i="7"/>
  <c r="L32" i="7"/>
  <c r="M32" i="7" s="1"/>
  <c r="A32" i="7"/>
  <c r="L31" i="7"/>
  <c r="M31" i="7" s="1"/>
  <c r="A31" i="7"/>
  <c r="L30" i="7"/>
  <c r="M30" i="7" s="1"/>
  <c r="A30" i="7"/>
  <c r="L29" i="7"/>
  <c r="M29" i="7" s="1"/>
  <c r="A29" i="7"/>
  <c r="L28" i="7"/>
  <c r="M28" i="7" s="1"/>
  <c r="A28" i="7"/>
  <c r="L27" i="7"/>
  <c r="M27" i="7" s="1"/>
  <c r="A27" i="7"/>
  <c r="L26" i="7"/>
  <c r="M26" i="7" s="1"/>
  <c r="A26" i="7"/>
  <c r="L25" i="7"/>
  <c r="M25" i="7" s="1"/>
  <c r="A25" i="7"/>
  <c r="L24" i="7"/>
  <c r="M24" i="7" s="1"/>
  <c r="A24" i="7"/>
  <c r="L23" i="7"/>
  <c r="M23" i="7" s="1"/>
  <c r="A23" i="7"/>
  <c r="L22" i="7"/>
  <c r="M22" i="7" s="1"/>
  <c r="A22" i="7"/>
  <c r="L21" i="7"/>
  <c r="M21" i="7" s="1"/>
  <c r="A21" i="7"/>
  <c r="L20" i="7"/>
  <c r="M20" i="7" s="1"/>
  <c r="A20" i="7"/>
  <c r="L19" i="7"/>
  <c r="M19" i="7" s="1"/>
  <c r="A19" i="7"/>
  <c r="L18" i="7"/>
  <c r="M18" i="7" s="1"/>
  <c r="A18" i="7"/>
  <c r="L17" i="7"/>
  <c r="M17" i="7" s="1"/>
  <c r="A17" i="7"/>
  <c r="L16" i="7"/>
  <c r="M16" i="7" s="1"/>
  <c r="A16" i="7"/>
  <c r="L15" i="7"/>
  <c r="M15" i="7" s="1"/>
  <c r="A15" i="7"/>
  <c r="L14" i="7"/>
  <c r="M14" i="7" s="1"/>
  <c r="A14" i="7"/>
  <c r="L13" i="7"/>
  <c r="M13" i="7" s="1"/>
  <c r="A13" i="7"/>
  <c r="L12" i="7"/>
  <c r="M12" i="7" s="1"/>
  <c r="A12" i="7"/>
  <c r="L11" i="7"/>
  <c r="M11" i="7" s="1"/>
  <c r="A11" i="7"/>
  <c r="L10" i="7"/>
  <c r="M10" i="7" s="1"/>
  <c r="A10" i="7"/>
  <c r="L9" i="7"/>
  <c r="M9" i="7" s="1"/>
  <c r="A9" i="7"/>
  <c r="L8" i="7"/>
  <c r="M8" i="7" s="1"/>
  <c r="A8" i="7"/>
  <c r="L7" i="7"/>
  <c r="M7" i="7" s="1"/>
  <c r="A7" i="7"/>
  <c r="L6" i="7"/>
  <c r="M6" i="7" s="1"/>
  <c r="A6" i="7"/>
  <c r="L5" i="7"/>
  <c r="M5" i="7" s="1"/>
  <c r="A5" i="7"/>
  <c r="L4" i="7"/>
  <c r="M4" i="7" s="1"/>
  <c r="B1" i="7" s="1" a="1"/>
  <c r="B1" i="7" s="1"/>
  <c r="A4" i="7"/>
  <c r="O18" i="6"/>
  <c r="P18" i="6" s="1"/>
  <c r="O19" i="6"/>
  <c r="O20" i="6"/>
  <c r="P20" i="6" s="1"/>
  <c r="O21" i="6"/>
  <c r="P21" i="6" s="1"/>
  <c r="O22" i="6"/>
  <c r="P22" i="6" s="1"/>
  <c r="O23" i="6"/>
  <c r="P23" i="6" s="1"/>
  <c r="O24" i="6"/>
  <c r="P24" i="6" s="1"/>
  <c r="O25" i="6"/>
  <c r="P25" i="6" s="1"/>
  <c r="O26" i="6"/>
  <c r="P26" i="6" s="1"/>
  <c r="O27" i="6"/>
  <c r="P27" i="6" s="1"/>
  <c r="O28" i="6"/>
  <c r="P28" i="6" s="1"/>
  <c r="O29" i="6"/>
  <c r="P29" i="6" s="1"/>
  <c r="O30" i="6"/>
  <c r="P30" i="6" s="1"/>
  <c r="O31" i="6"/>
  <c r="P31" i="6" s="1"/>
  <c r="O32" i="6"/>
  <c r="P32" i="6" s="1"/>
  <c r="O33" i="6"/>
  <c r="P33" i="6" s="1"/>
  <c r="O34" i="6"/>
  <c r="P34" i="6" s="1"/>
  <c r="O35" i="6"/>
  <c r="P35" i="6" s="1"/>
  <c r="O36" i="6"/>
  <c r="P36" i="6" s="1"/>
  <c r="O37" i="6"/>
  <c r="P37" i="6" s="1"/>
  <c r="O16" i="6"/>
  <c r="P16" i="6" s="1"/>
  <c r="O4" i="6"/>
  <c r="P4" i="6" s="1"/>
  <c r="O5" i="6"/>
  <c r="P5" i="6" s="1"/>
  <c r="O6" i="6"/>
  <c r="P6" i="6" s="1"/>
  <c r="O7" i="6"/>
  <c r="P7" i="6" s="1"/>
  <c r="O8" i="6"/>
  <c r="P8" i="6" s="1"/>
  <c r="O9" i="6"/>
  <c r="P9" i="6" s="1"/>
  <c r="O10" i="6"/>
  <c r="P10" i="6" s="1"/>
  <c r="O11" i="6"/>
  <c r="P11" i="6" s="1"/>
  <c r="O12" i="6"/>
  <c r="P12" i="6" s="1"/>
  <c r="O13" i="6"/>
  <c r="P13" i="6" s="1"/>
  <c r="O14" i="6"/>
  <c r="P14" i="6" s="1"/>
  <c r="O15" i="6"/>
  <c r="P15" i="6" s="1"/>
  <c r="O17" i="6"/>
  <c r="P17" i="6" s="1"/>
  <c r="P19" i="6"/>
  <c r="B9" i="1"/>
  <c r="C9" i="1"/>
  <c r="D9" i="1"/>
  <c r="B25" i="1"/>
  <c r="C25" i="1"/>
  <c r="D25" i="1"/>
  <c r="B10" i="1"/>
  <c r="C10" i="1"/>
  <c r="D10" i="1"/>
  <c r="B19" i="1"/>
  <c r="C19" i="1"/>
  <c r="D19" i="1"/>
  <c r="B22" i="1"/>
  <c r="C22" i="1"/>
  <c r="D22" i="1"/>
  <c r="B35" i="1"/>
  <c r="C35" i="1"/>
  <c r="D35" i="1"/>
  <c r="B18" i="1"/>
  <c r="C18" i="1"/>
  <c r="D18" i="1"/>
  <c r="B13" i="1"/>
  <c r="C13" i="1"/>
  <c r="D13" i="1"/>
  <c r="B27" i="1"/>
  <c r="C27" i="1"/>
  <c r="D27" i="1"/>
  <c r="B23" i="1"/>
  <c r="C23" i="1"/>
  <c r="D23" i="1"/>
  <c r="B15" i="1"/>
  <c r="C15" i="1"/>
  <c r="D15" i="1"/>
  <c r="B11" i="1"/>
  <c r="C11" i="1"/>
  <c r="D11" i="1"/>
  <c r="B5" i="1"/>
  <c r="C5" i="1"/>
  <c r="D5" i="1"/>
  <c r="B32" i="1"/>
  <c r="C32" i="1"/>
  <c r="D32" i="1"/>
  <c r="B17" i="1"/>
  <c r="C17" i="1"/>
  <c r="D17" i="1"/>
  <c r="B31" i="1"/>
  <c r="C31" i="1"/>
  <c r="D31" i="1"/>
  <c r="B6" i="1"/>
  <c r="C6" i="1"/>
  <c r="D6" i="1"/>
  <c r="B28" i="1"/>
  <c r="C28" i="1"/>
  <c r="D28" i="1"/>
  <c r="B7" i="1"/>
  <c r="C7" i="1"/>
  <c r="D7" i="1"/>
  <c r="B4" i="1"/>
  <c r="C4" i="1"/>
  <c r="D4" i="1"/>
  <c r="B12" i="1"/>
  <c r="C12" i="1"/>
  <c r="D12" i="1"/>
  <c r="B8" i="1"/>
  <c r="C8" i="1"/>
  <c r="D8" i="1"/>
  <c r="B14" i="1"/>
  <c r="C14" i="1"/>
  <c r="D14" i="1"/>
  <c r="B16" i="1"/>
  <c r="C16" i="1"/>
  <c r="D16" i="1"/>
  <c r="B20" i="1"/>
  <c r="C20" i="1"/>
  <c r="D20" i="1"/>
  <c r="B21" i="1"/>
  <c r="C21" i="1"/>
  <c r="D21" i="1"/>
  <c r="B24" i="1"/>
  <c r="C24" i="1"/>
  <c r="D24" i="1"/>
  <c r="B26" i="1"/>
  <c r="C26" i="1"/>
  <c r="D26" i="1"/>
  <c r="B33" i="1"/>
  <c r="C33" i="1"/>
  <c r="D33" i="1"/>
  <c r="B34" i="1"/>
  <c r="C34" i="1"/>
  <c r="D34" i="1"/>
  <c r="B29" i="1"/>
  <c r="C29" i="1"/>
  <c r="D29" i="1"/>
  <c r="B30" i="1"/>
  <c r="C30" i="1"/>
  <c r="D30" i="1"/>
  <c r="B36" i="1"/>
  <c r="C36" i="1"/>
  <c r="D36" i="1"/>
  <c r="B37" i="1"/>
  <c r="C37" i="1"/>
  <c r="D37" i="1"/>
  <c r="B1" i="8" l="1" a="1"/>
  <c r="B1" i="8" s="1"/>
  <c r="A10" i="1"/>
  <c r="A10" i="6" s="1"/>
  <c r="L1" i="6" a="1"/>
  <c r="L1" i="6" s="1"/>
  <c r="A36" i="1"/>
  <c r="A36" i="6" s="1"/>
  <c r="A20" i="1"/>
  <c r="A20" i="6" s="1"/>
  <c r="A6" i="1"/>
  <c r="A6" i="6" s="1"/>
  <c r="A27" i="1"/>
  <c r="A27" i="6" s="1"/>
  <c r="A9" i="1"/>
  <c r="A9" i="6" s="1"/>
  <c r="A18" i="1"/>
  <c r="A18" i="6" s="1"/>
  <c r="A37" i="1"/>
  <c r="A37" i="6" s="1"/>
  <c r="A21" i="1"/>
  <c r="A21" i="6" s="1"/>
  <c r="A28" i="1"/>
  <c r="A28" i="6" s="1"/>
  <c r="A23" i="1"/>
  <c r="A23" i="6" s="1"/>
  <c r="A25" i="1"/>
  <c r="A25" i="6" s="1"/>
  <c r="A26" i="1"/>
  <c r="A26" i="6" s="1"/>
  <c r="A11" i="1"/>
  <c r="A11" i="6" s="1"/>
  <c r="A19" i="1"/>
  <c r="A19" i="6" s="1"/>
  <c r="A8" i="1"/>
  <c r="A8" i="6" s="1"/>
  <c r="A24" i="1"/>
  <c r="A24" i="6" s="1"/>
  <c r="A34" i="1"/>
  <c r="A34" i="6" s="1"/>
  <c r="A32" i="1"/>
  <c r="A32" i="6" s="1"/>
  <c r="A35" i="1"/>
  <c r="A35" i="6" s="1"/>
  <c r="A7" i="1"/>
  <c r="A7" i="6" s="1"/>
  <c r="A30" i="1"/>
  <c r="A30" i="6" s="1"/>
  <c r="A16" i="1"/>
  <c r="A16" i="6" s="1"/>
  <c r="A31" i="1"/>
  <c r="A31" i="6" s="1"/>
  <c r="A13" i="1"/>
  <c r="A13" i="6" s="1"/>
  <c r="A33" i="1"/>
  <c r="A33" i="6" s="1"/>
  <c r="A12" i="1"/>
  <c r="A12" i="6" s="1"/>
  <c r="A5" i="1"/>
  <c r="A5" i="6" s="1"/>
  <c r="A22" i="1"/>
  <c r="A22" i="6" s="1"/>
  <c r="A15" i="1"/>
  <c r="A15" i="6" s="1"/>
  <c r="A29" i="1"/>
  <c r="A29" i="6" s="1"/>
  <c r="A14" i="1"/>
  <c r="A14" i="6" s="1"/>
  <c r="A17" i="1"/>
  <c r="A17" i="6" s="1"/>
  <c r="A4" i="1"/>
  <c r="A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dinizr</author>
  </authors>
  <commentList>
    <comment ref="A3" authorId="0" shapeId="0" xr:uid="{8282737A-DAF9-48D5-8DAF-D9492426754E}">
      <text>
        <r>
          <rPr>
            <b/>
            <sz val="9"/>
            <color indexed="81"/>
            <rFont val="Tahoma"/>
            <family val="2"/>
          </rPr>
          <t>dinizr:</t>
        </r>
        <r>
          <rPr>
            <sz val="9"/>
            <color indexed="81"/>
            <rFont val="Tahoma"/>
            <family val="2"/>
          </rPr>
          <t xml:space="preserve">
Color-code: 
Green-- Highly Relevant
Transp.-- Relevant
Yellow--Borderline
Red--Irrelevant</t>
        </r>
      </text>
    </comment>
    <comment ref="A5" authorId="0" shapeId="0" xr:uid="{8D687314-6CCB-4532-A36B-3B3A1DB10440}">
      <text>
        <r>
          <rPr>
            <b/>
            <sz val="9"/>
            <color indexed="81"/>
            <rFont val="Tahoma"/>
            <charset val="1"/>
          </rPr>
          <t>dinizr:</t>
        </r>
        <r>
          <rPr>
            <sz val="9"/>
            <color indexed="81"/>
            <rFont val="Tahoma"/>
            <charset val="1"/>
          </rPr>
          <t xml:space="preserve">
Small paper; Evaluation is not well documented thus not replicable; </t>
        </r>
      </text>
    </comment>
    <comment ref="A6" authorId="0" shapeId="0" xr:uid="{4C2CA15D-74F2-4F90-876C-C0652AD6E080}">
      <text>
        <r>
          <rPr>
            <b/>
            <sz val="9"/>
            <color indexed="81"/>
            <rFont val="Tahoma"/>
            <charset val="1"/>
          </rPr>
          <t>dinizr:</t>
        </r>
        <r>
          <rPr>
            <sz val="9"/>
            <color indexed="81"/>
            <rFont val="Tahoma"/>
            <charset val="1"/>
          </rPr>
          <t xml:space="preserve">
Assurance tehcniques are not the main topic of the paper, the authors concern with simulation and field testing are in the evaluation section. Which is not descriptive enough. </t>
        </r>
      </text>
    </comment>
    <comment ref="A7" authorId="0" shapeId="0" xr:uid="{C396A1C5-4809-47AB-89DD-8551401B79C3}">
      <text>
        <r>
          <rPr>
            <b/>
            <sz val="9"/>
            <color indexed="81"/>
            <rFont val="Tahoma"/>
            <charset val="1"/>
          </rPr>
          <t>dinizr:</t>
        </r>
        <r>
          <rPr>
            <sz val="9"/>
            <color indexed="81"/>
            <rFont val="Tahoma"/>
            <charset val="1"/>
          </rPr>
          <t xml:space="preserve">
The paper does not address verification as a main concern but design. Verification using ROS-based simulation and field testing. 
Short paper</t>
        </r>
      </text>
    </comment>
    <comment ref="C8" authorId="0" shapeId="0" xr:uid="{7682122D-48F8-4D46-82DB-9935D5F80811}">
      <text>
        <r>
          <rPr>
            <b/>
            <sz val="9"/>
            <color indexed="81"/>
            <rFont val="Tahoma"/>
            <charset val="1"/>
          </rPr>
          <t>dinizr:</t>
        </r>
        <r>
          <rPr>
            <sz val="9"/>
            <color indexed="81"/>
            <rFont val="Tahoma"/>
            <charset val="1"/>
          </rPr>
          <t xml:space="preserve">
Q=Quality; these langauges are catered especially to capture spatial data from perception algorithms. Where you can pin or freeze the signal.</t>
        </r>
      </text>
    </comment>
    <comment ref="D8" authorId="0" shapeId="0" xr:uid="{CD557AF4-4FDF-4F2A-B02A-5E57B6A70087}">
      <text>
        <r>
          <rPr>
            <b/>
            <sz val="9"/>
            <color indexed="81"/>
            <rFont val="Tahoma"/>
            <charset val="1"/>
          </rPr>
          <t>dinizr:</t>
        </r>
        <r>
          <rPr>
            <sz val="9"/>
            <color indexed="81"/>
            <rFont val="Tahoma"/>
            <charset val="1"/>
          </rPr>
          <t xml:space="preserve">
PerceMon collects data from topics. It is minimally invsive.</t>
        </r>
      </text>
    </comment>
    <comment ref="A9" authorId="0" shapeId="0" xr:uid="{4C142C36-BCBB-4A78-A8D7-757221682FF2}">
      <text>
        <r>
          <rPr>
            <b/>
            <sz val="9"/>
            <color indexed="81"/>
            <rFont val="Tahoma"/>
            <charset val="1"/>
          </rPr>
          <t>dinizr:</t>
        </r>
        <r>
          <rPr>
            <sz val="9"/>
            <color indexed="81"/>
            <rFont val="Tahoma"/>
            <charset val="1"/>
          </rPr>
          <t xml:space="preserve">
short paper;
thought experiment;
no specific mentions to ROS apart from the one in noteworthy column</t>
        </r>
      </text>
    </comment>
    <comment ref="A10" authorId="0" shapeId="0" xr:uid="{8546FAC2-19B4-47B2-B015-DA0F5CE4E6C9}">
      <text>
        <r>
          <rPr>
            <b/>
            <sz val="9"/>
            <color indexed="81"/>
            <rFont val="Tahoma"/>
            <charset val="1"/>
          </rPr>
          <t>dinizr:</t>
        </r>
        <r>
          <rPr>
            <sz val="9"/>
            <color indexed="81"/>
            <rFont val="Tahoma"/>
            <charset val="1"/>
          </rPr>
          <t xml:space="preserve">
super short paper (2 pages)
nothing to do with V&amp;V or ROS
</t>
        </r>
      </text>
    </comment>
    <comment ref="A11" authorId="0" shapeId="0" xr:uid="{16D6D858-6464-429F-81BA-80BB1F2FA24C}">
      <text>
        <r>
          <rPr>
            <b/>
            <sz val="9"/>
            <color indexed="81"/>
            <rFont val="Tahoma"/>
            <charset val="1"/>
          </rPr>
          <t>dinizr:</t>
        </r>
        <r>
          <rPr>
            <sz val="9"/>
            <color indexed="81"/>
            <rFont val="Tahoma"/>
            <charset val="1"/>
          </rPr>
          <t xml:space="preserve">
dissertation summary;</t>
        </r>
      </text>
    </comment>
    <comment ref="A12" authorId="0" shapeId="0" xr:uid="{9EF26F55-7B1C-4CFC-B128-99C7F243E0AE}">
      <text>
        <r>
          <rPr>
            <b/>
            <sz val="9"/>
            <color indexed="81"/>
            <rFont val="Tahoma"/>
            <family val="2"/>
          </rPr>
          <t>dinizr:</t>
        </r>
        <r>
          <rPr>
            <sz val="9"/>
            <color indexed="81"/>
            <rFont val="Tahoma"/>
            <family val="2"/>
          </rPr>
          <t xml:space="preserve">
short paper</t>
        </r>
      </text>
    </comment>
    <comment ref="A13" authorId="0" shapeId="0" xr:uid="{76D55689-F4E4-4745-822B-5A459EC82574}">
      <text>
        <r>
          <rPr>
            <b/>
            <sz val="9"/>
            <color indexed="81"/>
            <rFont val="Tahoma"/>
            <family val="2"/>
          </rPr>
          <t>dinizr:</t>
        </r>
        <r>
          <rPr>
            <sz val="9"/>
            <color indexed="81"/>
            <rFont val="Tahoma"/>
            <family val="2"/>
          </rPr>
          <t xml:space="preserve">
No ROS;
It is not about V&amp;V but Reinforcement Learnoinig</t>
        </r>
      </text>
    </comment>
    <comment ref="A17" authorId="0" shapeId="0" xr:uid="{B2A62B4A-140D-4C03-A9C7-B20A5B37F050}">
      <text>
        <r>
          <rPr>
            <b/>
            <sz val="9"/>
            <color indexed="81"/>
            <rFont val="Tahoma"/>
            <charset val="1"/>
          </rPr>
          <t>dinizr:</t>
        </r>
        <r>
          <rPr>
            <sz val="9"/>
            <color indexed="81"/>
            <rFont val="Tahoma"/>
            <charset val="1"/>
          </rPr>
          <t xml:space="preserve">
Short paper
Not sure if this is RV or testing paper</t>
        </r>
      </text>
    </comment>
    <comment ref="A18" authorId="0" shapeId="0" xr:uid="{BC1D8D25-0998-4E21-9781-29C92F942070}">
      <text>
        <r>
          <rPr>
            <b/>
            <sz val="9"/>
            <color indexed="81"/>
            <rFont val="Tahoma"/>
            <charset val="1"/>
          </rPr>
          <t>dinizr:</t>
        </r>
        <r>
          <rPr>
            <sz val="9"/>
            <color indexed="81"/>
            <rFont val="Tahoma"/>
            <charset val="1"/>
          </rPr>
          <t xml:space="preserve">
Mentionds testing and ROS but just for evaluation purposes; does not describe deeply the evaluation within the topics of interest
 perspectives</t>
        </r>
      </text>
    </comment>
    <comment ref="A19" authorId="0" shapeId="0" xr:uid="{3ED35C77-9CB0-4B9F-8360-EC1E031AFC5C}">
      <text>
        <r>
          <rPr>
            <b/>
            <sz val="9"/>
            <color indexed="81"/>
            <rFont val="Tahoma"/>
            <charset val="1"/>
          </rPr>
          <t>dinizr:</t>
        </r>
        <r>
          <rPr>
            <sz val="9"/>
            <color indexed="81"/>
            <rFont val="Tahoma"/>
            <charset val="1"/>
          </rPr>
          <t xml:space="preserve">
This paper discusses ROS and verification. Yet, it is within their proposal on toolchain integration for learning enabled systems. It is not part of the scope since ROS is just supporting the evaluation.</t>
        </r>
      </text>
    </comment>
    <comment ref="A20" authorId="0" shapeId="0" xr:uid="{5984C459-1E8E-4125-A6D3-24775172DA2C}">
      <text>
        <r>
          <rPr>
            <b/>
            <sz val="9"/>
            <color indexed="81"/>
            <rFont val="Tahoma"/>
            <charset val="1"/>
          </rPr>
          <t>dinizr:</t>
        </r>
        <r>
          <rPr>
            <sz val="9"/>
            <color indexed="81"/>
            <rFont val="Tahoma"/>
            <charset val="1"/>
          </rPr>
          <t xml:space="preserve">
It is a programming framework rather than a proposal of testing/RV</t>
        </r>
      </text>
    </comment>
    <comment ref="A21" authorId="0" shapeId="0" xr:uid="{8C1F97EA-0415-4C20-A73F-4339FAABFD16}">
      <text>
        <r>
          <rPr>
            <b/>
            <sz val="9"/>
            <color indexed="81"/>
            <rFont val="Tahoma"/>
            <charset val="1"/>
          </rPr>
          <t xml:space="preserve">dinizr:
</t>
        </r>
        <r>
          <rPr>
            <sz val="9"/>
            <color indexed="81"/>
            <rFont val="Tahoma"/>
            <family val="2"/>
          </rPr>
          <t>short paper;
impl on ros
field testing for validtion
the description in the evaluation is shallow</t>
        </r>
      </text>
    </comment>
    <comment ref="A22" authorId="0" shapeId="0" xr:uid="{9DB6C70F-947C-4B2F-A71E-461B00C4EB82}">
      <text>
        <r>
          <rPr>
            <b/>
            <sz val="9"/>
            <color indexed="81"/>
            <rFont val="Tahoma"/>
            <family val="2"/>
          </rPr>
          <t>dinizr:</t>
        </r>
        <r>
          <rPr>
            <sz val="9"/>
            <color indexed="81"/>
            <rFont val="Tahoma"/>
            <family val="2"/>
          </rPr>
          <t xml:space="preserve">
discussed field teesting ROS. Yet, field testing is not really explored. The paper is about an architecture for self-driving vehicles. V&amp;V is not extensively explored.</t>
        </r>
      </text>
    </comment>
    <comment ref="A23" authorId="0" shapeId="0" xr:uid="{34783503-305A-4794-91E3-48CB1F933012}">
      <text>
        <r>
          <rPr>
            <b/>
            <sz val="9"/>
            <color indexed="81"/>
            <rFont val="Tahoma"/>
            <charset val="1"/>
          </rPr>
          <t>dinizr:</t>
        </r>
        <r>
          <rPr>
            <sz val="9"/>
            <color indexed="81"/>
            <rFont val="Tahoma"/>
            <charset val="1"/>
          </rPr>
          <t xml:space="preserve">
The paper is not focused on monitoring or testing ROS-based applications. Although the paper provides relevant insights in monitoring control-based systems.</t>
        </r>
      </text>
    </comment>
    <comment ref="A24" authorId="0" shapeId="0" xr:uid="{2102765F-F1AB-4C45-B931-BDB1B53685A0}">
      <text>
        <r>
          <rPr>
            <b/>
            <sz val="9"/>
            <color indexed="81"/>
            <rFont val="Tahoma"/>
            <charset val="1"/>
          </rPr>
          <t>dinizr:</t>
        </r>
        <r>
          <rPr>
            <sz val="9"/>
            <color indexed="81"/>
            <rFont val="Tahoma"/>
            <charset val="1"/>
          </rPr>
          <t xml:space="preserve">
The papr describes the development and preliminary experimentation with a AUV. Field testing iis used only in the evaluation section and it seems that no deep discussion is devoted to it. Especially how ROS supports that.</t>
        </r>
      </text>
    </comment>
    <comment ref="A25" authorId="0" shapeId="0" xr:uid="{83C2FF07-0EC4-4EC2-A0AE-5B1D5B47882A}">
      <text>
        <r>
          <rPr>
            <b/>
            <sz val="9"/>
            <color indexed="81"/>
            <rFont val="Tahoma"/>
            <charset val="1"/>
          </rPr>
          <t>dinizr:</t>
        </r>
        <r>
          <rPr>
            <sz val="9"/>
            <color indexed="81"/>
            <rFont val="Tahoma"/>
            <charset val="1"/>
          </rPr>
          <t xml:space="preserve">
The paper is not really relevant. It discusses ROS, but does not touch upon verification of validtiaon but learning threat models.</t>
        </r>
      </text>
    </comment>
    <comment ref="A27" authorId="0" shapeId="0" xr:uid="{BA5B23C6-9585-4229-B8B8-EAAFCA30DA3F}">
      <text>
        <r>
          <rPr>
            <b/>
            <sz val="9"/>
            <color indexed="81"/>
            <rFont val="Tahoma"/>
            <charset val="1"/>
          </rPr>
          <t>dinizr:</t>
        </r>
        <r>
          <rPr>
            <sz val="9"/>
            <color indexed="81"/>
            <rFont val="Tahoma"/>
            <charset val="1"/>
          </rPr>
          <t xml:space="preserve">
It does not discuss ROS-based systems but autonomous systems. The authors claim that majority of the projects that they applied this framework were ROS-basd.</t>
        </r>
      </text>
    </comment>
    <comment ref="A28" authorId="0" shapeId="0" xr:uid="{3D29358F-459A-42EC-99F3-C3140D9FC991}">
      <text>
        <r>
          <rPr>
            <b/>
            <sz val="9"/>
            <color indexed="81"/>
            <rFont val="Tahoma"/>
            <charset val="1"/>
          </rPr>
          <t>dinizr:</t>
        </r>
        <r>
          <rPr>
            <sz val="9"/>
            <color indexed="81"/>
            <rFont val="Tahoma"/>
            <charset val="1"/>
          </rPr>
          <t xml:space="preserve">
Does not discuss one technique but several along design and verification of robotics software.
</t>
        </r>
      </text>
    </comment>
    <comment ref="A29" authorId="0" shapeId="0" xr:uid="{E84F89A1-669C-4799-B078-39EFE0CB5E61}">
      <text>
        <r>
          <rPr>
            <b/>
            <sz val="9"/>
            <color indexed="81"/>
            <rFont val="Tahoma"/>
            <family val="2"/>
          </rPr>
          <t>dinizr:</t>
        </r>
        <r>
          <rPr>
            <sz val="9"/>
            <color indexed="81"/>
            <rFont val="Tahoma"/>
            <family val="2"/>
          </rPr>
          <t xml:space="preserve">
bare in mind the lessons learned, looks interesting!</t>
        </r>
      </text>
    </comment>
    <comment ref="A30" authorId="0" shapeId="0" xr:uid="{F25EC629-927E-48F1-AA4D-08A4C1F051DF}">
      <text>
        <r>
          <rPr>
            <b/>
            <sz val="9"/>
            <color indexed="81"/>
            <rFont val="Tahoma"/>
            <charset val="1"/>
          </rPr>
          <t>dinizr:</t>
        </r>
        <r>
          <rPr>
            <sz val="9"/>
            <color indexed="81"/>
            <rFont val="Tahoma"/>
            <charset val="1"/>
          </rPr>
          <t xml:space="preserve">
Robot developed (using ROS) for monitoring agriculture fields. Out of scope.</t>
        </r>
      </text>
    </comment>
    <comment ref="A31" authorId="0" shapeId="0" xr:uid="{4045CA20-C0BD-44D3-A3E8-DA760FD01ECA}">
      <text>
        <r>
          <rPr>
            <b/>
            <sz val="9"/>
            <color indexed="81"/>
            <rFont val="Tahoma"/>
            <charset val="1"/>
          </rPr>
          <t>dinizr:</t>
        </r>
        <r>
          <rPr>
            <sz val="9"/>
            <color indexed="81"/>
            <rFont val="Tahoma"/>
            <charset val="1"/>
          </rPr>
          <t xml:space="preserve">
Unrelated; the paper discusses monitoring of FPGAs in hardware level.</t>
        </r>
      </text>
    </comment>
    <comment ref="A34" authorId="0" shapeId="0" xr:uid="{0440987A-D968-4B5E-99D9-4FB185C1099C}">
      <text>
        <r>
          <rPr>
            <b/>
            <sz val="9"/>
            <color indexed="81"/>
            <rFont val="Tahoma"/>
            <charset val="1"/>
          </rPr>
          <t>dinizr:</t>
        </r>
        <r>
          <rPr>
            <sz val="9"/>
            <color indexed="81"/>
            <rFont val="Tahoma"/>
            <charset val="1"/>
          </rPr>
          <t xml:space="preserve">
The approach is focused on the design of a UAV. They claim to use field testing as the performance evaluation of the engineering. Yet, the field testing section does not detail what is importantly contained in the ROS part.</t>
        </r>
      </text>
    </comment>
    <comment ref="A35" authorId="0" shapeId="0" xr:uid="{E7169475-3F2A-4B7D-8629-46BC552EEE3A}">
      <text>
        <r>
          <rPr>
            <b/>
            <sz val="9"/>
            <color indexed="81"/>
            <rFont val="Tahoma"/>
            <charset val="1"/>
          </rPr>
          <t>dinizr:</t>
        </r>
        <r>
          <rPr>
            <sz val="9"/>
            <color indexed="81"/>
            <rFont val="Tahoma"/>
            <charset val="1"/>
          </rPr>
          <t xml:space="preserve">
Development of a car for competitions in bachalor studies. Does not discuss V&amp;V and ROS.</t>
        </r>
      </text>
    </comment>
    <comment ref="A37" authorId="0" shapeId="0" xr:uid="{F7420DA5-A530-486D-9277-D026F99D4A5D}">
      <text>
        <r>
          <rPr>
            <b/>
            <sz val="9"/>
            <color indexed="81"/>
            <rFont val="Tahoma"/>
            <charset val="1"/>
          </rPr>
          <t>dinizr:</t>
        </r>
        <r>
          <rPr>
            <sz val="9"/>
            <color indexed="81"/>
            <rFont val="Tahoma"/>
            <charset val="1"/>
          </rPr>
          <t xml:space="preserve">
Discusses the design and impl of UG and UA vehicles. This paper has a section on Field Testing but does not focus on the topic, it rather uses field testing for validtion purposes (feasibility of their approach).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tc={CB50F17A-E1AD-4EF1-97C4-2A409B543E3A}</author>
  </authors>
  <commentList>
    <comment ref="H3" authorId="0" shapeId="0" xr:uid="{CB50F17A-E1AD-4EF1-97C4-2A409B543E3A}">
      <text>
        <t>[Threaded comment]
Your version of Excel allows you to read this threaded comment; however, any edits to it will get removed if the file is opened in a newer version of Excel. Learn more: https://go.microsoft.com/fwlink/?linkid=870924
Comment:
    define it better in the protocol. ISO Quality
Reply:
    https://iso25000.com/index.php/en/iso-25000-standards/iso-25010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<sst xmlns="http://schemas.openxmlformats.org/spreadsheetml/2006/main" count="1547" uniqueCount="686">
  <si>
    <t>Aggregated list by Authors, Title, Year and Search Engine - hidden duplicates</t>
  </si>
  <si>
    <t xml:space="preserve">Authors </t>
  </si>
  <si>
    <t>Title</t>
  </si>
  <si>
    <t xml:space="preserve">Year </t>
  </si>
  <si>
    <t>Search Engine</t>
  </si>
  <si>
    <t>A containerized ROS-compliant verification environment for robotic systems</t>
  </si>
  <si>
    <t>IEEE Xplore</t>
  </si>
  <si>
    <t>Adaptive Visual Information Gathering for Autonomous Exploration of Underwater Environments</t>
  </si>
  <si>
    <t>Scopus</t>
  </si>
  <si>
    <t>Autonomous navigation with ROS for a mobile robot in agricultural fields</t>
  </si>
  <si>
    <t>ACM Digital Library</t>
  </si>
  <si>
    <t>Configurable simulation strategies for testing pollutant plume source localization algorithms using autonomous multisensor mobile robots</t>
  </si>
  <si>
    <t>Development and Experimental Tests of a ROS Multi-agent Structure for Autonomous Surface Vehicles</t>
  </si>
  <si>
    <t>Formal Verification of ROS-Based Robotic Applications Using Timed-Automata</t>
  </si>
  <si>
    <t>Implementing Trajectory Tracking Control Algorithm for Autonomous Vehicles</t>
  </si>
  <si>
    <t>Overseer: A multi robot monitoring infrastructure</t>
  </si>
  <si>
    <t>Provably safe motion of mobile robots in human environments</t>
  </si>
  <si>
    <t>Realization of an autonomous team of unmanned ground and aerial vehicles</t>
  </si>
  <si>
    <t>ROSMonitoring: A Runtime Verification Framework for ROS</t>
  </si>
  <si>
    <t>ROSRV: Runtime verification for robots</t>
  </si>
  <si>
    <t>Runtime Verification on Hierarchical Properties of ROS-Based Robot Swarms</t>
  </si>
  <si>
    <t>Securing Robots: An Integrated Approach for Security Challenges and Monitoring for the Robotic Operating System (ROS)</t>
  </si>
  <si>
    <t>SOTER on ROS: A Run-Time Assurance Framework on the Robot Operating System</t>
  </si>
  <si>
    <t>SOTER: A Runtime Assurance Framework for Programming Safe Robotics Systems</t>
  </si>
  <si>
    <t>Special Session: Embedded Software for Robotics: Challenges and Future Directions</t>
  </si>
  <si>
    <t>The High-Assurance ROS Framework</t>
  </si>
  <si>
    <t>The system design and gait planning for walking-climbing hexapod</t>
  </si>
  <si>
    <t>Using Taint Analysis and Reinforcement Learning (TARL) to Repair Autonomous Robot Software</t>
  </si>
  <si>
    <t>results</t>
  </si>
  <si>
    <t>after filtering</t>
  </si>
  <si>
    <t>query</t>
  </si>
  <si>
    <t>Inclusion Criteria</t>
  </si>
  <si>
    <t>Exclusion Criteria</t>
  </si>
  <si>
    <t>Computer Science and Engineering</t>
  </si>
  <si>
    <t>Robotic Applications (ROS-based)</t>
  </si>
  <si>
    <t>Assurance - Verification and Testing</t>
  </si>
  <si>
    <t>Short Papers, Invited Talks, Extended Abstracts, Artifacts</t>
  </si>
  <si>
    <t>TITLE-ABS-KEY ( ( ros  OR  "robotic operating system" )  AND  ( "runtime verification"  OR  "runtime assurance"  OR  "online assurance"  OR  "online verification"  OR  "runtime monitoring"  OR  "runtime testing"  OR  "online testing"  OR  "on-line testing"  OR  "field-based testing"  OR  "field testing"  OR  "in-vivo testing" ) )</t>
  </si>
  <si>
    <t>Filter</t>
  </si>
  <si>
    <t>AllField:("robot* operating system") AND AllField:("runtime verification" ("verification" AND "moniting") "runtime assurance" "online assurance" "online verification" "runtime moniting" "runtime testing" "online testing" "on-line testing" "field-based testing" "field testing" "in-vivo testing")</t>
  </si>
  <si>
    <t>"All Metadata": "ros" AND ("runtime verification" OR "verification" AND "monitoring" OR "runtime assurance" OR "online assurance" OR "online verification" OR "runtime monitoring" OR "runtime testing" OR "online testing" OR "on-line testing" OR "field-based testing" OR "field testing" OR "in-vivo testing" )</t>
  </si>
  <si>
    <t>Item type</t>
  </si>
  <si>
    <t>Authors</t>
  </si>
  <si>
    <t>Publication year</t>
  </si>
  <si>
    <t>Volume</t>
  </si>
  <si>
    <t>Issue</t>
  </si>
  <si>
    <t>Pages</t>
  </si>
  <si>
    <t>Publisher</t>
  </si>
  <si>
    <t>Address</t>
  </si>
  <si>
    <t>Book title</t>
  </si>
  <si>
    <t>Proceedings title</t>
  </si>
  <si>
    <t>Conference location</t>
  </si>
  <si>
    <t>Date published</t>
  </si>
  <si>
    <t>ISBN</t>
  </si>
  <si>
    <t>ISSN</t>
  </si>
  <si>
    <t>URLs</t>
  </si>
  <si>
    <t>DOI</t>
  </si>
  <si>
    <t>Abstract</t>
  </si>
  <si>
    <t>Keywords</t>
  </si>
  <si>
    <t>Series</t>
  </si>
  <si>
    <t>Conference Paper</t>
  </si>
  <si>
    <t>Ferrando A,Cardoso RC</t>
  </si>
  <si>
    <t>RVPLAN: A General Purpose Framework for Replanning Using Runtime Verification</t>
  </si>
  <si>
    <t/>
  </si>
  <si>
    <t>2021</t>
  </si>
  <si>
    <t>22–25</t>
  </si>
  <si>
    <t>Association for Computing Machinery</t>
  </si>
  <si>
    <t>New York, NY, USA</t>
  </si>
  <si>
    <t>Proceedings of the 5th ACM International Workshop on Verification and MOnitoring at Runtime EXecution</t>
  </si>
  <si>
    <t>Virtual, Denmark</t>
  </si>
  <si>
    <t>9781450385466</t>
  </si>
  <si>
    <t>https://doi.org/10.1145/3464974.3468447;http://dx.doi.org/10.1145/3464974.3468447</t>
  </si>
  <si>
    <t>10.1145/3464974.3468447</t>
  </si>
  <si>
    <t>We present RVPLAN, a general purpose framework for replanning that combines classical planning with runtime verification. RVPLAN uses runtime monitors to report violations of the planner’s assumptions over the system, effectively detecting plan failures. Re-planning is triggered when such violations are detected, using the feedback from the monitors to update the model of environment. We illustrate the use of our framework with a remote inspection running example.</t>
  </si>
  <si>
    <t>runtime verification, replanning, failure detection, classical planning</t>
  </si>
  <si>
    <t>VORTEX 2021</t>
  </si>
  <si>
    <t>Narayanan V,Bobba RB</t>
  </si>
  <si>
    <t>Learning Based Anomaly Detection for Industrial Arm Applications</t>
  </si>
  <si>
    <t>2018</t>
  </si>
  <si>
    <t>13–23</t>
  </si>
  <si>
    <t>Proceedings of the 2018 Workshop on Cyber-Physical Systems Security and PrivaCy</t>
  </si>
  <si>
    <t>Toronto, Canada</t>
  </si>
  <si>
    <t>9781450359924</t>
  </si>
  <si>
    <t>https://doi.org/10.1145/3264888.3264894;http://dx.doi.org/10.1145/3264888.3264894</t>
  </si>
  <si>
    <t>10.1145/3264888.3264894</t>
  </si>
  <si>
    <t>Smart Manufacturing (SM) is envisioned to make manufacturing processes more efficient through automation and integration of networked information systems. Robotic arms are integral to this vision. However the benefits of SM, enabled by automation and networking, also come with cyber risks. In this work, we propose an anomaly detection framework for robotic arms in a manufacturing pipeline and integrate it into Robot Operating System (ROS), a middleware framework whose variants are being considered for deployment in industrial environments for flexible automation. In particular, we explore whether the repetitive behavior of an industrial arm can be leveraged to detect anomalous behaviour that may indicate an intrusion. Based on a learned model, we classify a robot's actions as anomalous or benign. We introduce the notion of a 'tolerance envelope' to train a supervised learning model. Our empirical evaluation shows that anomalies that take the robot out of pre-determined tolerance levels can be detected with high accuracy.</t>
  </si>
  <si>
    <t>tolerance envelope, robot operating system, smart manufacturing, anomaly detection, robotics</t>
  </si>
  <si>
    <t>CPS-SPC '18</t>
  </si>
  <si>
    <t>Wei W,Sun J,Gao Y,Yeboah Y,Huang L</t>
  </si>
  <si>
    <t>The System Design and Gait Planning for Walking-Climbing Hexapod</t>
  </si>
  <si>
    <t>2019</t>
  </si>
  <si>
    <t>208–212</t>
  </si>
  <si>
    <t>Proceedings of the 2019 3rd International Conference on Innovation in Artificial Intelligence</t>
  </si>
  <si>
    <t>Suzhou, China</t>
  </si>
  <si>
    <t>9781450361286</t>
  </si>
  <si>
    <t>https://doi.org/10.1145/3319921.3319940;http://dx.doi.org/10.1145/3319921.3319940</t>
  </si>
  <si>
    <t>10.1145/3319921.3319940</t>
  </si>
  <si>
    <t>In this paper, a service hexapod robot named WeLCH is designed and implemented for the inspection of glass screen walls. To meet the deployment requirements, the structure design and hardware system construction of the walking-climbing hexapod robot are analyzed, and the accompanying software system is designed and implemented using the Robot Operating System (ROS). The gait planning of walking and climbing over vertical walls is studied and put forward. Finally, the reliability of the proposed system design and the validity of gait planning are verified through simulation on ROS and field testing using the live robot platform.</t>
  </si>
  <si>
    <t>gait planning, Hexapod robot, walking-climbing, hardware system design, software system design</t>
  </si>
  <si>
    <t>ICIAI 2019</t>
  </si>
  <si>
    <t>Book Chapter</t>
  </si>
  <si>
    <t>Llanes C,Abate M,Coogan S</t>
  </si>
  <si>
    <t>Safety from In-the-Loop Reachability for Cyber-Physical Systems</t>
  </si>
  <si>
    <t>9–10</t>
  </si>
  <si>
    <t>Proceedings of the Workshop on Computation-Aware Algorithmic Design for Cyber-Physical Systems</t>
  </si>
  <si>
    <t>9781450383998</t>
  </si>
  <si>
    <t>https://doi.org/10.1145/3457335.3461706;http://dx.doi.org/10.1145/3457335.3461706</t>
  </si>
  <si>
    <t>10.1145/3457335.3461706</t>
  </si>
  <si>
    <t>We demonstrate a methodology for achieving safe autonomy that relies on computing reachable sets at runtime. Given a system subject to disturbances controlled by an unverified and potentially faulty controller, this methodology computes at each time the reachable set of the system under a backup control law to ensure the system is within reach of a known a priori safe region. Control barrier functions are then used in conjunction with the reachable set to adjust potentially unsafe control actions that would otherwise move the system beyond reach of this safe set. This approach faces several computational challenges: reachable sets for the dynamics must be computed at runtime; sensitivity of the reachable set to initial conditions is required for the control barrier optimization formulation; and the presence of disturbances introduces a large number of constraints in the resulting optimization. The proposed methodology leverages the theory of mixed monotone systems to address these challenges, and the main contribution of this paper is an application of this methodology to a ten dimensional dual planar multirotor system that is implemented on embedded hardware with a controller update rate up to 100Hz.</t>
  </si>
  <si>
    <t>Hartsell C,Mahadevan N,Ramakrishna S,Dubey A,Bapty T,Johnson T,Koutsoukos X,Sztipanovits J,Karsai G</t>
  </si>
  <si>
    <t>Model-Based Design for CPS with Learning-Enabled Components</t>
  </si>
  <si>
    <t>1–9</t>
  </si>
  <si>
    <t>Proceedings of the Workshop on Design Automation for CPS and IoT</t>
  </si>
  <si>
    <t>Montreal, Quebec, Canada</t>
  </si>
  <si>
    <t>9781450366991</t>
  </si>
  <si>
    <t>https://doi.org/10.1145/3313151.3313166;http://dx.doi.org/10.1145/3313151.3313166</t>
  </si>
  <si>
    <t>10.1145/3313151.3313166</t>
  </si>
  <si>
    <t>Recent advances in machine learning led to the appearance of Learning-Enabled Components (LECs) in Cyber-Physical Systems. LECs are being evaluated and used for various, complex functions including perception and control. However, very little tool support is available for design automation in such systems. This paper introduces an integrated toolchain that supports the architectural modeling of CPS with LECs, but also has extensive support for the engineering and integration of LECs, including support for training data collection, LEC training, LEC evaluation and verification, and system software deployment. Additionally, the toolsuite supports the modeling and analysis of safety cases - a critical part of the engineering process for mission and safety critical systems.</t>
  </si>
  <si>
    <t>cyber physical systems, model based design, machine learning</t>
  </si>
  <si>
    <t>DESTION '19</t>
  </si>
  <si>
    <t>IEEE Press</t>
  </si>
  <si>
    <t>Halder R,Proença J,Macedo N,Santos A</t>
  </si>
  <si>
    <t>2017</t>
  </si>
  <si>
    <t>44–50</t>
  </si>
  <si>
    <t>Buenos Aires, Argentina</t>
  </si>
  <si>
    <t>Proceedings of the 5th International FME Workshop on Formal Methods in Software Engineering</t>
  </si>
  <si>
    <t>9781538604229</t>
  </si>
  <si>
    <t>Robotic technologies are continuously transforming the domestic and the industrial environments. Recently the Robotic Operating System (ROS), has been widely adopted both by industry and academia, becoming one of the most popular middleware frameworks for developing robot applications. Guaranteeing the correct behaviour of robotic systems is, however, challenging due to their potential for parameterization and heterogeneity. Although different approaches exist, focusing on concrete domain spaces for specific scenarios, no general approach to reason about ROS systems has yet arisen. This paper proposes an approach to model and verify ROS systems using real time properties, focusing on one of the main features of ROS, the communication between nodes. It takes low-level parameters into account, such as queue sizes and timeouts, and uses timed automata as the modelling language. The robot Kobuki is used as a complex case study, over which properties are automatically verified using the UPPAAL model checker, enabling the identification of problematic parameter combinations.</t>
  </si>
  <si>
    <t>FormaliSE '17</t>
  </si>
  <si>
    <t>Munir F,Azam S,Hussain MI,Sheri AM,Jeon M</t>
  </si>
  <si>
    <t>Autonomous Vehicle: The Architecture Aspect of Self Driving Car</t>
  </si>
  <si>
    <t>1–5</t>
  </si>
  <si>
    <t>Proceedings of the 2018 International Conference on Sensors, Signal and Image Processing</t>
  </si>
  <si>
    <t>Prague, Czech Republic</t>
  </si>
  <si>
    <t>9781450366205</t>
  </si>
  <si>
    <t>https://doi.org/10.1145/3290589.3290599;http://dx.doi.org/10.1145/3290589.3290599</t>
  </si>
  <si>
    <t>10.1145/3290589.3290599</t>
  </si>
  <si>
    <t>Self-driving cars have received a lot of attention in recent years and many stakeholders like Google, Uber, Tesla, and so forth have invested a lot in this area and developed their own autonomous driving car platforms. The challenge to make an autonomous car is not only the stringent performance but also the safety of the passengers and pedestrians. Even with the development of technologies, autonomous driving is still an active research area and still requires a lot of experimentations and making architecture entirely autonomous.The intriguing area of self-driving car motivates us to build an autonomous driving platform. In this paper, we discuss the architecture of the self-driving car and its software components that include localization, detection, motion planning and mission planning. We also highlight the hardware modules that are responsible for controlling the car. The autonomous driving is running state-of-the-art algorithms used in localization, detection, mission and motion planning.</t>
  </si>
  <si>
    <t>Object Detection, Self-Driving Cars, Localization, Mission Planning, Motion Planning</t>
  </si>
  <si>
    <t>SSIP 2018</t>
  </si>
  <si>
    <t>Hart K,Montella C,Petitpas G,Schweisinger D,Shariati A,Sourbeer B,Trephan T,Spletzer J</t>
  </si>
  <si>
    <t>RoSCAR: Robot Stock Car Autonomous Racing</t>
  </si>
  <si>
    <t>2014</t>
  </si>
  <si>
    <t>3–8</t>
  </si>
  <si>
    <t>Proceedings of the 2014 Workshop on Mobile Augmented Reality and Robotic Technology-Based Systems</t>
  </si>
  <si>
    <t>Bretton Woods, New Hampshire, USA</t>
  </si>
  <si>
    <t>9781450328234</t>
  </si>
  <si>
    <t>https://doi.org/10.1145/2609829.2609837;http://dx.doi.org/10.1145/2609829.2609837</t>
  </si>
  <si>
    <t>10.1145/2609829.2609837</t>
  </si>
  <si>
    <t>In this paper, we present the development of a low-cost, high-performance mobile robot platform for educational and research use called RoSCAR. The platform is based on a 1/10-scale short track race car, integrated with an on-board desktop-class computer, odometry, and RGB-D sensing. As part of an experimental robotics course, three student teams used RoSCAR to compete in a race around a 200 m indoor track. Students demonstrated reliable lane tracking and attained average lap speeds of up to 5.7 m/s (equivalent to 202 km/h at full scale). We are currently investigating the viability of a regional robotics competition centered around this concept.</t>
  </si>
  <si>
    <t>educational robotics, control, computer vision, perception, mobile robotics</t>
  </si>
  <si>
    <t>MARS '14</t>
  </si>
  <si>
    <t>Ang WK,Teo WS,Yakimenko O</t>
  </si>
  <si>
    <t>Enabling an EO-Sensor-Based Capability to Detect and Track Multiple Moving Threats Onboard SUAS Operating in Cluttered Environments</t>
  </si>
  <si>
    <t>115–124</t>
  </si>
  <si>
    <t>Proceedings of the 2019 2nd International Conference on Control and Robot Technology</t>
  </si>
  <si>
    <t>Jeju, Republic of Korea</t>
  </si>
  <si>
    <t>9781450372527</t>
  </si>
  <si>
    <t>https://doi.org/10.1145/3387304.3387305;http://dx.doi.org/10.1145/3387304.3387305</t>
  </si>
  <si>
    <t>10.1145/3387304.3387305</t>
  </si>
  <si>
    <t>In an increasingly complex environment for manned and unmanned traffic, technological advancements are thought to be able to provide alerts of the incoming threats autonomously and in a timely manner. This paper explores feasibility of integration of computer vision onboard a small unmanned aerial system (sUAS) to detect and track multiple moving ground and aerial targets in the electro-optical (EO) sensor field of view. Towards this objective, the paper discusses the essence of the multiple moving targets detection (MMTD) algorithm that has been developed and tested off line already, and then proceeds with an analysis of two candidate sUAS platforms to host and run the MMTD algorithm in real time from the standpoint of hardware and software architecture design and applicability. It further continues with a description of a series of tests that were conducted progressively to assess and evaluate the overall concept with multiple sUAS and unmanned ground vehicles representing the cluttered operational environments. These tests proved the MMTD algorithm to be successful in detecting and tracking multiple moving targets, thus laying a foundation for future research on implementation of the developed techniques for autonomous vision-based collision-free operations. The paper also discusses certain hardware and software compatibility issues revealed during this study.</t>
  </si>
  <si>
    <t>situation awareness, optical flow, unmanned aerial system, motion detection, electro-optical sensor, computer vision, cluttered environment</t>
  </si>
  <si>
    <t>ICCRT 2019</t>
  </si>
  <si>
    <t>Journal Article</t>
  </si>
  <si>
    <t>Balakrishnan A,Lee J,Gaurav A,Czarnecki K,Sedwards S</t>
  </si>
  <si>
    <t>Transfer Reinforcement Learning for Autonomous Driving: From WiseMove to WiseSIm</t>
  </si>
  <si>
    <t>2021-07</t>
  </si>
  <si>
    <t>1049-3301</t>
  </si>
  <si>
    <t>https://doi.org/10.1145/3449356;http://dx.doi.org/10.1145/3449356</t>
  </si>
  <si>
    <t>10.1145/3449356</t>
  </si>
  <si>
    <t>Reinforcement learning (RL) is an attractive way to implement high-level decision-making policies for autonomous driving, but learning directly from a real vehicle or a high-fidelity simulator is variously infeasible. We therefore consider the problem of transfer reinforcement learning and study how a policy learned in a simple environment using WiseMove can be transferred to our high-fidelity simulator, WiseMove. WiseMove is a framework to study safety and other aspects of RL for autonomous driving. WiseMove accurately reproduces the dynamics and software stack of our real vehicle. We find that the accurately modelled perception errors in WiseMove contribute the most to the transfer problem. These errors, when even naively modelled in WiseMove, provide an RL policy that performs better in WiseMove than a hand-crafted rule-based policy. Applying domain randomization to the environment in WiseMove yields an even better policy. The final RL policy reduces the failures due to perception errors from 10% to 2.75%. We also observe that the RL policy has significantly less reliance on velocity compared to the rule-based policy, having learned that its measurement is unreliable.</t>
  </si>
  <si>
    <t>autonomous driving, Transfer reinforcement learning, policy distillation, deep reinforcement learning</t>
  </si>
  <si>
    <t>Hutchison C,Zizyte M,Lanigan PE,Guttendorf D,Wagner M,Goues CL,Koopman P</t>
  </si>
  <si>
    <t>Robustness Testing of Autonomy Software</t>
  </si>
  <si>
    <t>276–285</t>
  </si>
  <si>
    <t>Proceedings of the 40th International Conference on Software Engineering: Software Engineering in Practice</t>
  </si>
  <si>
    <t>Gothenburg, Sweden</t>
  </si>
  <si>
    <t>9781450356596</t>
  </si>
  <si>
    <t>https://doi.org/10.1145/3183519.3183534;http://dx.doi.org/10.1145/3183519.3183534</t>
  </si>
  <si>
    <t>10.1145/3183519.3183534</t>
  </si>
  <si>
    <t>As robotic and autonomy systems become progressively more present in industrial and human-interactive applications, it is increasingly critical for them to behave safely in the presence of unexpected inputs. While robustness testing for traditional software systems is long-studied, robustness testing for autonomy systems is relatively uncharted territory. In our role as engineers, testers, and researchers we have observed that autonomy systems are importantly different from traditional systems, requiring novel approaches to effectively test them. We present Automated Stress Testing for Autonomy Architectures (ASTAA), a system that effectively, automatically robustness tests autonomy systems by building on classic principles, with important innovations to support this new domain. Over five years, we have used ASTAA to test 17 real-world autonomy systems, robots, and robotics-oriented libraries, across commercial and academic applications, discovering hundreds of bugs. We outline the ASTAA approach and analyze more than 150 bugs we found in real systems. We discuss what we discovered about testing autonomy systems, specifically focusing on how doing so differs from and is similar to traditional software robustness testing and other high-level lessons.</t>
  </si>
  <si>
    <t>robustness testing, dependability, autonomy, safety-critical systems</t>
  </si>
  <si>
    <t>ICSE-SEIP '18</t>
  </si>
  <si>
    <t>Choi H,Lee WC,Aafer Y,Fei F,Tu Z,Zhang X,Xu D,Deng X</t>
  </si>
  <si>
    <t>Detecting Attacks Against Robotic Vehicles: A Control Invariant Approach</t>
  </si>
  <si>
    <t>801–816</t>
  </si>
  <si>
    <t>Proceedings of the 2018 ACM SIGSAC Conference on Computer and Communications Security</t>
  </si>
  <si>
    <t>9781450356930</t>
  </si>
  <si>
    <t>https://doi.org/10.1145/3243734.3243752;http://dx.doi.org/10.1145/3243734.3243752</t>
  </si>
  <si>
    <t>10.1145/3243734.3243752</t>
  </si>
  <si>
    <t>Robotic vehicles (RVs), such as drones and ground rovers, are a type of cyber-physical systems that operate in the physical world under the control of computing components in the cyber world. Despite RVs' robustness against natural disturbances, cyber or physical attacks against RVs may lead to physical malfunction and subsequently disruption or failure of the vehicles' missions. To avoid or mitigate such consequences, it is essential to develop attack detection techniques for RVs. In this paper, we present a novel attack detection framework to identify external, physical attacks against RVs on the fly by deriving and monitoring Control Invariants (CI). More specifically, we propose a method to extract such invariants by jointly modeling a vehicle's physical properties, its control algorithm and the laws of physics. These invariants are represented in a state-space form, which can then be implemented and inserted into the vehicle's control program binary for runtime invariant check. We apply our CI framework to eleven RVs, including quadrotor, hexarotor, and ground rover, and show that the invariant check can detect three common types of physical attacks -- including sensor attack, actuation signal attack, and parameter attack -- with very low runtime overhead.</t>
  </si>
  <si>
    <t>robotic vehicle, control invariant, attack and detection, cps security</t>
  </si>
  <si>
    <t>CCS '18</t>
  </si>
  <si>
    <t>Hu C,Dong W,Yang Y,Shi H,Zhou G</t>
  </si>
  <si>
    <t>2020</t>
  </si>
  <si>
    <t>674-689</t>
  </si>
  <si>
    <t>http://dx.doi.org/10.1109/TR.2019.2923681</t>
  </si>
  <si>
    <t>10.1109/TR.2019.2923681</t>
  </si>
  <si>
    <t>Rivera S,State R</t>
  </si>
  <si>
    <t>754-759</t>
  </si>
  <si>
    <t>2021 IFIP/IEEE International Symposium on Integrated Network Management (IM)</t>
  </si>
  <si>
    <t>Aldegheri S,Bombieri N,Germiniani S,Moschin F,Pravadelli G</t>
  </si>
  <si>
    <t>222-225</t>
  </si>
  <si>
    <t>2021 Design, Automation Test in Europe Conference Exhibition (DATE)</t>
  </si>
  <si>
    <t>http://dx.doi.org/10.23919/DATE51398.2021.9474167</t>
  </si>
  <si>
    <t>10.23919/DATE51398.2021.9474167</t>
  </si>
  <si>
    <t>Desai A,Ghosh S,Seshia SA,Shankar N,Tiwari A</t>
  </si>
  <si>
    <t>138-150</t>
  </si>
  <si>
    <t>2019 49th Annual IEEE/IFIP International Conference on Dependable Systems and Networks (DSN)</t>
  </si>
  <si>
    <t>http://dx.doi.org/10.1109/DSN.2019.00027</t>
  </si>
  <si>
    <t>10.1109/DSN.2019.00027</t>
  </si>
  <si>
    <t>44-50</t>
  </si>
  <si>
    <t>2017 IEEE/ACM 5th International FME Workshop on Formal Methods in Software Engineering (FormaliSE)</t>
  </si>
  <si>
    <t>http://dx.doi.org/10.1109/FormaliSE.2017.9</t>
  </si>
  <si>
    <t>10.1109/FormaliSE.2017.9</t>
  </si>
  <si>
    <t>Lyons D,Zahra S</t>
  </si>
  <si>
    <t>181-184</t>
  </si>
  <si>
    <t>2020 IEEE Security and Privacy Workshops (SPW)</t>
  </si>
  <si>
    <t>http://dx.doi.org/10.1109/SPW50608.2020.00045</t>
  </si>
  <si>
    <t>10.1109/SPW50608.2020.00045</t>
  </si>
  <si>
    <t>Santos A,Cunha A,Macedo N</t>
  </si>
  <si>
    <t>37-40</t>
  </si>
  <si>
    <t>2021 IEEE/ACM 3rd International Workshop on Robotics Software Engineering (RoSE)</t>
  </si>
  <si>
    <t>http://dx.doi.org/10.1109/RoSE52553.2021.00013</t>
  </si>
  <si>
    <t>10.1109/RoSE52553.2021.00013</t>
  </si>
  <si>
    <t>Cheng,Majumdar A,Wang X,Chong N</t>
  </si>
  <si>
    <t>Field profiling amp; monitoring of payload transistors in FPGAs</t>
  </si>
  <si>
    <t>180-185</t>
  </si>
  <si>
    <t>2017 IEEE 23rd International Symposium on On-Line Testing and Robust System Design (IOLTS)</t>
  </si>
  <si>
    <t>http://dx.doi.org/10.1109/IOLTS.2017.8046215</t>
  </si>
  <si>
    <t>10.1109/IOLTS.2017.8046215</t>
  </si>
  <si>
    <t>Guerrero E,Bonin-Font F,Oliver G</t>
  </si>
  <si>
    <t>136487-136506</t>
  </si>
  <si>
    <t>http://dx.doi.org/10.1109/ACCESS.2021.3117343</t>
  </si>
  <si>
    <t>10.1109/ACCESS.2021.3117343</t>
  </si>
  <si>
    <t>Liu SB,Roehm H,Heinzemann C,Lütkebohle I,Oehlerking J,Althoff M</t>
  </si>
  <si>
    <t>1351-1357</t>
  </si>
  <si>
    <t>2017 IEEE/RSJ International Conference on Intelligent Robots and Systems (IROS)</t>
  </si>
  <si>
    <t>http://dx.doi.org/10.1109/IROS.2017.8202313</t>
  </si>
  <si>
    <t>10.1109/IROS.2017.8202313</t>
  </si>
  <si>
    <t>Abbas H,Saha I,Shoukry Y,Ehlers R,Fainekos G,Gupta R,Majumdar R,Ulus D</t>
  </si>
  <si>
    <t>1-10</t>
  </si>
  <si>
    <t>2018 International Conference on Embedded Software (EMSOFT)</t>
  </si>
  <si>
    <t>http://dx.doi.org/10.1109/EMSOFT.2018.8537236</t>
  </si>
  <si>
    <t>10.1109/EMSOFT.2018.8537236</t>
  </si>
  <si>
    <t>Duan X,Wang Q,Tian D,Zhou J,Wang J,Sheng Z,Zhao D,Sun Y</t>
  </si>
  <si>
    <t>947-953</t>
  </si>
  <si>
    <t>2021 IEEE International Conference on Unmanned Systems (ICUS)</t>
  </si>
  <si>
    <t>http://dx.doi.org/10.1109/ICUS52573.2021.9641133</t>
  </si>
  <si>
    <t>10.1109/ICUS52573.2021.9641133</t>
  </si>
  <si>
    <t>Goppert JM,Wagoner AR,Schrader DK,Ghose S,Kim Y,Park S,Gomez M,Matson ET,Hopmeier MJ</t>
  </si>
  <si>
    <t>Realization of an Autonomous, Air-to-Air Counter Unmanned Aerial System (CUAS)</t>
  </si>
  <si>
    <t>235-240</t>
  </si>
  <si>
    <t>2017 First IEEE International Conference on Robotic Computing (IRC)</t>
  </si>
  <si>
    <t>http://dx.doi.org/10.1109/IRC.2017.10</t>
  </si>
  <si>
    <t>10.1109/IRC.2017.10</t>
  </si>
  <si>
    <t>Lewis T,Bhaganagar K</t>
  </si>
  <si>
    <t>2022</t>
  </si>
  <si>
    <t>https://www.scopus.com/inward/record.uri?eid=2-s2.0-85126591262&amp;doi=10.1177%2f17298806221081325&amp;partnerID=40&amp;md5=d666eb8ea5fa16ed1e3c8c1224103198;http://dx.doi.org/10.1177/17298806221081325</t>
  </si>
  <si>
    <t>10.1177/17298806221081325</t>
  </si>
  <si>
    <t>https://www.scopus.com/inward/record.uri?eid=2-s2.0-85112867238&amp;doi=10.1109%2fRoSE52553.2021.00013&amp;partnerID=40&amp;md5=7022369739fc03b312befd9ed16f2f4f;http://dx.doi.org/10.1109/RoSE52553.2021.00013</t>
  </si>
  <si>
    <t>Balakrishnan A,Deshmukh J,Hoxha B,Yamaguchi T,Fainekos G</t>
  </si>
  <si>
    <t>PerceMon: Online Monitoring for Perception Systems</t>
  </si>
  <si>
    <t>12974 LNCS</t>
  </si>
  <si>
    <t>297-308</t>
  </si>
  <si>
    <t>https://www.scopus.com/inward/record.uri?eid=2-s2.0-85117525096&amp;doi=10.1007%2f978-3-030-88494-9_18&amp;partnerID=40&amp;md5=5a021abc6ccbce76750fea194d607223;http://dx.doi.org/10.1007/978-3-030-88494-9_18</t>
  </si>
  <si>
    <t>10.1007/978-3-030-88494-9_18</t>
  </si>
  <si>
    <t>Ferrando A,Cardoso RC,Fisher M,Ancona D,Franceschini L,Mascardi V</t>
  </si>
  <si>
    <t>12228 LNAI</t>
  </si>
  <si>
    <t>387-399</t>
  </si>
  <si>
    <t>https://www.scopus.com/inward/record.uri?eid=2-s2.0-85097826781&amp;doi=10.1007%2f978-3-030-63486-5_40&amp;partnerID=40&amp;md5=56714d2ea9da947232b55f252edb59d1;http://dx.doi.org/10.1007/978-3-030-63486-5_40</t>
  </si>
  <si>
    <t>10.1007/978-3-030-63486-5_40</t>
  </si>
  <si>
    <t>Shivakumar S,Torfah H,Desai A,Seshia SA</t>
  </si>
  <si>
    <t>12399 LNCS</t>
  </si>
  <si>
    <t>184-194</t>
  </si>
  <si>
    <t>https://www.scopus.com/inward/record.uri?eid=2-s2.0-85093080550&amp;doi=10.1007%2f978-3-030-60508-7_10&amp;partnerID=40&amp;md5=b663737f09a39a89fd2c8e944e62b6c3;http://dx.doi.org/10.1007/978-3-030-60508-7_10</t>
  </si>
  <si>
    <t>10.1007/978-3-030-60508-7_10</t>
  </si>
  <si>
    <t>https://www.scopus.com/inward/record.uri?eid=2-s2.0-85072119400&amp;doi=10.1109%2fDSN.2019.00027&amp;partnerID=40&amp;md5=58947c7b7a10b45ce4c67d6743e76ae5;http://dx.doi.org/10.1109/DSN.2019.00027</t>
  </si>
  <si>
    <t>Part F148152</t>
  </si>
  <si>
    <t>208-212</t>
  </si>
  <si>
    <t>https://www.scopus.com/inward/record.uri?eid=2-s2.0-85066478152&amp;doi=10.1145%2f3319921.3319940&amp;partnerID=40&amp;md5=4e46980e19f1cd91c761d7c5036c53b7;http://dx.doi.org/10.1145/3319921.3319940</t>
  </si>
  <si>
    <t>Conte G,Scaradozzi D,Mannocchi D,Raspa P,Panebianco L,Screpanti L</t>
  </si>
  <si>
    <t>3-4</t>
  </si>
  <si>
    <t>705-718</t>
  </si>
  <si>
    <t>https://www.scopus.com/inward/record.uri?eid=2-s2.0-85030717330&amp;doi=10.1007%2fs10846-017-0700-9&amp;partnerID=40&amp;md5=b4843b28aa15cbaaaffc96af2df6b7a8;http://dx.doi.org/10.1007/s10846-017-0700-9</t>
  </si>
  <si>
    <t>10.1007/s10846-017-0700-9</t>
  </si>
  <si>
    <t>Roman F,Amory A,Maidana R</t>
  </si>
  <si>
    <t>141-148</t>
  </si>
  <si>
    <t>https://www.scopus.com/inward/record.uri?eid=2-s2.0-85071571693&amp;doi=10.5220%2f0006851801410148&amp;partnerID=40&amp;md5=4e9ae01329f4e85aa04d4a4420a0b781;http://dx.doi.org/10.5220/0006851801410148</t>
  </si>
  <si>
    <t>10.5220/0006851801410148</t>
  </si>
  <si>
    <t>Liu SB,Roehm H,Heinzemann C,Lutkebohle I,Oehlerking J,Althoff M</t>
  </si>
  <si>
    <t>2017-September</t>
  </si>
  <si>
    <t>https://www.scopus.com/inward/record.uri?eid=2-s2.0-85041956351&amp;doi=10.1109%2fIROS.2017.8202313&amp;partnerID=40&amp;md5=23d59f5d4fe7a20012862cc3950d434a;http://dx.doi.org/10.1109/IROS.2017.8202313</t>
  </si>
  <si>
    <t>Realization of an autonomous, air-to-air Counter Unmanned Aerial System (CUAS)</t>
  </si>
  <si>
    <t>https://www.scopus.com/inward/record.uri?eid=2-s2.0-85020189245&amp;doi=10.1109%2fIRC.2017.10&amp;partnerID=40&amp;md5=d638aabc6d3acab56c5eb512d4a400ea;http://dx.doi.org/10.1109/IRC.2017.10</t>
  </si>
  <si>
    <t>Beul M,Krombach N,Nieuwenhuisen M,Droeschel D,Behnke S</t>
  </si>
  <si>
    <t>Autonomous navigation in a warehouse with a cognitive micro aerial vehicle</t>
  </si>
  <si>
    <t>487-524</t>
  </si>
  <si>
    <t>https://www.scopus.com/inward/record.uri?eid=2-s2.0-85019767348&amp;doi=10.1007%2f978-3-319-54927-9_15&amp;partnerID=40&amp;md5=f76fe2d78445e1f4d7c1c65bd01ffab4;http://dx.doi.org/10.1007/978-3-319-54927-9_15</t>
  </si>
  <si>
    <t>10.1007/978-3-319-54927-9_15</t>
  </si>
  <si>
    <t>Post MA,Bianco A,Yan XT</t>
  </si>
  <si>
    <t>79-87</t>
  </si>
  <si>
    <t>https://www.scopus.com/inward/record.uri?eid=2-s2.0-85029376864&amp;doi=10.5220%2f0006434400790087&amp;partnerID=40&amp;md5=a8063e9a9f08bfbb4dace13c9e6dd665;http://dx.doi.org/10.5220/0006434400790087</t>
  </si>
  <si>
    <t>10.5220/0006434400790087</t>
  </si>
  <si>
    <t>Huang J,Erdogan C,Zhang Y,Moore B,Luo Q,Sundaresan A,Rosu G</t>
  </si>
  <si>
    <t>247-254</t>
  </si>
  <si>
    <t>https://www.scopus.com/inward/record.uri?eid=2-s2.0-84921715155&amp;doi=10.1007%2f978-3-319-11164-3_20&amp;partnerID=40&amp;md5=ad303906a485016eb10a4ef30ea1e546;http://dx.doi.org/10.1007/978-3-319-11164-3_20</t>
  </si>
  <si>
    <t>10.1007/978-3-319-11164-3_20</t>
  </si>
  <si>
    <t>Langerwisch M,Ax M,Thamke S,Remmersmann T,Tiderko A,Kuhnert KD,Wagner B</t>
  </si>
  <si>
    <t>2012</t>
  </si>
  <si>
    <t>7506 LNAI</t>
  </si>
  <si>
    <t>PART 1</t>
  </si>
  <si>
    <t>302-312</t>
  </si>
  <si>
    <t>https://www.scopus.com/inward/record.uri?eid=2-s2.0-84892877099&amp;doi=10.1007%2f978-3-642-33509-9_29&amp;partnerID=40&amp;md5=e7017f066afc5bbe0a04982fe0693241;http://dx.doi.org/10.1007/978-3-642-33509-9_29</t>
  </si>
  <si>
    <t>10.1007/978-3-642-33509-9_29</t>
  </si>
  <si>
    <t xml:space="preserve"> How researchers propose the verification and validation of ros-based systems?</t>
  </si>
  <si>
    <t>Research Question</t>
  </si>
  <si>
    <t>System</t>
  </si>
  <si>
    <t>Paper ID</t>
  </si>
  <si>
    <t>Challenges</t>
  </si>
  <si>
    <t>Time taken</t>
  </si>
  <si>
    <t>Read?</t>
  </si>
  <si>
    <t>Simulation prior to Field-Testing</t>
  </si>
  <si>
    <t>ROS, Gazebo, MATLAB, Simulink</t>
  </si>
  <si>
    <t>Start</t>
  </si>
  <si>
    <t>End</t>
  </si>
  <si>
    <t>Assurance Technique</t>
  </si>
  <si>
    <t>Elements</t>
  </si>
  <si>
    <t>Type</t>
  </si>
  <si>
    <t>UGV (mobile robotics)</t>
  </si>
  <si>
    <t>Tools</t>
  </si>
  <si>
    <t>[Fig 2] Sensors, Actuators, Controllers, Dispersion Generator, Algorithms</t>
  </si>
  <si>
    <t>Goal</t>
  </si>
  <si>
    <t>Localization</t>
  </si>
  <si>
    <t>Proposal</t>
  </si>
  <si>
    <t>Observations</t>
  </si>
  <si>
    <t xml:space="preserve">Uncertainty as motivation; [Page 4] There is a list of things that should be in a simulator to be useful </t>
  </si>
  <si>
    <t>1) "While the simulator has the capability to incorporate changes in the plume as it evolves, this is beyond the scope of initial testing of source localization algorithms" 2) "A dynamic, time-evolving concentration distribution may certainly affect the behavior of the algorithms and is therefore a significant consideration for future tests." 3) Using multiple robots for localization 4) Using Machine/Reinforcement Learning</t>
  </si>
  <si>
    <t>Noteworthy</t>
  </si>
  <si>
    <t>Assertion-based verification. An architecture and a related automatic flow to generate, orchestrate and deploy a ROS compliant verification environment for robotic systems.</t>
  </si>
  <si>
    <t>Mobile Robotics</t>
  </si>
  <si>
    <t>ROS, Docker</t>
  </si>
  <si>
    <t>[Fig 1- Architecture] Timestamps (ordering); Containers (docker) for portability HW/SW;  Translation process from LTL to ROS nodes/topics;</t>
  </si>
  <si>
    <t>Path planner and mapping in 3d environment (SLAM)</t>
  </si>
  <si>
    <t xml:space="preserve">1) How and where integrate monitors in ROS-based systems with minimal overhead 2) Overhead -- How to use cloud to support this?; </t>
  </si>
  <si>
    <t>Technique</t>
  </si>
  <si>
    <t>Runtime Verification</t>
  </si>
  <si>
    <t>AUV (autonomous underwater vehicle)</t>
  </si>
  <si>
    <t>Link to Repo</t>
  </si>
  <si>
    <t>-</t>
  </si>
  <si>
    <t>ROS, COLA2</t>
  </si>
  <si>
    <t>Adaptive exploration and information gathering of unknown underwater environements</t>
  </si>
  <si>
    <t>Development, simulation and field-testing of adaptive algorithm</t>
  </si>
  <si>
    <t>Field-testing, Simulation</t>
  </si>
  <si>
    <t xml:space="preserve">Adaptive; Uncertainty;  </t>
  </si>
  <si>
    <t>ADV (autonomous driving vehicle)</t>
  </si>
  <si>
    <t>ROS-CoppeliaSim</t>
  </si>
  <si>
    <t>Design of autonomous driving trajectory algorithms; separation between lateral control and longitudinal control</t>
  </si>
  <si>
    <t>Vehicle motion</t>
  </si>
  <si>
    <t>Combining controllers;</t>
  </si>
  <si>
    <t>1) it is challinging to test and verify perception systems at runtime</t>
  </si>
  <si>
    <t>CARLA (Simulator), ROS</t>
  </si>
  <si>
    <t>Object detection and tracking algorithms</t>
  </si>
  <si>
    <t>TQTL and STQL for expressing properties for perception algorithms; a tool for monitoring properties (in STQL) integrated with CARLA and ROS.</t>
  </si>
  <si>
    <t xml:space="preserve">[Fig 2] AST, libPerceMonMonitor; Interfacing with ROS-CARLA; </t>
  </si>
  <si>
    <t>https://github.com/CPS-VIDA/PerceMon</t>
  </si>
  <si>
    <t>Framework that combines planning with runtime verification</t>
  </si>
  <si>
    <t>Inspection of tanks</t>
  </si>
  <si>
    <t>RVPLAN is a framework that synthesizes monitors for plans from LTL</t>
  </si>
  <si>
    <t>The main difference between ROSPlan and RVPlan are that our framework is not tied specifically to ROS; and the monitors are automatically synthesized; Note that the LTL properties obtained in this process are safety properties, thus monitorable.</t>
  </si>
  <si>
    <t>1) monitorability</t>
  </si>
  <si>
    <t>current solutions for the security of ROS and ROS2 do  not support reactive policies that are updated dynamically at runtime,</t>
  </si>
  <si>
    <t>ROS</t>
  </si>
  <si>
    <t>ROS-based systems</t>
  </si>
  <si>
    <t>Security</t>
  </si>
  <si>
    <t>1) Any such monitoring systems have to be flexible, scalable, and secure, without sacrificing run-time. 1) the configurations should ’speak’ the
same language as ROS (i.e. developers of ROS should not have to learn a new system to add security features), 2) the system should be able to efficiently communicate issues that it could not address to users, such as newly discovered or unaddressed vulnerabilities, and 3) the system should have a highly modular design (a key feature of ROS functionality).</t>
  </si>
  <si>
    <t>ROS-Immunity, a tool for security checking ROS-based applications</t>
  </si>
  <si>
    <t>Static Analysis</t>
  </si>
  <si>
    <t>ROS; ROSploit; ROS-Immunity</t>
  </si>
  <si>
    <t>HAROS: automatically extracting models for MC, RV and prop-based testing</t>
  </si>
  <si>
    <t>https://github.com/git-afsantos/haros</t>
  </si>
  <si>
    <t>Program Analysis</t>
  </si>
  <si>
    <t>Learned about a new paper that is more descpriptive abour HAROS, it is in extras folder. Learned about ROSRV and DeROS also in the extra folder.</t>
  </si>
  <si>
    <t>Date</t>
  </si>
  <si>
    <t>ROSMonitoring, a framework to support RV of ROS-based applications</t>
  </si>
  <si>
    <t>ROS-based systems; Mobile robotics</t>
  </si>
  <si>
    <t>[Fig 1.] Instrumentation, Oracle, Monitor</t>
  </si>
  <si>
    <t>1) Portability across multiple ROS distr. 2) Agnostic from specific. formalism ; 3) An interesting extension of ROSMonitoring would be enriching the information exchanged with the oracle.</t>
  </si>
  <si>
    <t>https://github.com/autonomy-and-verification-uol/ROSMonitoring</t>
  </si>
  <si>
    <t>Self-reflection of Investigator</t>
  </si>
  <si>
    <t>Investigator</t>
  </si>
  <si>
    <t>Ricardo</t>
  </si>
  <si>
    <t>Robots Monitor on Multilayer (RMoM)based on robot operating system (ROS) for monitoring whether the running of a robot swarm violates given temporal properties.</t>
  </si>
  <si>
    <t xml:space="preserve">ROS; RML (Runtime Monitoring Language); Reelay; </t>
  </si>
  <si>
    <t>1) It is a challenge to specify properties about the robot swarm.</t>
  </si>
  <si>
    <t>[Fig 2.] (Hierarchical) Specification/Parser, Filter map, Trace, Monitor Algorithm, Veredict; Also take a look at [Figs 4. and 5.]</t>
  </si>
  <si>
    <t>ROS, Gazebo</t>
  </si>
  <si>
    <t>Progress:</t>
  </si>
  <si>
    <t>Runtime Assurance Framework</t>
  </si>
  <si>
    <t>UAV (unmanned aerial vehicle)</t>
  </si>
  <si>
    <t>Surveillance system</t>
  </si>
  <si>
    <t xml:space="preserve"> Searching Mission</t>
  </si>
  <si>
    <t>UAV swarm</t>
  </si>
  <si>
    <t xml:space="preserve">ROS, Mavlink, </t>
  </si>
  <si>
    <t>https://drona-org.github.io/Drona/.</t>
  </si>
  <si>
    <t>Language framework for implementing (and testing) with runtime assurance of safety concenrs on top a ROS-like formalization (nodes, topics, etc.).</t>
  </si>
  <si>
    <t>It is worth to  do some forward snowballing since this is said to be a work in progress from 2020</t>
  </si>
  <si>
    <t>ROS-based system</t>
  </si>
  <si>
    <t>Monitoring and auto-repair ROS-basd applications using reinforcement learning</t>
  </si>
  <si>
    <t>Static analysis (dataflow)</t>
  </si>
  <si>
    <t>https://github.com/Drona-Org/SOTERonROS</t>
  </si>
  <si>
    <t>[Fig. 2] Decision modules contain the monitors ("logic to determine safe/unsafe state"); Translation from P to C++ to RTA ROS nodes;</t>
  </si>
  <si>
    <t>Surveillance system; Mobile Robotics</t>
  </si>
  <si>
    <t>ROS; SOTER</t>
  </si>
  <si>
    <t xml:space="preserve">1) Combining multiple monitoring decisions is still manual. </t>
  </si>
  <si>
    <t>Language-based runtime assurance</t>
  </si>
  <si>
    <t>Integrating SOTER to ROS for development of runtime assured ROS-based application</t>
  </si>
  <si>
    <t>Development and Field Testing</t>
  </si>
  <si>
    <t>ASV (autonomous surface vehicle)</t>
  </si>
  <si>
    <t>Nagios, ROS</t>
  </si>
  <si>
    <t>[Fig 1] APIs for Nagios, /diagnostic topics and aggregator</t>
  </si>
  <si>
    <t>Mobile Robotics; Multi-robot System</t>
  </si>
  <si>
    <t>Integrating Nagios (tool) in ROS for runtime monitoring of MRS applications</t>
  </si>
  <si>
    <t>Robustness Testing</t>
  </si>
  <si>
    <t>[Fig 1] Test Generator; Test Runner -including monitors and injectors;</t>
  </si>
  <si>
    <t>[Sect. 2.2.] Autonomy Systems- Stateful, Temporal, Distributed, Cyber-Physical</t>
  </si>
  <si>
    <t>Multiple Systems</t>
  </si>
  <si>
    <t>ASTAA is a robustness testing framework that seeks to automatically discover safety problems in autonomy systems. At a high level, ASTAA injects exceptional values at component interfaces to test the robustness of modules within such a system</t>
  </si>
  <si>
    <t>Remark: Look at Sect 5. Recommendations. Important paper. It gives an overview of robustness testing which looks a lot like what we wre proposing with ROSETTA.</t>
  </si>
  <si>
    <t>This work surveys recent challenges and solutions in the design, implementation, and verification of embedded software for robotics.</t>
  </si>
  <si>
    <t>The paper surveys tools for generating monitors for ROS applications. Also, it sheds light on ROSMOP and REELAY as tools for generating monitors fow ROS. Brief discussion on verification and validation of robotic software, focused more on neural network components and control-loop verification.</t>
  </si>
  <si>
    <t>Verification of NN-based robotics controllers; Falsification of control-loops ==&gt; robustness testing is highly used here.</t>
  </si>
  <si>
    <t>Robotics Systems</t>
  </si>
  <si>
    <t>NA</t>
  </si>
  <si>
    <t>1) Control loops; Stateful; Temporal; Cyber-Physical</t>
  </si>
  <si>
    <t>Model Checking</t>
  </si>
  <si>
    <t>Modelling and verifying a robotic application using UPPAAL</t>
  </si>
  <si>
    <t xml:space="preserve">[Sect IV] Manual Code Analysis ("extract key parameters"), Modeling the Network of Time Automata, Verify Queue Size in UPPAAL </t>
  </si>
  <si>
    <t>Safety Controller</t>
  </si>
  <si>
    <t>Educational Robotics; Kobuki (https://github.com/yujinrobot/kobuki)</t>
  </si>
  <si>
    <t>ROS, UPPAAL</t>
  </si>
  <si>
    <t>1) No automatic way of deriving UPPAAL models from ROS code</t>
  </si>
  <si>
    <t>Online Reachability Analysis</t>
  </si>
  <si>
    <t>Modelling and verifying safety constraints in pedestrian-intensive environments</t>
  </si>
  <si>
    <t>[Sect III] Modeling pedestrians, Modeling the robot, Online verifying the navigation by computing reachability</t>
  </si>
  <si>
    <t>Collision Avoidance</t>
  </si>
  <si>
    <t>https://github.com/srl-freiburg/pedsim_ros</t>
  </si>
  <si>
    <t>1) Room for improvement in densely populated scenarios; 2) Sensor occulison scenarios are not covered</t>
  </si>
  <si>
    <t>Field-testing</t>
  </si>
  <si>
    <t>http://fsl.cs.illinois.edu/rosrv</t>
  </si>
  <si>
    <t>ROSRV: a monitoring tool for ROS</t>
  </si>
  <si>
    <t xml:space="preserve">RVMaster; Property Specification (MOP); </t>
  </si>
  <si>
    <t>Safety and Security</t>
  </si>
  <si>
    <t xml:space="preserve">1) ROS is dynamic, hard to verify statically; 2) Limited scalability, it is centralized; </t>
  </si>
  <si>
    <t>Field Testing</t>
  </si>
  <si>
    <t>RTA module</t>
  </si>
  <si>
    <t>Relevant?</t>
  </si>
  <si>
    <t>Relevant</t>
  </si>
  <si>
    <t>Not Relevant</t>
  </si>
  <si>
    <t>Runtime Monitoring</t>
  </si>
  <si>
    <t>[Fig 1.] Robustness assessment, Automatic Rule Generation and Distributed Firewall</t>
  </si>
  <si>
    <t>[Fig. 1.] Workflow; Metamodel describing ROS software; Components: (i) Analyser, (ii) visualizer; HAROS comes also with a companion repository containing a minimalistic ROS application.; specification language HPL</t>
  </si>
  <si>
    <t>Investigator2</t>
  </si>
  <si>
    <t>Screened?</t>
  </si>
  <si>
    <t xml:space="preserve">[IC1] ROS-based application. Including ROS1 and ROS2. </t>
  </si>
  <si>
    <t>[IC2] Explicit description (or reference to peer-reviwed venue) of the verification, validation, or testing technique.</t>
  </si>
  <si>
    <t>[EC1] Tutorial, artifact, short paper (less than 5pgs), keynote, secondary studies, roadmaps, duplicated study</t>
  </si>
  <si>
    <t>[EC2] Verification, validation, or testing techniques that do not make use of the ROS Ecosystem</t>
  </si>
  <si>
    <t>Relevance</t>
  </si>
  <si>
    <t>[F1] Author(s)</t>
  </si>
  <si>
    <t>[F2] Publication Year</t>
  </si>
  <si>
    <t>[F3] Title</t>
  </si>
  <si>
    <t>[F4] RM/FT?</t>
  </si>
  <si>
    <t>[F5] Taxonomy</t>
  </si>
  <si>
    <t>[F6] Process View</t>
  </si>
  <si>
    <t>[F7] Quality type</t>
  </si>
  <si>
    <t>[F8] Quality Definition</t>
  </si>
  <si>
    <t>[F9] Use Case</t>
  </si>
  <si>
    <t>[F10] System Category</t>
  </si>
  <si>
    <t>[F11] Application Domain</t>
  </si>
  <si>
    <t>[F12] Link to Repository</t>
  </si>
  <si>
    <t>[F13] Context</t>
  </si>
  <si>
    <t>[F14] Motivation</t>
  </si>
  <si>
    <t>[F15] Rationale</t>
  </si>
  <si>
    <t>[F16] Technique name</t>
  </si>
  <si>
    <t>[F17] Technique type</t>
  </si>
  <si>
    <t>[F18] Dynamicity</t>
  </si>
  <si>
    <t>[F19] Offline/Online</t>
  </si>
  <si>
    <t>Extracted?</t>
  </si>
  <si>
    <t>Meta-data</t>
  </si>
  <si>
    <t>[RQ1] Whether and how runtime monitoring or field-testing been used to build confidence in ROS-based applications?</t>
  </si>
  <si>
    <t>[RQ2] What quality criteria are considered when using the aforementioned techniques?</t>
  </si>
  <si>
    <t>[RQ3] What are the assumptions about the system for applying RM or FT?</t>
  </si>
  <si>
    <t>[RQ5] Which other techniques are used to build confidence on ROS-based applications at runtime?</t>
  </si>
  <si>
    <t>Source Localization</t>
  </si>
  <si>
    <t>Autonomous Vehicles</t>
  </si>
  <si>
    <t>Performance</t>
  </si>
  <si>
    <t>Unmanned Ground Vehicle (UGV)</t>
  </si>
  <si>
    <t>"This work aims to develop a plume source detection simulator to offer a reliable comparison of source-seeking approaches and performance testing of groundbased mobile-sensing platform configurations prior to experimental field testing"</t>
  </si>
  <si>
    <t>[RQ4] Why are runtime monitoring or field-testing used for building confidence about ROS-based applications?</t>
  </si>
  <si>
    <t>[Eq1-Eq6] Localization Error, Signal Strength, Repeatability, Time Consumption</t>
  </si>
  <si>
    <t>Field-testing is used to anticipate failures due to uncertainty in the environment, in the authors words: "vast possibilities in sensor configurations and source-seeking algorithms, platform deployment in real-world applications involves much uncertainty alongside opportunity."</t>
  </si>
  <si>
    <t>Field testing</t>
  </si>
  <si>
    <t>In-vivo offline testing</t>
  </si>
  <si>
    <t>Autonomous Exploration</t>
  </si>
  <si>
    <t>Autonomous Underwater Vehicle (AUV)</t>
  </si>
  <si>
    <t>"Development and field testing of a novel adaptive visual information gathering (AVIG) framework for autonomous exploration of benthic environments using AUVs"</t>
  </si>
  <si>
    <t>[Eq28-Eq29] MEAN OF THE DIFFERENTIAL ENTROPY (MDE); [Eq30] STANDARD DEVIATION OF THE DIFFERENTIAL ENTROPY; [Eq31-Eq32] AREA UNDER THE CURVE OF THE RECEIVER OPERATING CHARACTERISTICS; [Eq33] COVERAGE PERCENT</t>
  </si>
  <si>
    <t>[NEW] Tools</t>
  </si>
  <si>
    <t>Turbot AUV dynamics</t>
  </si>
  <si>
    <t>[NEW] Models</t>
  </si>
  <si>
    <t>Turtlebot Pioneer AG-3 dynamics; CFG (Fluid generation) model</t>
  </si>
  <si>
    <t>StoneFish (https://stonefish-ros.readthedocs.io/en/latest/)</t>
  </si>
  <si>
    <t>Field testing is used to "evaluate the proposed exploration framework and the discussion of the results. The objective of the tests was to obtain a fast representation of a large environment contained in the target area."</t>
  </si>
  <si>
    <t>Automated Driving Systems</t>
  </si>
  <si>
    <t>Trajectory Tracking</t>
  </si>
  <si>
    <t>CoppeliaSim (Vehicle Model)</t>
  </si>
  <si>
    <t>Simulink, Matlab</t>
  </si>
  <si>
    <t xml:space="preserve">"Accurately track trjectory" measured in terms of lateral error; </t>
  </si>
  <si>
    <t>1) Design scenarios with static objects; 2) Monitor position, velocity, acceleration; 3) Set prediction step and control step; 4) Run Simulation; 5) Participate on "2021 World Intelligent Driving Challenge"</t>
  </si>
  <si>
    <t>"lateral and longitudinal control decoupling strategy to study the control algorithm of automated driving systems"</t>
  </si>
  <si>
    <t>Field testing is used to validate the proposed algorithm</t>
  </si>
  <si>
    <t>"The outputs of perception algorithms are used for decision-making in safety-critical scenarios. Thus, it is crucial to monitor such perception systems at runtime."</t>
  </si>
  <si>
    <t>CARLA (simulation environment)</t>
  </si>
  <si>
    <t>https://github.com/CPS-VIDA/PerceMon.git</t>
  </si>
  <si>
    <t>Different from other tools that check STL and MTL that are less expressive and not suitable for the domain.</t>
  </si>
  <si>
    <t>Object Detection and Tracking</t>
  </si>
  <si>
    <t>Autonomous Driving System</t>
  </si>
  <si>
    <t>The properties are defined with Spatio-temporal Quality Logic (STQL)</t>
  </si>
  <si>
    <t>"ROS is the standard operating system used for the development of modular robotic systems. However, in its development, ROS has been notorious for the absence of security mechanisms, placing people in danger."</t>
  </si>
  <si>
    <t xml:space="preserve">Runtime Monitoring used for ensuring properties from perception domain. </t>
  </si>
  <si>
    <t>Runtime Monitoring used for gaining confidence about security properties of ROS-based applications.</t>
  </si>
  <si>
    <t xml:space="preserve">1) Collect offline/online image stream; 2) Perception Moduel transforms in data stream (bounding boxes, objet type, detection confidence); 3) STQL property specification; 4) PerceMon checks the property against data streams. </t>
  </si>
  <si>
    <t>1) Robustness assessment; 2) Automatic Rule Generation; 3) Run Firewall</t>
  </si>
  <si>
    <t>ROSploit</t>
  </si>
  <si>
    <t>Threat models</t>
  </si>
  <si>
    <t>Robotics</t>
  </si>
  <si>
    <t>Autonomous Systems</t>
  </si>
  <si>
    <t>1) Self-driving vehicle; 2) centralized factory; 3) robots swarm; 4) decentralized factory</t>
  </si>
  <si>
    <t>Both</t>
  </si>
  <si>
    <t>Properties according to HPL</t>
  </si>
  <si>
    <t>Toy example</t>
  </si>
  <si>
    <t>Plugin-based tool to support roboticists in adopting tools and techniques for software analysis in ROS</t>
  </si>
  <si>
    <t>"adoption (of MDE) by the general ROS community is still a slow work in progress. Traditional, code-first development is the norm; software models are nowhere to be seen."</t>
  </si>
  <si>
    <t>HAROS not only builds models but makes them available to users; HAROS offers a propery specification language and plugins for many (static analyses, model-checking, property-based testing, and runtime monitoring);</t>
  </si>
  <si>
    <t>"safety-critical scenarios often have unpredictable environments and, therefore, it is crucial to be able to provide assurances about the system at runtime."</t>
  </si>
  <si>
    <t>Mars Curiosity Rover simulation</t>
  </si>
  <si>
    <t>1) create the monitor nodes and perform node instrumentation according to a YAML configuration file customised by the user; 2) as output we obtain the
new instrumented nodes (with the communication gaps), and the ROS monitor implementation as a Python node; 3) we run ROS with the instrumented nodes
and the monitor nodes, which performs RV either online or offline, depending on the configuration file used</t>
  </si>
  <si>
    <t>Constrained speed on the wheels</t>
  </si>
  <si>
    <t>Reelay, Runtime Monitoring Langague (RML)</t>
  </si>
  <si>
    <t>"Uncertain environment, changed resource, or dynamic system structure at runtime, traditional [V&amp;V] methods used in the development stage are not enough to ensure robot control software is satisfied against specified properties."</t>
  </si>
  <si>
    <t>Robot Swarm</t>
  </si>
  <si>
    <t>Unmanned Aerial Vehicle (UAV)</t>
  </si>
  <si>
    <t>1) HSL specification; 2) MTL3-RMoM Monitor Generation; 3) Decentralized monitors inspect nodes and topics; 4) Triggering the centralized monitor ("veredict"); 5) satisfied/violated</t>
  </si>
  <si>
    <t>ANTLR</t>
  </si>
  <si>
    <t>Runtime Monitoring used for gaining confidence about hierarchical properties of Swarm ROS-based applications.</t>
  </si>
  <si>
    <t>Portability among ROS distributions; Agnostic of specification language.</t>
  </si>
  <si>
    <t>Runtime Monitoring agnostic from specification formalism.</t>
  </si>
  <si>
    <t>Language-based approach used for assuring distributed robotics systems at runtime.</t>
  </si>
  <si>
    <t>"safety of DMR systems cannot always be guaranteed at design time, especially when complex, off-the-shelf [untrusted] components are used that cannot be verified easily."</t>
  </si>
  <si>
    <t>Safety</t>
  </si>
  <si>
    <t>Security="composite of the attributes of confidentiality, integrity, and availability, requiring the concurrent existence of 1) availability for authorized actions only, 2) confidentiality, and 3) integrity with improper meaning unauthorized"</t>
  </si>
  <si>
    <t>It is a language-based approach so the monitors are generated by design.</t>
  </si>
  <si>
    <t>Safe by design; Based on simplex architecture;</t>
  </si>
  <si>
    <t>None</t>
  </si>
  <si>
    <t>MDE Toolchain approach for assuring autonomous systems</t>
  </si>
  <si>
    <t>Modeling and analysis of safety cases</t>
  </si>
  <si>
    <t>Offline</t>
  </si>
  <si>
    <t>Dynamic</t>
  </si>
  <si>
    <t>Multi-robot Surveillance</t>
  </si>
  <si>
    <t>Multi-robot systems</t>
  </si>
  <si>
    <t>Runtime Monitoring to supervise and identify state of team of robots</t>
  </si>
  <si>
    <t>"MRS have advantages in comparison ot single robot" "A challenge [of MRS] is determining the system’s global state and debugging it, due to its distributed nature"</t>
  </si>
  <si>
    <t>1) Install Nagios and connecto to ROS; 2) Execute the application and watch Nagios interface</t>
  </si>
  <si>
    <t>Functional behavior</t>
  </si>
  <si>
    <t>Functional behavior (but not limited to)</t>
  </si>
  <si>
    <t>"With the wide adoption of ROS, however, its safety and security are becoming an important concern." "ROS is designed to be highly dynamic and distributed, making it hard or impossible to verify statically."</t>
  </si>
  <si>
    <t>Runtime monitoring for improving the safety and security of robots running ROS.</t>
  </si>
  <si>
    <t>LandShark (Military application)</t>
  </si>
  <si>
    <t>MOP (Monitor Oriented Programming)</t>
  </si>
  <si>
    <t>"As robotic and autonomy systems become progressively more present in industrial and human-interactive applications, it is increasingly critical for them to behave safely in the presence of unexpected inputs."</t>
  </si>
  <si>
    <t>Verification</t>
  </si>
  <si>
    <t>Robustness testing for gaining confidence on autonomy systems (stateful, temporal, distributed, and cyber-physical)</t>
  </si>
  <si>
    <t>Robustness</t>
  </si>
  <si>
    <t>"the degree to which a system or component can function correctly in the presence of invalid inputs or stressful environmental conditions"</t>
  </si>
  <si>
    <t>Robotics systems</t>
  </si>
  <si>
    <t>"Cooperating autonomous surface vehicles and UUVs  for providing efficient, versatile and cost effective exploration, monitoring and exploitation of the underwater environment."</t>
  </si>
  <si>
    <t>Field tests in both supervised and autonomous guidance mode for gaining confidence on the basic functionalities of the system.</t>
  </si>
  <si>
    <t>1)Define Test Specification- scenarios; 2) Generate test cases- inteference injection; 3) Execute test cases;</t>
  </si>
  <si>
    <t>Autonomous Surface Vehicle</t>
  </si>
  <si>
    <t>Collaborating in exploration of underwater environment</t>
  </si>
  <si>
    <t>In-vivo online testing</t>
  </si>
  <si>
    <t>1) Preliminary testing in the lab; 2) Prepare supervisory system for human interruption; 3) Logging system with transmission to shore-ground station; 4) Parameters calibrations of the sensors and actuators; 5) Remote guidance tests (simulatig ros nodes with human input) 6) autonomously performing the scenarios (maneuvers)</t>
  </si>
  <si>
    <t>Maneuvers accuracy</t>
  </si>
  <si>
    <t>"Fully autonomous operation of MAVs in such complex 3D environments requires real-time state estimation, obstacle detection, mapping, and navigation planning"</t>
  </si>
  <si>
    <t>Field testing for collecting evidence on the MAV algorithms</t>
  </si>
  <si>
    <t>https://github.com/mavlink/mavros</t>
  </si>
  <si>
    <t>Functional behavior and Non-functional properties (e.g., accuracy, robustness)</t>
  </si>
  <si>
    <t>Indoor operation</t>
  </si>
  <si>
    <t>Micro Aerial Vehicles</t>
  </si>
  <si>
    <t>"Guaranteeing the correct behaviour of robotic systems is, however, challenging due to their potential for parameterization and heterogeneity."</t>
  </si>
  <si>
    <t>Model checking ensuring real-time properties in ROS applications</t>
  </si>
  <si>
    <t>Static</t>
  </si>
  <si>
    <t>https://github.com/yujinrobot/kobuki</t>
  </si>
  <si>
    <t>UPPAAL</t>
  </si>
  <si>
    <t>Timed-automata</t>
  </si>
  <si>
    <t xml:space="preserve">Educational </t>
  </si>
  <si>
    <t>Robot</t>
  </si>
  <si>
    <t>"Mobile robots operating in a shared environment with pedestrians are required to move provably safe to avoid harming pedestrians."</t>
  </si>
  <si>
    <t>Runtime monitoring is used to define saffety constraints for vehicles navigation among pedestrians</t>
  </si>
  <si>
    <t>Navigation</t>
  </si>
  <si>
    <t>CORA</t>
  </si>
  <si>
    <t>Pedestrian models</t>
  </si>
  <si>
    <t>1) Pedestrian modeling; 2) Robot modeling; 3) Computing reachable sets online</t>
  </si>
  <si>
    <t>1) System modeling; 2) Verification with model checker</t>
  </si>
  <si>
    <t>"no collision can occur before the robot stops"</t>
  </si>
  <si>
    <t>"realize an autonomous team of heterogeneous unmanned ground and aerial vehicles performing certain reconnaissance and surveillance tasks, where the tasks were set by an operator at a team level instead of controlling each vehicle seperately."</t>
  </si>
  <si>
    <t>Field testing is used for gaining confidence about the implemented system</t>
  </si>
  <si>
    <t>1) Design 2 scenarios with no manual intervention; 2) execution and collection of data;</t>
  </si>
  <si>
    <t>Team of autonomous vehicles</t>
  </si>
  <si>
    <t>Autonomous Aerial Vehicle; Autonomous Ground Vehicle</t>
  </si>
  <si>
    <t>[F5] Runtime Monitoring Taxonomy (Falcone, 2021)</t>
  </si>
  <si>
    <t>[F5.1] Specification</t>
  </si>
  <si>
    <t>[F5.2] Monitor</t>
  </si>
  <si>
    <t>[F5.3] Deployment</t>
  </si>
  <si>
    <t>[F5.4] Reaction</t>
  </si>
  <si>
    <t>[F5.5] Trace</t>
  </si>
  <si>
    <t>[F6.6] Interference</t>
  </si>
  <si>
    <t>Bal21</t>
  </si>
  <si>
    <t>Riv21</t>
  </si>
  <si>
    <t>Fer20</t>
  </si>
  <si>
    <t>Hu 20</t>
  </si>
  <si>
    <t>Shi20</t>
  </si>
  <si>
    <t>Rom18</t>
  </si>
  <si>
    <t>Liu17</t>
  </si>
  <si>
    <t>Hua14</t>
  </si>
  <si>
    <t>San21</t>
  </si>
  <si>
    <t>Lew22</t>
  </si>
  <si>
    <t>Gue21</t>
  </si>
  <si>
    <t>Dua21</t>
  </si>
  <si>
    <t>Con18</t>
  </si>
  <si>
    <t>Hut18</t>
  </si>
  <si>
    <t>Beu17</t>
  </si>
  <si>
    <t>Lan12</t>
  </si>
  <si>
    <t>Har19</t>
  </si>
  <si>
    <t>Hal17</t>
  </si>
  <si>
    <t>Explicit; STQL</t>
  </si>
  <si>
    <t>Passive</t>
  </si>
  <si>
    <t>Event-triggered</t>
  </si>
  <si>
    <t>Non-invasive</t>
  </si>
  <si>
    <t>Active</t>
  </si>
  <si>
    <t>Internal</t>
  </si>
  <si>
    <t>Operational; Explicit; Interpreted</t>
  </si>
  <si>
    <t>Explicit; Agnostic</t>
  </si>
  <si>
    <t>Explicit; HSL</t>
  </si>
  <si>
    <t>Operational; Explicit</t>
  </si>
  <si>
    <t>Explicit</t>
  </si>
  <si>
    <t>Directly executed</t>
  </si>
  <si>
    <t>Analytical; Implicit</t>
  </si>
  <si>
    <t>Online; Centralized</t>
  </si>
  <si>
    <t>Time-triggered</t>
  </si>
  <si>
    <t>Explicit; MOP</t>
  </si>
  <si>
    <t>Online</t>
  </si>
  <si>
    <t>Nagios IT, Diagnostics Stack</t>
  </si>
  <si>
    <t>[EC3] Verification, validation, or testing of hardware</t>
  </si>
  <si>
    <t>Logging data in bag files; using standard message formats to facilitatate integration;</t>
  </si>
  <si>
    <t>1) Processing a user-provided YAML project file for defining analysis targets; 2) Property specification in HPL; 3) Indexing stage (building an instance of the metamodel)-- parsing and extracting information from launch files, Cmake files and c++ , python files; 4) Once the model is instanciated, HAROS delegates the analysis to plugins; 5) Reporting stage--exports JSON data files.</t>
  </si>
  <si>
    <t xml:space="preserve">1) Setup trial--"Set an initial goal point to the robot"; 2) Start; 3) Monitoring/Logging--"At each time step, an estimate of the source strength and location is provided for real-time performance evaluation" ; 4) Stop trial--"Once the vehicle finds the source a final estimate is provided and the simulation stops"; 5) Generate report --" generating results on the performance of the trial"; </t>
  </si>
  <si>
    <t>In-vivo testing</t>
  </si>
  <si>
    <t>1) Define metrics that shall be computed; 2) Define ground truth for comparison ("set of aerial images"); 4) Offline field testing (simulation); 4.1) choose a simulator; 4.2) configure the simulator for own scenarios; 4.3) define baseline; 4.4) configure sut; 4.5) run simulation; 4.6) collect data (logging); 4.7) stop; 4.8) generate report; 5) Online field testing; 5.1) set time budget; 5.2) configure sut for executing scenarios; 5.3) run; 5.4) collect data; 5.5) stop; 5.6) generate report</t>
  </si>
  <si>
    <t>https://github.com/cansuerdogan/ROSRV</t>
  </si>
  <si>
    <t>Explicit; P</t>
  </si>
  <si>
    <t>Event-triggered; Precise</t>
  </si>
  <si>
    <t>Invasive; Overhead is delay in messgae exchange</t>
  </si>
  <si>
    <t>Invasive; Overhead is number of processes and time</t>
  </si>
  <si>
    <t>Invasive; Overhead is energy consumption</t>
  </si>
  <si>
    <t xml:space="preserve">Offline/Online; Decentralized; Outline </t>
  </si>
  <si>
    <t>Online; Decentralized; Outline</t>
  </si>
  <si>
    <t>Online; Hybrid; Outline</t>
  </si>
  <si>
    <t>Online; Inline</t>
  </si>
  <si>
    <t>Safety, Security</t>
  </si>
  <si>
    <t>Safety, Liveness</t>
  </si>
  <si>
    <t>Effectiveness (Performance)</t>
  </si>
  <si>
    <t>Control performance (Performance)</t>
  </si>
  <si>
    <t>Real-time (Performance)</t>
  </si>
  <si>
    <t>Correctness Properties (Functional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</si>
</sst>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
      <sz val="9"/>
      <color indexed="81"/>
      <name val="Tahoma"/>
      <charset val="1"/>
    </font>
    <font>
      <b/>
      <sz val="9"/>
      <color indexed="81"/>
      <name val="Tahoma"/>
      <charset val="1"/>
    </font>
    <font>
      <u/>
      <sz val="11"/>
      <color theme="10"/>
      <name val="Calibri"/>
      <family val="2"/>
      <scheme val="minor"/>
    </font>
    <font>
      <sz val="9"/>
      <color indexed="81"/>
      <name val="Tahoma"/>
      <family val="2"/>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thin">
        <color theme="4" tint="0.39997558519241921"/>
      </left>
      <right/>
      <top style="thin">
        <color theme="4" tint="0.39997558519241921"/>
      </top>
      <bottom style="thin">
        <color theme="4" tint="0.399975585192419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2" fillId="0" borderId="0" applyNumberFormat="0" applyFill="0" applyBorder="0" applyAlignment="0" applyProtection="0"/>
    <xf numFmtId="9" fontId="1" fillId="0" borderId="0" applyFont="0" applyFill="0" applyBorder="0" applyAlignment="0" applyProtection="0"/>
  </cellStyleXfs>
  <cellXfs count="31">
    <xf numFmtId="0" fontId="0" fillId="0" borderId="0" xfId="0"/>
    <xf numFmtId="14" fontId="0" fillId="0" borderId="0" xfId="0" applyNumberFormat="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16" fillId="0" borderId="0" xfId="0" applyFont="1"/>
    <xf numFmtId="0" fontId="18" fillId="0" borderId="0" xfId="42"/>
    <xf numFmtId="20" fontId="0" fillId="0" borderId="0" xfId="0" applyNumberFormat="1"/>
    <xf numFmtId="0" fontId="22" fillId="0" borderId="0" xfId="43"/>
    <xf numFmtId="0" fontId="22" fillId="0" borderId="0" xfId="43" applyNumberFormat="1"/>
    <xf numFmtId="0" fontId="0" fillId="33" borderId="0" xfId="0" applyFill="1"/>
    <xf numFmtId="0" fontId="0" fillId="34" borderId="0" xfId="0" applyFill="1"/>
    <xf numFmtId="0" fontId="18" fillId="0" borderId="10" xfId="42" applyBorder="1"/>
    <xf numFmtId="14" fontId="0" fillId="0" borderId="0" xfId="0" applyNumberFormat="1"/>
    <xf numFmtId="0" fontId="0" fillId="0" borderId="0" xfId="0" applyAlignment="1">
      <alignment vertical="center"/>
    </xf>
    <xf numFmtId="9" fontId="17" fillId="0" borderId="0" xfId="44" applyFont="1" applyAlignment="1"/>
    <xf numFmtId="0" fontId="0" fillId="0" borderId="0" xfId="0" applyAlignment="1">
      <alignment wrapText="1"/>
    </xf>
    <xf numFmtId="0" fontId="0" fillId="35" borderId="0" xfId="0" applyFill="1" applyAlignment="1">
      <alignment wrapText="1"/>
    </xf>
    <xf numFmtId="0" fontId="0" fillId="0" borderId="11" xfId="0" applyBorder="1" applyAlignment="1">
      <alignment wrapText="1"/>
    </xf>
    <xf numFmtId="0" fontId="22" fillId="0" borderId="0" xfId="43" applyFill="1" applyAlignment="1">
      <alignment wrapText="1"/>
    </xf>
    <xf numFmtId="14" fontId="0" fillId="0" borderId="0" xfId="0" applyNumberFormat="1" applyAlignment="1">
      <alignment wrapText="1"/>
    </xf>
    <xf numFmtId="20" fontId="0" fillId="0" borderId="0" xfId="0" applyNumberFormat="1" applyAlignment="1">
      <alignment wrapText="1"/>
    </xf>
    <xf numFmtId="0" fontId="0" fillId="34" borderId="11" xfId="0" applyFill="1" applyBorder="1" applyAlignment="1">
      <alignment wrapText="1"/>
    </xf>
    <xf numFmtId="0" fontId="0" fillId="34" borderId="0" xfId="0" applyFill="1" applyAlignment="1">
      <alignment wrapText="1"/>
    </xf>
    <xf numFmtId="14" fontId="0" fillId="34" borderId="0" xfId="0" applyNumberFormat="1" applyFill="1" applyAlignment="1">
      <alignment wrapText="1"/>
    </xf>
    <xf numFmtId="20" fontId="0" fillId="34" borderId="0" xfId="0" applyNumberFormat="1" applyFill="1" applyAlignment="1">
      <alignment wrapText="1"/>
    </xf>
    <xf numFmtId="0" fontId="16" fillId="0" borderId="0" xfId="0" applyFont="1" applyAlignment="1">
      <alignment horizontal="center"/>
    </xf>
    <xf numFmtId="9" fontId="17" fillId="0" borderId="0" xfId="44" applyFont="1" applyAlignment="1">
      <alignment horizontal="left"/>
    </xf>
    <xf numFmtId="0" fontId="16" fillId="0" borderId="0" xfId="0" applyFont="1" applyAlignment="1">
      <alignment horizontal="center" wrapText="1"/>
    </xf>
    <xf numFmtId="0" fontId="16" fillId="0" borderId="0" xfId="0" applyFont="1" applyAlignment="1">
      <alignment horizontal="left" wrapText="1"/>
    </xf>
    <xf numFmtId="9" fontId="17" fillId="0" borderId="0" xfId="44" applyFont="1" applyAlignment="1">
      <alignment horizontal="left" wrapText="1"/>
    </xf>
    <xf numFmtId="0" fontId="16" fillId="0" borderId="0" xfId="0" applyFont="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52">
    <dxf>
      <fill>
        <patternFill>
          <bgColor theme="9" tint="0.79998168889431442"/>
        </patternFill>
      </fill>
    </dxf>
    <dxf>
      <fill>
        <patternFill>
          <bgColor theme="5" tint="0.79998168889431442"/>
        </patternFill>
      </fill>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ill>
        <patternFill patternType="none">
          <bgColor auto="1"/>
        </patternFill>
      </fill>
      <alignment textRotation="0" wrapText="1" indent="0" justifyLastLine="0" shrinkToFit="0" readingOrder="0"/>
    </dxf>
    <dxf>
      <numFmt numFmtId="25" formatCode="hh:mm"/>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fill>
        <patternFill patternType="none">
          <bgColor auto="1"/>
        </patternFill>
      </fill>
      <alignment horizontal="general" vertical="bottom" textRotation="0" wrapText="1" indent="0" justifyLastLine="0" shrinkToFit="0" readingOrder="0"/>
    </dxf>
    <dxf>
      <fill>
        <patternFill patternType="none">
          <bgColor auto="1"/>
        </patternFill>
      </fill>
      <alignment textRotation="0" wrapText="1" indent="0" justifyLastLine="0" shrinkToFit="0" readingOrder="0"/>
    </dxf>
    <dxf>
      <numFmt numFmtId="0" formatCode="General"/>
      <fill>
        <patternFill patternType="none">
          <bgColor auto="1"/>
        </patternFill>
      </fill>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fill>
        <patternFill patternType="none">
          <bgColor auto="1"/>
        </patternFill>
      </fill>
      <alignment textRotation="0" wrapText="1" indent="0" justifyLastLine="0" shrinkToFit="0" readingOrder="0"/>
    </dxf>
    <dxf>
      <fill>
        <patternFill patternType="none">
          <bgColor auto="1"/>
        </patternFill>
      </fill>
      <alignment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vertical="center" textRotation="0" wrapText="0" indent="0" justifyLastLine="0" shrinkToFit="0" readingOrder="0"/>
    </dxf>
    <dxf>
      <numFmt numFmtId="25" formatCode="hh:mm"/>
    </dxf>
    <dxf>
      <numFmt numFmtId="25" formatCode="hh:mm"/>
    </dxf>
    <dxf>
      <numFmt numFmtId="0" formatCode="General"/>
    </dxf>
    <dxf>
      <numFmt numFmtId="0" formatCode="General"/>
      <alignment horizontal="general" vertical="center" textRotation="0" wrapText="0" indent="0" justifyLastLine="0" shrinkToFit="0" readingOrder="0"/>
    </dxf>
    <dxf>
      <numFmt numFmtId="0" formatCode="General"/>
      <alignment vertical="center" textRotation="0" wrapText="0" indent="0" justifyLastLine="0" shrinkToFit="0" readingOrder="0"/>
    </dxf>
    <dxf>
      <numFmt numFmtId="25" formatCode="hh:mm"/>
    </dxf>
    <dxf>
      <numFmt numFmtId="25" formatCode="hh:mm"/>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icardo Diniz Caldas" id="{E04271F9-C28C-468E-9F03-2DA11375AB5A}" userId="Ricardo Diniz Calda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37" totalsRowShown="0" headerRowDxfId="51" dataCellStyle="Normal 2">
  <autoFilter ref="A3:E37" xr:uid="{00000000-0009-0000-0100-000001000000}"/>
  <sortState xmlns:xlrd2="http://schemas.microsoft.com/office/spreadsheetml/2017/richdata2" ref="B4:E37">
    <sortCondition descending="1" ref="D3:D37"/>
  </sortState>
  <tableColumns count="5">
    <tableColumn id="9" xr3:uid="{C1899069-7E45-4907-A86F-A1F28BD952DB}" name="Paper ID" dataDxfId="50" dataCellStyle="Normal 2">
      <calculatedColumnFormula>_xlfn.CONCAT(LEFT(Table1[[#This Row],[Authors ]],3),RIGHT(Table1[[#This Row],[Year ]],2))</calculatedColumnFormula>
    </tableColumn>
    <tableColumn id="1" xr3:uid="{00000000-0010-0000-0000-000001000000}" name="Authors " dataDxfId="49" dataCellStyle="Normal 2"/>
    <tableColumn id="2" xr3:uid="{00000000-0010-0000-0000-000002000000}" name="Title" dataDxfId="48" dataCellStyle="Normal 2"/>
    <tableColumn id="3" xr3:uid="{00000000-0010-0000-0000-000003000000}" name="Year " dataDxfId="47" dataCellStyle="Normal 2"/>
    <tableColumn id="4" xr3:uid="{00000000-0010-0000-0000-000004000000}" name="Search Engine" dataDxfId="46"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62C840-E635-427A-A4EA-A571A6E794BF}" name="Table2" displayName="Table2" ref="A3:Q38" totalsRowCount="1">
  <autoFilter ref="A3:Q37" xr:uid="{E362C840-E635-427A-A4EA-A571A6E794BF}"/>
  <tableColumns count="17">
    <tableColumn id="1" xr3:uid="{DB36A002-DB1B-421B-95E1-03DC84CB8632}" name="Paper ID">
      <calculatedColumnFormula>'Total (Author, Title, Year)'!A4</calculatedColumnFormula>
    </tableColumn>
    <tableColumn id="13" xr3:uid="{EF28652B-43A8-4A32-A7CB-33F39BADEB06}" name="Technique"/>
    <tableColumn id="2" xr3:uid="{69E90BC2-2174-49E3-8845-9E0C3625093B}" name="Proposal"/>
    <tableColumn id="3" xr3:uid="{21421555-958C-417D-A416-D6DEF145D579}" name="Elements"/>
    <tableColumn id="11" xr3:uid="{7991AA27-D1CB-468E-97FC-FCAC1A5B31C7}" name="Goal"/>
    <tableColumn id="10" xr3:uid="{51450C64-B69D-478A-94CF-EF6692719E0D}" name="Type"/>
    <tableColumn id="15" xr3:uid="{52CB30DD-7AFD-4BB9-B590-506A90BF5531}" name="Tools"/>
    <tableColumn id="4" xr3:uid="{990CC84E-CE49-4C07-AF02-84853477C9CD}" name="Link to Repo"/>
    <tableColumn id="5" xr3:uid="{BB3E7D0F-CC4E-4A3B-B93E-B3A7871FEDE5}" name="Challenges"/>
    <tableColumn id="12" xr3:uid="{AEEC9BEA-A53A-4074-820F-2C120D2A20DA}" name="Observations"/>
    <tableColumn id="16" xr3:uid="{2CC66A80-7D40-48E5-BFD5-29D5752AFE41}" name="Investigator"/>
    <tableColumn id="14" xr3:uid="{56AD57D4-47E1-4E3F-A58F-74A879A1E927}" name="Date"/>
    <tableColumn id="6" xr3:uid="{CC8C9675-82F2-494D-8003-EFDADE78ED35}" name="Start"/>
    <tableColumn id="7" xr3:uid="{2FD033A9-0C73-4A0B-A49A-7E81675AD1C7}" name="End"/>
    <tableColumn id="8" xr3:uid="{7E31ACF9-36B2-4452-B9EA-C9E2D8D53CA1}" name="Time taken" dataDxfId="45" totalsRowDxfId="44">
      <calculatedColumnFormula>IFERROR(N4-M4,TIME(0,0,0))</calculatedColumnFormula>
    </tableColumn>
    <tableColumn id="9" xr3:uid="{395F4EC3-AD6A-4591-93C5-7BC16CA2FFFF}" name="Read?" dataDxfId="43" totalsRowDxfId="42">
      <calculatedColumnFormula>IF(Table2[[#This Row],[Time taken]],TRUE,IF(NOT(Table2[[#This Row],[Start]]),FALSE,TRUE))</calculatedColumnFormula>
    </tableColumn>
    <tableColumn id="17" xr3:uid="{FDDB8E81-A851-4FBE-980B-67455E019A3A}" name="Releva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8A6676-A2BD-4678-BCC7-B120DC195008}" name="Table24" displayName="Table24" ref="A3:M38" totalsRowCount="1">
  <autoFilter ref="A3:M37" xr:uid="{138A6676-A2BD-4678-BCC7-B120DC195008}"/>
  <sortState xmlns:xlrd2="http://schemas.microsoft.com/office/spreadsheetml/2017/richdata2" ref="A4:M37">
    <sortCondition ref="K3:K37"/>
  </sortState>
  <tableColumns count="13">
    <tableColumn id="1" xr3:uid="{DE7C777E-E614-4A28-BCFA-226B44C060FA}" name="Paper ID">
      <calculatedColumnFormula>'Total (Author, Title, Year)'!A4</calculatedColumnFormula>
    </tableColumn>
    <tableColumn id="13" xr3:uid="{AF6760EF-376F-4EE7-B4BA-C3488B3391A8}" name="[IC1] ROS-based application. Including ROS1 and ROS2. "/>
    <tableColumn id="2" xr3:uid="{970D1809-BAE7-4C56-B85E-7371CC297D3C}" name="[IC2] Explicit description (or reference to peer-reviwed venue) of the verification, validation, or testing technique."/>
    <tableColumn id="11" xr3:uid="{FE8E4384-D370-4BB9-9328-8D69396EFE65}" name="[EC1] Tutorial, artifact, short paper (less than 5pgs), keynote, secondary studies, roadmaps, duplicated study"/>
    <tableColumn id="10" xr3:uid="{C6A4BFA4-3D7F-4327-874F-8B13FAEB2FAD}" name="[EC2] Verification, validation, or testing techniques that do not make use of the ROS Ecosystem"/>
    <tableColumn id="3" xr3:uid="{4DF40550-EC2F-46AA-9D75-AC14A4F366EB}" name="[EC3] Verification, validation, or testing of hardware"/>
    <tableColumn id="16" xr3:uid="{1F915242-C8AC-4C22-8626-64CD3FFED01A}" name="Relevance" dataDxfId="41">
      <calculatedColumnFormula>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calculatedColumnFormula>
    </tableColumn>
    <tableColumn id="5" xr3:uid="{655C6A28-C9EB-492F-84AE-294797A0CBCC}" name="Investigator2"/>
    <tableColumn id="14" xr3:uid="{D9FBE14D-DDAF-4957-BC61-1881720AD522}" name="Date"/>
    <tableColumn id="6" xr3:uid="{09034AA4-1D01-46EF-81B9-05FD710FDD7C}" name="Start"/>
    <tableColumn id="7" xr3:uid="{DA70AF18-8A46-450A-BC8F-B2119F27280C}" name="End"/>
    <tableColumn id="8" xr3:uid="{DD3A751D-F55F-4892-A11F-267B48162C83}" name="Time taken" dataDxfId="40" totalsRowDxfId="39">
      <calculatedColumnFormula>IFERROR(K4-J4,TIME(0,0,0))</calculatedColumnFormula>
    </tableColumn>
    <tableColumn id="9" xr3:uid="{143E8805-071E-4B23-A96A-5BFA87FBE3A9}" name="Screened?" dataDxfId="38" totalsRowDxfId="37">
      <calculatedColumnFormula>IF(Table24[[#This Row],[Time taken]],TRUE,IF(NOT(Table24[[#This Row],[Start]]),FALSE,TRUE))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9C5651-C12B-4876-9FF8-E9663AD844AD}" name="Table4" displayName="Table4" ref="A3:AB21" totalsRowShown="0" headerRowDxfId="36" dataDxfId="35">
  <autoFilter ref="A3:AB21" xr:uid="{149C5651-C12B-4876-9FF8-E9663AD844AD}"/>
  <sortState xmlns:xlrd2="http://schemas.microsoft.com/office/spreadsheetml/2017/richdata2" ref="A4:AB21">
    <sortCondition ref="E3:E21"/>
  </sortState>
  <tableColumns count="28">
    <tableColumn id="1" xr3:uid="{2CB87CC4-D6A3-419B-B10E-5C78C88DDF48}" name="Paper ID" dataDxfId="34"/>
    <tableColumn id="2" xr3:uid="{303ACCFA-46B1-4A6A-BB8C-B9F6A81A3AFA}" name="[F1] Author(s)" dataDxfId="33"/>
    <tableColumn id="3" xr3:uid="{DAFCFBAD-8425-454A-A8BF-E31CC719CD6E}" name="[F2] Publication Year" dataDxfId="32"/>
    <tableColumn id="4" xr3:uid="{0AAA6C87-AD23-4D6E-B566-9B1D4F531E6F}" name="[F3] Title" dataDxfId="31"/>
    <tableColumn id="5" xr3:uid="{8C18F822-3D28-4A89-B68F-2B2A4035FAC3}" name="[F4] RM/FT?" dataDxfId="30"/>
    <tableColumn id="6" xr3:uid="{72B2EC4F-FC79-43DA-86D6-E58D5A577034}" name="[F5] Taxonomy" dataDxfId="29"/>
    <tableColumn id="7" xr3:uid="{293CD964-8184-43D1-9460-6A3B68A3B046}" name="[F6] Process View" dataDxfId="28"/>
    <tableColumn id="8" xr3:uid="{0CB88E49-0F59-4A8F-8831-63F7129F475F}" name="[F7] Quality type" dataDxfId="27"/>
    <tableColumn id="9" xr3:uid="{A0F53B97-2A13-427B-87A3-98D0242A1439}" name="[F8] Quality Definition" dataDxfId="26"/>
    <tableColumn id="10" xr3:uid="{4045965E-1F53-4EB4-AF19-0710824C0E3E}" name="[F9] Use Case" dataDxfId="25"/>
    <tableColumn id="11" xr3:uid="{E59F0D76-DF4E-44AC-B3E1-FD501C817DD3}" name="[F10] System Category" dataDxfId="24"/>
    <tableColumn id="12" xr3:uid="{702A6501-9E5E-4ABF-A36E-1BB2CCB6EF28}" name="[F11] Application Domain" dataDxfId="23"/>
    <tableColumn id="28" xr3:uid="{3A18D273-37D9-4C30-8333-5609497F3BFE}" name="[NEW] Models" dataDxfId="22"/>
    <tableColumn id="27" xr3:uid="{321E1972-7189-48A2-B145-0AD9B7B26DF9}" name="[NEW] Tools" dataDxfId="21"/>
    <tableColumn id="13" xr3:uid="{D6D887F8-E742-4F82-8D9A-370F87812DBD}" name="[F12] Link to Repository" dataDxfId="20"/>
    <tableColumn id="14" xr3:uid="{5EECD9C5-49DA-4851-88E5-51A9B7D220F0}" name="[F13] Context" dataDxfId="19"/>
    <tableColumn id="15" xr3:uid="{9839478F-4DE2-49BC-8EBE-6900169588DB}" name="[F14] Motivation" dataDxfId="18"/>
    <tableColumn id="16" xr3:uid="{4496C1CB-BB67-4B85-811D-446DF0CD472C}" name="[F15] Rationale" dataDxfId="17"/>
    <tableColumn id="17" xr3:uid="{FB5BDD9E-161A-4393-8B05-10282981B97D}" name="[F16] Technique name" dataDxfId="16"/>
    <tableColumn id="18" xr3:uid="{709B9F8C-17DA-43B8-8DD9-CE97F8A69652}" name="[F17] Technique type" dataDxfId="15"/>
    <tableColumn id="19" xr3:uid="{92E4D16C-449E-4C97-8C6B-29F5C2EDFAD6}" name="[F18] Dynamicity" dataDxfId="14"/>
    <tableColumn id="20" xr3:uid="{C6043D24-7D23-4187-8320-19CA82799C34}" name="[F19] Offline/Online" dataDxfId="13"/>
    <tableColumn id="21" xr3:uid="{6AAAB691-0C93-4134-A98C-C347AA313507}" name="Investigator" dataDxfId="12"/>
    <tableColumn id="22" xr3:uid="{F6C93263-6B86-4592-800D-364E1BF6365C}" name="Date" dataDxfId="11"/>
    <tableColumn id="23" xr3:uid="{64E2861D-8EB4-4889-AB61-DA28ED983A3D}" name="Start" dataDxfId="10"/>
    <tableColumn id="24" xr3:uid="{0106A3F4-508F-4A50-9904-1370721526FE}" name="End" dataDxfId="9"/>
    <tableColumn id="25" xr3:uid="{7AE420A2-E8A1-4309-BA07-AC9632266C6B}" name="Time taken" dataDxfId="8">
      <calculatedColumnFormula>IFERROR(Z4-Y4,TIME(0,0,0))</calculatedColumnFormula>
    </tableColumn>
    <tableColumn id="26" xr3:uid="{EE3BA886-212A-4498-AF9A-1E37F4F627FD}" name="Extracted?" dataDxfId="7">
      <calculatedColumnFormula>IF(Table4[[#This Row],[Time taken]],TRUE,IF(NOT(Table4[[#This Row],[Start]]),FALSE,TRUE))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AAD5E0-858F-4977-A761-46ADB4F4FFC9}" name="Table6" displayName="Table6" ref="A3:K11" totalsRowShown="0">
  <autoFilter ref="A3:K11" xr:uid="{F1AAD5E0-858F-4977-A761-46ADB4F4FFC9}"/>
  <tableColumns count="11">
    <tableColumn id="1" xr3:uid="{E66EE7CC-668D-4E50-89E4-AC2B4D8540A7}" name="Paper ID" dataDxfId="6"/>
    <tableColumn id="2" xr3:uid="{601C57EA-0507-4202-9473-9820DF3721CD}" name="[F1] Author(s)" dataDxfId="5"/>
    <tableColumn id="3" xr3:uid="{B22C4111-FF6A-4A1F-AB30-860163BB59BC}" name="[F2] Publication Year" dataDxfId="4"/>
    <tableColumn id="11" xr3:uid="{4DA9C2E1-E4E4-4E2F-861D-62EFC53A719C}" name="[F3] Title" dataDxfId="3"/>
    <tableColumn id="4" xr3:uid="{AFDBD5CF-C246-4B20-A771-F3813E88CBB4}" name="[F4] RM/FT?" dataDxfId="2"/>
    <tableColumn id="5" xr3:uid="{C1958ED6-DD7D-4FEC-8917-FEB40CD13066}" name="[F5.1] Specification"/>
    <tableColumn id="6" xr3:uid="{CFE15714-0AD3-4CB5-B3E6-250D9861D65B}" name="[F5.2] Monitor"/>
    <tableColumn id="7" xr3:uid="{6C44D447-3AFB-45B0-B6DB-04DF73B47E0D}" name="[F5.3] Deployment"/>
    <tableColumn id="8" xr3:uid="{B65FD43D-4A3A-4CA5-A89E-ABAD62312A93}" name="[F5.4] Reaction"/>
    <tableColumn id="9" xr3:uid="{C9CBCA11-B042-4CFC-B811-B65ACAFD7AE2}" name="[F5.5] Trace"/>
    <tableColumn id="10" xr3:uid="{9F88A343-4983-44CB-BFC8-7D0BDF22D569}" name="[F6.6] Interferenc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 dT="2022-05-19T11:34:43.19" personId="{E04271F9-C28C-468E-9F03-2DA11375AB5A}" id="{CB50F17A-E1AD-4EF1-97C4-2A409B543E3A}">
    <text>define it better in the protocol. ISO Quality</text>
  </threadedComment>
  <threadedComment ref="H3" dT="2022-05-19T11:34:46.75" personId="{E04271F9-C28C-468E-9F03-2DA11375AB5A}" id="{3864E665-3119-4D6A-BAD5-91E11309B9FA}" parentId="{CB50F17A-E1AD-4EF1-97C4-2A409B543E3A}">
    <text>https://iso25000.com/index.php/en/iso-25000-standards/iso-25010</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145/3290589.3290599;http:/dx.doi.org/10.1145/3290589.3290599" TargetMode="External"/><Relationship Id="rId1" Type="http://schemas.openxmlformats.org/officeDocument/2006/relationships/hyperlink" Target="https://doi.org/10.1145/3464974.3468447;http:/dx.doi.org/10.1145/3464974.3468447"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copus.com/inward/record.uri?eid=2-s2.0-85029376864&amp;doi=10.5220%2f0006434400790087&amp;partnerID=40&amp;md5=a8063e9a9f08bfbb4dace13c9e6dd665;http://dx.doi.org/10.5220/0006434400790087" TargetMode="External"/><Relationship Id="rId1" Type="http://schemas.openxmlformats.org/officeDocument/2006/relationships/hyperlink" Target="https://www.scopus.com/inward/record.uri?eid=2-s2.0-85019767348&amp;doi=10.1007%2f978-3-319-54927-9_15&amp;partnerID=40&amp;md5=f76fe2d78445e1f4d7c1c65bd01ffab4;http://dx.doi.org/10.1007/978-3-319-54927-9_15"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autonomy-and-verification-uol/ROSMonitoring" TargetMode="External"/><Relationship Id="rId7" Type="http://schemas.openxmlformats.org/officeDocument/2006/relationships/hyperlink" Target="http://fsl.cs.illinois.edu/rosrv" TargetMode="External"/><Relationship Id="rId2" Type="http://schemas.openxmlformats.org/officeDocument/2006/relationships/hyperlink" Target="https://github.com/git-afsantos/haros" TargetMode="External"/><Relationship Id="rId1" Type="http://schemas.openxmlformats.org/officeDocument/2006/relationships/hyperlink" Target="https://github.com/CPS-VIDA/PerceMon" TargetMode="External"/><Relationship Id="rId6" Type="http://schemas.openxmlformats.org/officeDocument/2006/relationships/hyperlink" Target="https://github.com/srl-freiburg/pedsim_ros" TargetMode="External"/><Relationship Id="rId11" Type="http://schemas.openxmlformats.org/officeDocument/2006/relationships/comments" Target="../comments1.xml"/><Relationship Id="rId5" Type="http://schemas.openxmlformats.org/officeDocument/2006/relationships/hyperlink" Target="https://github.com/Drona-Org/SOTERonROS" TargetMode="External"/><Relationship Id="rId10" Type="http://schemas.openxmlformats.org/officeDocument/2006/relationships/table" Target="../tables/table2.xml"/><Relationship Id="rId4" Type="http://schemas.openxmlformats.org/officeDocument/2006/relationships/hyperlink" Target="https://drona-org.github.io/Drona/" TargetMode="External"/><Relationship Id="rId9"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cansuerdogan/ROSRV" TargetMode="External"/><Relationship Id="rId13" Type="http://schemas.microsoft.com/office/2017/10/relationships/threadedComment" Target="../threadedComments/threadedComment1.xml"/><Relationship Id="rId3" Type="http://schemas.openxmlformats.org/officeDocument/2006/relationships/hyperlink" Target="https://github.com/autonomy-and-verification-uol/ROSMonitoring" TargetMode="External"/><Relationship Id="rId7" Type="http://schemas.openxmlformats.org/officeDocument/2006/relationships/hyperlink" Target="https://github.com/srl-freiburg/pedsim_ros" TargetMode="External"/><Relationship Id="rId12" Type="http://schemas.openxmlformats.org/officeDocument/2006/relationships/comments" Target="../comments2.xml"/><Relationship Id="rId2" Type="http://schemas.openxmlformats.org/officeDocument/2006/relationships/hyperlink" Target="https://github.com/git-afsantos/haros" TargetMode="External"/><Relationship Id="rId1" Type="http://schemas.openxmlformats.org/officeDocument/2006/relationships/hyperlink" Target="https://github.com/CPS-VIDA/PerceMon.git" TargetMode="External"/><Relationship Id="rId6" Type="http://schemas.openxmlformats.org/officeDocument/2006/relationships/hyperlink" Target="https://github.com/yujinrobot/kobuki" TargetMode="External"/><Relationship Id="rId11" Type="http://schemas.openxmlformats.org/officeDocument/2006/relationships/table" Target="../tables/table4.xml"/><Relationship Id="rId5" Type="http://schemas.openxmlformats.org/officeDocument/2006/relationships/hyperlink" Target="https://github.com/mavlink/mavros" TargetMode="External"/><Relationship Id="rId10" Type="http://schemas.openxmlformats.org/officeDocument/2006/relationships/vmlDrawing" Target="../drawings/vmlDrawing2.vml"/><Relationship Id="rId4" Type="http://schemas.openxmlformats.org/officeDocument/2006/relationships/hyperlink" Target="https://github.com/Drona-Org/SOTERonROS" TargetMode="External"/><Relationship Id="rId9"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9" sqref="B9"/>
    </sheetView>
  </sheetViews>
  <sheetFormatPr defaultRowHeight="14.5" x14ac:dyDescent="0.35"/>
  <cols>
    <col min="1" max="1" width="12.7265625" customWidth="1"/>
  </cols>
  <sheetData>
    <row r="1" spans="1:2" x14ac:dyDescent="0.35">
      <c r="A1" s="1">
        <v>44678</v>
      </c>
    </row>
    <row r="3" spans="1:2" x14ac:dyDescent="0.35">
      <c r="A3" s="3" t="s">
        <v>6</v>
      </c>
    </row>
    <row r="4" spans="1:2" x14ac:dyDescent="0.35">
      <c r="A4" s="2" t="s">
        <v>30</v>
      </c>
      <c r="B4" t="s">
        <v>40</v>
      </c>
    </row>
    <row r="5" spans="1:2" x14ac:dyDescent="0.35">
      <c r="A5" s="2" t="s">
        <v>28</v>
      </c>
      <c r="B5">
        <v>15</v>
      </c>
    </row>
    <row r="6" spans="1:2" x14ac:dyDescent="0.35">
      <c r="A6" s="2" t="s">
        <v>29</v>
      </c>
      <c r="B6">
        <v>13</v>
      </c>
    </row>
    <row r="8" spans="1:2" x14ac:dyDescent="0.35">
      <c r="A8" s="3" t="s">
        <v>8</v>
      </c>
    </row>
    <row r="9" spans="1:2" x14ac:dyDescent="0.35">
      <c r="A9" s="2" t="s">
        <v>30</v>
      </c>
      <c r="B9" t="s">
        <v>37</v>
      </c>
    </row>
    <row r="10" spans="1:2" x14ac:dyDescent="0.35">
      <c r="A10" s="2" t="s">
        <v>28</v>
      </c>
      <c r="B10">
        <v>44</v>
      </c>
    </row>
    <row r="11" spans="1:2" x14ac:dyDescent="0.35">
      <c r="A11" s="2" t="s">
        <v>29</v>
      </c>
      <c r="B11">
        <v>15</v>
      </c>
    </row>
    <row r="12" spans="1:2" ht="17" customHeight="1" x14ac:dyDescent="0.35"/>
    <row r="13" spans="1:2" ht="29" x14ac:dyDescent="0.35">
      <c r="A13" s="3" t="s">
        <v>10</v>
      </c>
    </row>
    <row r="14" spans="1:2" x14ac:dyDescent="0.35">
      <c r="A14" s="2" t="s">
        <v>30</v>
      </c>
      <c r="B14" t="s">
        <v>39</v>
      </c>
    </row>
    <row r="15" spans="1:2" x14ac:dyDescent="0.35">
      <c r="A15" s="2" t="s">
        <v>28</v>
      </c>
      <c r="B15">
        <v>16</v>
      </c>
    </row>
    <row r="16" spans="1:2" x14ac:dyDescent="0.35">
      <c r="A16" t="s">
        <v>29</v>
      </c>
      <c r="B16">
        <v>13</v>
      </c>
    </row>
    <row r="18" spans="1:1" x14ac:dyDescent="0.35">
      <c r="A18" s="4" t="s">
        <v>38</v>
      </c>
    </row>
    <row r="19" spans="1:1" x14ac:dyDescent="0.35">
      <c r="A19" s="4" t="s">
        <v>31</v>
      </c>
    </row>
    <row r="20" spans="1:1" x14ac:dyDescent="0.35">
      <c r="A20" t="s">
        <v>34</v>
      </c>
    </row>
    <row r="21" spans="1:1" x14ac:dyDescent="0.35">
      <c r="A21" t="s">
        <v>35</v>
      </c>
    </row>
    <row r="22" spans="1:1" x14ac:dyDescent="0.35">
      <c r="A22" t="s">
        <v>33</v>
      </c>
    </row>
    <row r="24" spans="1:1" x14ac:dyDescent="0.35">
      <c r="A24" s="4" t="s">
        <v>32</v>
      </c>
    </row>
    <row r="25" spans="1:1" x14ac:dyDescent="0.35">
      <c r="A25" t="s">
        <v>36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3"/>
  <sheetViews>
    <sheetView topLeftCell="C1" workbookViewId="0">
      <pane xSplit="1" topLeftCell="D1" activePane="topRight" state="frozen"/>
      <selection activeCell="C1" sqref="C1"/>
      <selection pane="topRight" activeCell="Q8" sqref="Q8"/>
    </sheetView>
  </sheetViews>
  <sheetFormatPr defaultRowHeight="14.5" x14ac:dyDescent="0.35"/>
  <cols>
    <col min="1" max="1" width="3.6328125" hidden="1" customWidth="1"/>
    <col min="2" max="2" width="5" hidden="1" customWidth="1"/>
    <col min="3" max="3" width="39.08984375" customWidth="1"/>
    <col min="7" max="7" width="8.7265625" customWidth="1"/>
    <col min="8" max="8" width="9.6328125" customWidth="1"/>
    <col min="16" max="16" width="9.7265625" customWidth="1"/>
    <col min="17" max="17" width="24.81640625" bestFit="1" customWidth="1"/>
  </cols>
  <sheetData>
    <row r="1" spans="1:20" ht="15.5" x14ac:dyDescent="0.35">
      <c r="A1" s="5" t="s">
        <v>41</v>
      </c>
      <c r="B1" s="5" t="s">
        <v>42</v>
      </c>
      <c r="C1" s="5" t="s">
        <v>2</v>
      </c>
      <c r="D1" s="5" t="s">
        <v>43</v>
      </c>
      <c r="E1" s="5" t="s">
        <v>44</v>
      </c>
      <c r="F1" s="5" t="s">
        <v>45</v>
      </c>
      <c r="G1" s="5" t="s">
        <v>46</v>
      </c>
      <c r="H1" s="5" t="s">
        <v>47</v>
      </c>
      <c r="I1" s="5" t="s">
        <v>48</v>
      </c>
      <c r="J1" s="5" t="s">
        <v>49</v>
      </c>
      <c r="K1" s="5" t="s">
        <v>50</v>
      </c>
      <c r="L1" s="5" t="s">
        <v>51</v>
      </c>
      <c r="M1" s="5" t="s">
        <v>52</v>
      </c>
      <c r="N1" s="5" t="s">
        <v>53</v>
      </c>
      <c r="O1" s="5" t="s">
        <v>54</v>
      </c>
      <c r="P1" s="5" t="s">
        <v>55</v>
      </c>
      <c r="Q1" s="5" t="s">
        <v>56</v>
      </c>
      <c r="R1" s="5" t="s">
        <v>57</v>
      </c>
      <c r="S1" s="5" t="s">
        <v>58</v>
      </c>
      <c r="T1" s="5" t="s">
        <v>59</v>
      </c>
    </row>
    <row r="2" spans="1:20" ht="15.5" x14ac:dyDescent="0.35">
      <c r="A2" s="5" t="s">
        <v>60</v>
      </c>
      <c r="B2" s="5" t="s">
        <v>61</v>
      </c>
      <c r="C2" s="5" t="s">
        <v>62</v>
      </c>
      <c r="D2" s="5">
        <v>2021</v>
      </c>
      <c r="E2" s="5" t="s">
        <v>63</v>
      </c>
      <c r="F2" s="5" t="s">
        <v>63</v>
      </c>
      <c r="G2" s="5" t="s">
        <v>65</v>
      </c>
      <c r="H2" s="5" t="s">
        <v>66</v>
      </c>
      <c r="I2" s="5" t="s">
        <v>67</v>
      </c>
      <c r="J2" s="5" t="s">
        <v>63</v>
      </c>
      <c r="K2" s="5" t="s">
        <v>68</v>
      </c>
      <c r="L2" s="5" t="s">
        <v>69</v>
      </c>
      <c r="M2" s="5" t="s">
        <v>64</v>
      </c>
      <c r="N2" s="5" t="s">
        <v>70</v>
      </c>
      <c r="O2" s="5" t="s">
        <v>63</v>
      </c>
      <c r="P2" s="8" t="s">
        <v>71</v>
      </c>
      <c r="Q2" s="5" t="s">
        <v>72</v>
      </c>
      <c r="R2" s="5" t="s">
        <v>73</v>
      </c>
      <c r="S2" s="5" t="s">
        <v>74</v>
      </c>
      <c r="T2" s="5" t="s">
        <v>75</v>
      </c>
    </row>
    <row r="3" spans="1:20" ht="15.5" x14ac:dyDescent="0.35">
      <c r="A3" s="5" t="s">
        <v>60</v>
      </c>
      <c r="B3" s="5" t="s">
        <v>76</v>
      </c>
      <c r="C3" s="5" t="s">
        <v>77</v>
      </c>
      <c r="D3" s="5">
        <v>2018</v>
      </c>
      <c r="E3" s="5" t="s">
        <v>63</v>
      </c>
      <c r="F3" s="5" t="s">
        <v>63</v>
      </c>
      <c r="G3" s="5" t="s">
        <v>79</v>
      </c>
      <c r="H3" s="5" t="s">
        <v>66</v>
      </c>
      <c r="I3" s="5" t="s">
        <v>67</v>
      </c>
      <c r="J3" s="5" t="s">
        <v>63</v>
      </c>
      <c r="K3" s="5" t="s">
        <v>80</v>
      </c>
      <c r="L3" s="5" t="s">
        <v>81</v>
      </c>
      <c r="M3" s="5" t="s">
        <v>78</v>
      </c>
      <c r="N3" s="5" t="s">
        <v>82</v>
      </c>
      <c r="O3" s="5" t="s">
        <v>63</v>
      </c>
      <c r="P3" s="5" t="s">
        <v>83</v>
      </c>
      <c r="Q3" s="5" t="s">
        <v>84</v>
      </c>
      <c r="R3" s="5" t="s">
        <v>85</v>
      </c>
      <c r="S3" s="5" t="s">
        <v>86</v>
      </c>
      <c r="T3" s="5" t="s">
        <v>87</v>
      </c>
    </row>
    <row r="4" spans="1:20" ht="15.5" x14ac:dyDescent="0.35">
      <c r="A4" s="5" t="s">
        <v>60</v>
      </c>
      <c r="B4" s="5" t="s">
        <v>88</v>
      </c>
      <c r="C4" s="5" t="s">
        <v>89</v>
      </c>
      <c r="D4" s="5">
        <v>2019</v>
      </c>
      <c r="E4" s="5" t="s">
        <v>63</v>
      </c>
      <c r="F4" s="5" t="s">
        <v>63</v>
      </c>
      <c r="G4" s="5" t="s">
        <v>91</v>
      </c>
      <c r="H4" s="5" t="s">
        <v>66</v>
      </c>
      <c r="I4" s="5" t="s">
        <v>67</v>
      </c>
      <c r="J4" s="5" t="s">
        <v>63</v>
      </c>
      <c r="K4" s="5" t="s">
        <v>92</v>
      </c>
      <c r="L4" s="5" t="s">
        <v>93</v>
      </c>
      <c r="M4" s="5" t="s">
        <v>90</v>
      </c>
      <c r="N4" s="5" t="s">
        <v>94</v>
      </c>
      <c r="O4" s="5" t="s">
        <v>63</v>
      </c>
      <c r="P4" s="5" t="s">
        <v>95</v>
      </c>
      <c r="Q4" s="5" t="s">
        <v>96</v>
      </c>
      <c r="R4" s="5" t="s">
        <v>97</v>
      </c>
      <c r="S4" s="5" t="s">
        <v>98</v>
      </c>
      <c r="T4" s="5" t="s">
        <v>99</v>
      </c>
    </row>
    <row r="5" spans="1:20" ht="15.5" x14ac:dyDescent="0.35">
      <c r="A5" s="5" t="s">
        <v>100</v>
      </c>
      <c r="B5" s="5" t="s">
        <v>101</v>
      </c>
      <c r="C5" s="5" t="s">
        <v>102</v>
      </c>
      <c r="D5" s="5">
        <v>2021</v>
      </c>
      <c r="E5" s="5" t="s">
        <v>63</v>
      </c>
      <c r="F5" s="5" t="s">
        <v>63</v>
      </c>
      <c r="G5" s="5" t="s">
        <v>103</v>
      </c>
      <c r="H5" s="5" t="s">
        <v>66</v>
      </c>
      <c r="I5" s="5" t="s">
        <v>67</v>
      </c>
      <c r="J5" s="5" t="s">
        <v>104</v>
      </c>
      <c r="K5" s="5" t="s">
        <v>63</v>
      </c>
      <c r="L5" s="5" t="s">
        <v>63</v>
      </c>
      <c r="M5" s="5" t="s">
        <v>64</v>
      </c>
      <c r="N5" s="5" t="s">
        <v>105</v>
      </c>
      <c r="O5" s="5" t="s">
        <v>63</v>
      </c>
      <c r="P5" s="5" t="s">
        <v>106</v>
      </c>
      <c r="Q5" s="5" t="s">
        <v>107</v>
      </c>
      <c r="R5" s="5" t="s">
        <v>108</v>
      </c>
      <c r="S5" s="5" t="s">
        <v>63</v>
      </c>
      <c r="T5" s="5" t="s">
        <v>63</v>
      </c>
    </row>
    <row r="6" spans="1:20" ht="15.5" x14ac:dyDescent="0.35">
      <c r="A6" s="5" t="s">
        <v>60</v>
      </c>
      <c r="B6" s="5" t="s">
        <v>109</v>
      </c>
      <c r="C6" s="5" t="s">
        <v>110</v>
      </c>
      <c r="D6" s="5">
        <v>2019</v>
      </c>
      <c r="E6" s="5" t="s">
        <v>63</v>
      </c>
      <c r="F6" s="5" t="s">
        <v>63</v>
      </c>
      <c r="G6" s="5" t="s">
        <v>111</v>
      </c>
      <c r="H6" s="5" t="s">
        <v>66</v>
      </c>
      <c r="I6" s="5" t="s">
        <v>67</v>
      </c>
      <c r="J6" s="5" t="s">
        <v>63</v>
      </c>
      <c r="K6" s="5" t="s">
        <v>112</v>
      </c>
      <c r="L6" s="5" t="s">
        <v>113</v>
      </c>
      <c r="M6" s="5" t="s">
        <v>90</v>
      </c>
      <c r="N6" s="5" t="s">
        <v>114</v>
      </c>
      <c r="O6" s="5" t="s">
        <v>63</v>
      </c>
      <c r="P6" s="5" t="s">
        <v>115</v>
      </c>
      <c r="Q6" s="5" t="s">
        <v>116</v>
      </c>
      <c r="R6" s="5" t="s">
        <v>117</v>
      </c>
      <c r="S6" s="5" t="s">
        <v>118</v>
      </c>
      <c r="T6" s="5" t="s">
        <v>119</v>
      </c>
    </row>
    <row r="7" spans="1:20" ht="15.5" x14ac:dyDescent="0.35">
      <c r="A7" s="5" t="s">
        <v>60</v>
      </c>
      <c r="B7" s="5" t="s">
        <v>121</v>
      </c>
      <c r="C7" s="5" t="s">
        <v>13</v>
      </c>
      <c r="D7" s="5">
        <v>2017</v>
      </c>
      <c r="E7" s="5" t="s">
        <v>63</v>
      </c>
      <c r="F7" s="5" t="s">
        <v>63</v>
      </c>
      <c r="G7" s="5" t="s">
        <v>123</v>
      </c>
      <c r="H7" s="5" t="s">
        <v>120</v>
      </c>
      <c r="I7" s="5" t="s">
        <v>124</v>
      </c>
      <c r="J7" s="5" t="s">
        <v>63</v>
      </c>
      <c r="K7" s="5" t="s">
        <v>125</v>
      </c>
      <c r="L7" s="5" t="s">
        <v>63</v>
      </c>
      <c r="M7" s="5" t="s">
        <v>122</v>
      </c>
      <c r="N7" s="5" t="s">
        <v>126</v>
      </c>
      <c r="O7" s="5" t="s">
        <v>63</v>
      </c>
      <c r="P7" s="5" t="s">
        <v>63</v>
      </c>
      <c r="Q7" s="5" t="s">
        <v>63</v>
      </c>
      <c r="R7" s="5" t="s">
        <v>127</v>
      </c>
      <c r="S7" s="5" t="s">
        <v>63</v>
      </c>
      <c r="T7" s="5" t="s">
        <v>128</v>
      </c>
    </row>
    <row r="8" spans="1:20" ht="15.5" x14ac:dyDescent="0.35">
      <c r="A8" s="5" t="s">
        <v>60</v>
      </c>
      <c r="B8" s="5" t="s">
        <v>129</v>
      </c>
      <c r="C8" s="5" t="s">
        <v>130</v>
      </c>
      <c r="D8" s="5">
        <v>2018</v>
      </c>
      <c r="E8" s="5" t="s">
        <v>63</v>
      </c>
      <c r="F8" s="5" t="s">
        <v>63</v>
      </c>
      <c r="G8" s="5" t="s">
        <v>131</v>
      </c>
      <c r="H8" s="5" t="s">
        <v>66</v>
      </c>
      <c r="I8" s="5" t="s">
        <v>67</v>
      </c>
      <c r="J8" s="5" t="s">
        <v>63</v>
      </c>
      <c r="K8" s="5" t="s">
        <v>132</v>
      </c>
      <c r="L8" s="5" t="s">
        <v>133</v>
      </c>
      <c r="M8" s="5" t="s">
        <v>78</v>
      </c>
      <c r="N8" s="5" t="s">
        <v>134</v>
      </c>
      <c r="O8" s="5" t="s">
        <v>63</v>
      </c>
      <c r="P8" s="8" t="s">
        <v>135</v>
      </c>
      <c r="Q8" s="5" t="s">
        <v>136</v>
      </c>
      <c r="R8" s="5" t="s">
        <v>137</v>
      </c>
      <c r="S8" s="5" t="s">
        <v>138</v>
      </c>
      <c r="T8" s="5" t="s">
        <v>139</v>
      </c>
    </row>
    <row r="9" spans="1:20" ht="15.5" x14ac:dyDescent="0.35">
      <c r="A9" s="5" t="s">
        <v>60</v>
      </c>
      <c r="B9" s="5" t="s">
        <v>140</v>
      </c>
      <c r="C9" s="5" t="s">
        <v>141</v>
      </c>
      <c r="D9" s="5">
        <v>2014</v>
      </c>
      <c r="E9" s="5" t="s">
        <v>63</v>
      </c>
      <c r="F9" s="5" t="s">
        <v>63</v>
      </c>
      <c r="G9" s="5" t="s">
        <v>143</v>
      </c>
      <c r="H9" s="5" t="s">
        <v>66</v>
      </c>
      <c r="I9" s="5" t="s">
        <v>67</v>
      </c>
      <c r="J9" s="5" t="s">
        <v>63</v>
      </c>
      <c r="K9" s="5" t="s">
        <v>144</v>
      </c>
      <c r="L9" s="5" t="s">
        <v>145</v>
      </c>
      <c r="M9" s="5" t="s">
        <v>142</v>
      </c>
      <c r="N9" s="5" t="s">
        <v>146</v>
      </c>
      <c r="O9" s="5" t="s">
        <v>63</v>
      </c>
      <c r="P9" s="5" t="s">
        <v>147</v>
      </c>
      <c r="Q9" s="5" t="s">
        <v>148</v>
      </c>
      <c r="R9" s="5" t="s">
        <v>149</v>
      </c>
      <c r="S9" s="5" t="s">
        <v>150</v>
      </c>
      <c r="T9" s="5" t="s">
        <v>151</v>
      </c>
    </row>
    <row r="10" spans="1:20" ht="15.5" x14ac:dyDescent="0.35">
      <c r="A10" s="5" t="s">
        <v>60</v>
      </c>
      <c r="B10" s="5" t="s">
        <v>152</v>
      </c>
      <c r="C10" s="5" t="s">
        <v>153</v>
      </c>
      <c r="D10" s="5">
        <v>2019</v>
      </c>
      <c r="E10" s="5" t="s">
        <v>63</v>
      </c>
      <c r="F10" s="5" t="s">
        <v>63</v>
      </c>
      <c r="G10" s="5" t="s">
        <v>154</v>
      </c>
      <c r="H10" s="5" t="s">
        <v>66</v>
      </c>
      <c r="I10" s="5" t="s">
        <v>67</v>
      </c>
      <c r="J10" s="5" t="s">
        <v>63</v>
      </c>
      <c r="K10" s="5" t="s">
        <v>155</v>
      </c>
      <c r="L10" s="5" t="s">
        <v>156</v>
      </c>
      <c r="M10" s="5" t="s">
        <v>90</v>
      </c>
      <c r="N10" s="5" t="s">
        <v>157</v>
      </c>
      <c r="O10" s="5" t="s">
        <v>63</v>
      </c>
      <c r="P10" s="5" t="s">
        <v>158</v>
      </c>
      <c r="Q10" s="5" t="s">
        <v>159</v>
      </c>
      <c r="R10" s="5" t="s">
        <v>160</v>
      </c>
      <c r="S10" s="5" t="s">
        <v>161</v>
      </c>
      <c r="T10" s="5" t="s">
        <v>162</v>
      </c>
    </row>
    <row r="11" spans="1:20" ht="15.5" x14ac:dyDescent="0.35">
      <c r="A11" s="5" t="s">
        <v>163</v>
      </c>
      <c r="B11" s="5" t="s">
        <v>164</v>
      </c>
      <c r="C11" s="5" t="s">
        <v>165</v>
      </c>
      <c r="D11" s="5">
        <v>2021</v>
      </c>
      <c r="E11" s="5">
        <v>31</v>
      </c>
      <c r="F11" s="5">
        <v>3</v>
      </c>
      <c r="G11" s="5" t="s">
        <v>63</v>
      </c>
      <c r="H11" s="5" t="s">
        <v>66</v>
      </c>
      <c r="I11" s="5" t="s">
        <v>67</v>
      </c>
      <c r="J11" s="5" t="s">
        <v>63</v>
      </c>
      <c r="K11" s="5" t="s">
        <v>63</v>
      </c>
      <c r="L11" s="5" t="s">
        <v>63</v>
      </c>
      <c r="M11" s="5" t="s">
        <v>166</v>
      </c>
      <c r="N11" s="5" t="s">
        <v>63</v>
      </c>
      <c r="O11" s="5" t="s">
        <v>167</v>
      </c>
      <c r="P11" s="5" t="s">
        <v>168</v>
      </c>
      <c r="Q11" s="5" t="s">
        <v>169</v>
      </c>
      <c r="R11" s="5" t="s">
        <v>170</v>
      </c>
      <c r="S11" s="5" t="s">
        <v>171</v>
      </c>
      <c r="T11" s="5" t="s">
        <v>63</v>
      </c>
    </row>
    <row r="12" spans="1:20" ht="15.5" x14ac:dyDescent="0.35">
      <c r="A12" s="5" t="s">
        <v>60</v>
      </c>
      <c r="B12" s="5" t="s">
        <v>172</v>
      </c>
      <c r="C12" s="5" t="s">
        <v>173</v>
      </c>
      <c r="D12" s="5">
        <v>2018</v>
      </c>
      <c r="E12" s="5" t="s">
        <v>63</v>
      </c>
      <c r="F12" s="5" t="s">
        <v>63</v>
      </c>
      <c r="G12" s="5" t="s">
        <v>174</v>
      </c>
      <c r="H12" s="5" t="s">
        <v>66</v>
      </c>
      <c r="I12" s="5" t="s">
        <v>67</v>
      </c>
      <c r="J12" s="5" t="s">
        <v>63</v>
      </c>
      <c r="K12" s="5" t="s">
        <v>175</v>
      </c>
      <c r="L12" s="5" t="s">
        <v>176</v>
      </c>
      <c r="M12" s="5" t="s">
        <v>78</v>
      </c>
      <c r="N12" s="5" t="s">
        <v>177</v>
      </c>
      <c r="O12" s="5" t="s">
        <v>63</v>
      </c>
      <c r="P12" s="5" t="s">
        <v>178</v>
      </c>
      <c r="Q12" s="5" t="s">
        <v>179</v>
      </c>
      <c r="R12" s="5" t="s">
        <v>180</v>
      </c>
      <c r="S12" s="5" t="s">
        <v>181</v>
      </c>
      <c r="T12" s="5" t="s">
        <v>182</v>
      </c>
    </row>
    <row r="13" spans="1:20" ht="15.5" x14ac:dyDescent="0.35">
      <c r="A13" s="5" t="s">
        <v>60</v>
      </c>
      <c r="B13" s="5" t="s">
        <v>183</v>
      </c>
      <c r="C13" s="5" t="s">
        <v>184</v>
      </c>
      <c r="D13" s="5">
        <v>2018</v>
      </c>
      <c r="E13" s="5" t="s">
        <v>63</v>
      </c>
      <c r="F13" s="5" t="s">
        <v>63</v>
      </c>
      <c r="G13" s="5" t="s">
        <v>185</v>
      </c>
      <c r="H13" s="5" t="s">
        <v>66</v>
      </c>
      <c r="I13" s="5" t="s">
        <v>67</v>
      </c>
      <c r="J13" s="5" t="s">
        <v>63</v>
      </c>
      <c r="K13" s="5" t="s">
        <v>186</v>
      </c>
      <c r="L13" s="5" t="s">
        <v>81</v>
      </c>
      <c r="M13" s="5" t="s">
        <v>78</v>
      </c>
      <c r="N13" s="5" t="s">
        <v>187</v>
      </c>
      <c r="O13" s="5" t="s">
        <v>63</v>
      </c>
      <c r="P13" s="5" t="s">
        <v>188</v>
      </c>
      <c r="Q13" s="5" t="s">
        <v>189</v>
      </c>
      <c r="R13" s="5" t="s">
        <v>190</v>
      </c>
      <c r="S13" s="5" t="s">
        <v>191</v>
      </c>
      <c r="T13" s="5" t="s">
        <v>192</v>
      </c>
    </row>
  </sheetData>
  <hyperlinks>
    <hyperlink ref="P2" r:id="rId1" xr:uid="{426BADAA-775F-454B-91E0-D53181315E5A}"/>
    <hyperlink ref="P8" r:id="rId2" xr:uid="{AED4FFF6-B411-4879-97D6-CAA5CF783C3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
  <sheetViews>
    <sheetView workbookViewId="0">
      <selection activeCell="F17" sqref="F17"/>
    </sheetView>
  </sheetViews>
  <sheetFormatPr defaultRowHeight="14.5" x14ac:dyDescent="0.35"/>
  <cols>
    <col min="2" max="2" width="14.1796875" customWidth="1"/>
  </cols>
  <sheetData>
    <row r="1" spans="1:11" ht="15.5" x14ac:dyDescent="0.35">
      <c r="A1" s="5" t="s">
        <v>41</v>
      </c>
      <c r="B1" s="5" t="s">
        <v>42</v>
      </c>
      <c r="C1" s="5" t="s">
        <v>2</v>
      </c>
      <c r="D1" s="5" t="s">
        <v>43</v>
      </c>
      <c r="E1" s="5" t="s">
        <v>44</v>
      </c>
      <c r="F1" s="5" t="s">
        <v>45</v>
      </c>
      <c r="G1" s="5" t="s">
        <v>46</v>
      </c>
      <c r="H1" s="5" t="s">
        <v>50</v>
      </c>
      <c r="I1" s="5" t="s">
        <v>52</v>
      </c>
      <c r="J1" s="5" t="s">
        <v>55</v>
      </c>
      <c r="K1" s="5" t="s">
        <v>56</v>
      </c>
    </row>
    <row r="2" spans="1:11" ht="15.5" x14ac:dyDescent="0.35">
      <c r="A2" s="5" t="s">
        <v>163</v>
      </c>
      <c r="B2" s="5" t="s">
        <v>193</v>
      </c>
      <c r="C2" s="5" t="s">
        <v>20</v>
      </c>
      <c r="D2" s="5">
        <v>2020</v>
      </c>
      <c r="E2" s="5">
        <v>69</v>
      </c>
      <c r="F2" s="5">
        <v>2</v>
      </c>
      <c r="G2" s="5" t="s">
        <v>195</v>
      </c>
      <c r="H2" s="5" t="s">
        <v>63</v>
      </c>
      <c r="I2" s="5" t="s">
        <v>194</v>
      </c>
      <c r="J2" s="5" t="s">
        <v>196</v>
      </c>
      <c r="K2" s="5" t="s">
        <v>197</v>
      </c>
    </row>
    <row r="3" spans="1:11" ht="15.5" x14ac:dyDescent="0.35">
      <c r="A3" s="5" t="s">
        <v>60</v>
      </c>
      <c r="B3" s="5" t="s">
        <v>198</v>
      </c>
      <c r="C3" s="5" t="s">
        <v>21</v>
      </c>
      <c r="D3" s="5">
        <v>2021</v>
      </c>
      <c r="E3" s="5" t="s">
        <v>63</v>
      </c>
      <c r="F3" s="5" t="s">
        <v>63</v>
      </c>
      <c r="G3" s="5" t="s">
        <v>199</v>
      </c>
      <c r="H3" s="5" t="s">
        <v>200</v>
      </c>
      <c r="I3" s="5" t="s">
        <v>64</v>
      </c>
      <c r="J3" s="5" t="s">
        <v>63</v>
      </c>
      <c r="K3" s="5" t="s">
        <v>63</v>
      </c>
    </row>
    <row r="4" spans="1:11" ht="15.5" x14ac:dyDescent="0.35">
      <c r="A4" s="5" t="s">
        <v>60</v>
      </c>
      <c r="B4" s="5" t="s">
        <v>201</v>
      </c>
      <c r="C4" s="5" t="s">
        <v>5</v>
      </c>
      <c r="D4" s="5">
        <v>2021</v>
      </c>
      <c r="E4" s="5" t="s">
        <v>63</v>
      </c>
      <c r="F4" s="5" t="s">
        <v>63</v>
      </c>
      <c r="G4" s="5" t="s">
        <v>202</v>
      </c>
      <c r="H4" s="5" t="s">
        <v>203</v>
      </c>
      <c r="I4" s="5" t="s">
        <v>64</v>
      </c>
      <c r="J4" s="5" t="s">
        <v>204</v>
      </c>
      <c r="K4" s="5" t="s">
        <v>205</v>
      </c>
    </row>
    <row r="5" spans="1:11" ht="15.5" x14ac:dyDescent="0.35">
      <c r="A5" s="5" t="s">
        <v>60</v>
      </c>
      <c r="B5" s="5" t="s">
        <v>206</v>
      </c>
      <c r="C5" s="5" t="s">
        <v>23</v>
      </c>
      <c r="D5" s="5">
        <v>2019</v>
      </c>
      <c r="E5" s="5" t="s">
        <v>63</v>
      </c>
      <c r="F5" s="5" t="s">
        <v>63</v>
      </c>
      <c r="G5" s="5" t="s">
        <v>207</v>
      </c>
      <c r="H5" s="5" t="s">
        <v>208</v>
      </c>
      <c r="I5" s="5" t="s">
        <v>90</v>
      </c>
      <c r="J5" s="5" t="s">
        <v>209</v>
      </c>
      <c r="K5" s="5" t="s">
        <v>210</v>
      </c>
    </row>
    <row r="6" spans="1:11" ht="15.5" x14ac:dyDescent="0.35">
      <c r="A6" s="5" t="s">
        <v>60</v>
      </c>
      <c r="B6" s="5" t="s">
        <v>121</v>
      </c>
      <c r="C6" s="5" t="s">
        <v>13</v>
      </c>
      <c r="D6" s="5">
        <v>2017</v>
      </c>
      <c r="E6" s="5" t="s">
        <v>63</v>
      </c>
      <c r="F6" s="5" t="s">
        <v>63</v>
      </c>
      <c r="G6" s="5" t="s">
        <v>211</v>
      </c>
      <c r="H6" s="5" t="s">
        <v>212</v>
      </c>
      <c r="I6" s="5" t="s">
        <v>122</v>
      </c>
      <c r="J6" s="5" t="s">
        <v>213</v>
      </c>
      <c r="K6" s="5" t="s">
        <v>214</v>
      </c>
    </row>
    <row r="7" spans="1:11" ht="15.5" x14ac:dyDescent="0.35">
      <c r="A7" s="5" t="s">
        <v>60</v>
      </c>
      <c r="B7" s="5" t="s">
        <v>215</v>
      </c>
      <c r="C7" s="5" t="s">
        <v>27</v>
      </c>
      <c r="D7" s="5">
        <v>2020</v>
      </c>
      <c r="E7" s="5" t="s">
        <v>63</v>
      </c>
      <c r="F7" s="5" t="s">
        <v>63</v>
      </c>
      <c r="G7" s="5" t="s">
        <v>216</v>
      </c>
      <c r="H7" s="5" t="s">
        <v>217</v>
      </c>
      <c r="I7" s="5" t="s">
        <v>194</v>
      </c>
      <c r="J7" s="5" t="s">
        <v>218</v>
      </c>
      <c r="K7" s="5" t="s">
        <v>219</v>
      </c>
    </row>
    <row r="8" spans="1:11" ht="15.5" x14ac:dyDescent="0.35">
      <c r="A8" s="5" t="s">
        <v>60</v>
      </c>
      <c r="B8" s="5" t="s">
        <v>220</v>
      </c>
      <c r="C8" s="5" t="s">
        <v>25</v>
      </c>
      <c r="D8" s="5">
        <v>2021</v>
      </c>
      <c r="E8" s="5" t="s">
        <v>63</v>
      </c>
      <c r="F8" s="5" t="s">
        <v>63</v>
      </c>
      <c r="G8" s="5" t="s">
        <v>221</v>
      </c>
      <c r="H8" s="5" t="s">
        <v>222</v>
      </c>
      <c r="I8" s="5" t="s">
        <v>64</v>
      </c>
      <c r="J8" s="5" t="s">
        <v>223</v>
      </c>
      <c r="K8" s="5" t="s">
        <v>224</v>
      </c>
    </row>
    <row r="9" spans="1:11" ht="15.5" x14ac:dyDescent="0.35">
      <c r="A9" s="5" t="s">
        <v>60</v>
      </c>
      <c r="B9" s="5" t="s">
        <v>225</v>
      </c>
      <c r="C9" s="5" t="s">
        <v>226</v>
      </c>
      <c r="D9" s="5">
        <v>2017</v>
      </c>
      <c r="E9" s="5" t="s">
        <v>63</v>
      </c>
      <c r="F9" s="5" t="s">
        <v>63</v>
      </c>
      <c r="G9" s="5" t="s">
        <v>227</v>
      </c>
      <c r="H9" s="5" t="s">
        <v>228</v>
      </c>
      <c r="I9" s="5" t="s">
        <v>122</v>
      </c>
      <c r="J9" s="5" t="s">
        <v>229</v>
      </c>
      <c r="K9" s="5" t="s">
        <v>230</v>
      </c>
    </row>
    <row r="10" spans="1:11" ht="15.5" x14ac:dyDescent="0.35">
      <c r="A10" s="5" t="s">
        <v>163</v>
      </c>
      <c r="B10" s="5" t="s">
        <v>231</v>
      </c>
      <c r="C10" s="5" t="s">
        <v>7</v>
      </c>
      <c r="D10" s="5">
        <v>2021</v>
      </c>
      <c r="E10" s="5">
        <v>9</v>
      </c>
      <c r="F10" s="5" t="s">
        <v>63</v>
      </c>
      <c r="G10" s="5" t="s">
        <v>232</v>
      </c>
      <c r="H10" s="5" t="s">
        <v>63</v>
      </c>
      <c r="I10" s="5" t="s">
        <v>64</v>
      </c>
      <c r="J10" s="5" t="s">
        <v>233</v>
      </c>
      <c r="K10" s="5" t="s">
        <v>234</v>
      </c>
    </row>
    <row r="11" spans="1:11" ht="15.5" x14ac:dyDescent="0.35">
      <c r="A11" s="5" t="s">
        <v>60</v>
      </c>
      <c r="B11" s="5" t="s">
        <v>235</v>
      </c>
      <c r="C11" s="5" t="s">
        <v>16</v>
      </c>
      <c r="D11" s="5">
        <v>2017</v>
      </c>
      <c r="E11" s="5" t="s">
        <v>63</v>
      </c>
      <c r="F11" s="5" t="s">
        <v>63</v>
      </c>
      <c r="G11" s="5" t="s">
        <v>236</v>
      </c>
      <c r="H11" s="5" t="s">
        <v>237</v>
      </c>
      <c r="I11" s="5" t="s">
        <v>122</v>
      </c>
      <c r="J11" s="5" t="s">
        <v>238</v>
      </c>
      <c r="K11" s="5" t="s">
        <v>239</v>
      </c>
    </row>
    <row r="12" spans="1:11" ht="15.5" x14ac:dyDescent="0.35">
      <c r="A12" s="5" t="s">
        <v>60</v>
      </c>
      <c r="B12" s="5" t="s">
        <v>240</v>
      </c>
      <c r="C12" s="5" t="s">
        <v>24</v>
      </c>
      <c r="D12" s="5">
        <v>2018</v>
      </c>
      <c r="E12" s="5" t="s">
        <v>63</v>
      </c>
      <c r="F12" s="5" t="s">
        <v>63</v>
      </c>
      <c r="G12" s="5" t="s">
        <v>241</v>
      </c>
      <c r="H12" s="5" t="s">
        <v>242</v>
      </c>
      <c r="I12" s="5" t="s">
        <v>78</v>
      </c>
      <c r="J12" s="5" t="s">
        <v>243</v>
      </c>
      <c r="K12" s="5" t="s">
        <v>244</v>
      </c>
    </row>
    <row r="13" spans="1:11" ht="15.5" x14ac:dyDescent="0.35">
      <c r="A13" s="5" t="s">
        <v>60</v>
      </c>
      <c r="B13" s="5" t="s">
        <v>245</v>
      </c>
      <c r="C13" s="5" t="s">
        <v>14</v>
      </c>
      <c r="D13" s="5">
        <v>2021</v>
      </c>
      <c r="E13" s="5" t="s">
        <v>63</v>
      </c>
      <c r="F13" s="5" t="s">
        <v>63</v>
      </c>
      <c r="G13" s="5" t="s">
        <v>246</v>
      </c>
      <c r="H13" s="5" t="s">
        <v>247</v>
      </c>
      <c r="I13" s="5" t="s">
        <v>64</v>
      </c>
      <c r="J13" s="5" t="s">
        <v>248</v>
      </c>
      <c r="K13" s="5" t="s">
        <v>249</v>
      </c>
    </row>
    <row r="14" spans="1:11" ht="15.5" x14ac:dyDescent="0.35">
      <c r="A14" s="5" t="s">
        <v>60</v>
      </c>
      <c r="B14" s="5" t="s">
        <v>250</v>
      </c>
      <c r="C14" s="5" t="s">
        <v>251</v>
      </c>
      <c r="D14" s="5">
        <v>2017</v>
      </c>
      <c r="E14" s="5" t="s">
        <v>63</v>
      </c>
      <c r="F14" s="5" t="s">
        <v>63</v>
      </c>
      <c r="G14" s="5" t="s">
        <v>252</v>
      </c>
      <c r="H14" s="5" t="s">
        <v>253</v>
      </c>
      <c r="I14" s="5" t="s">
        <v>122</v>
      </c>
      <c r="J14" s="5" t="s">
        <v>254</v>
      </c>
      <c r="K14" s="5" t="s">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workbookViewId="0">
      <selection activeCell="C4" sqref="C4"/>
    </sheetView>
  </sheetViews>
  <sheetFormatPr defaultRowHeight="14.5" x14ac:dyDescent="0.35"/>
  <sheetData>
    <row r="1" spans="1:10" ht="15.5" x14ac:dyDescent="0.35">
      <c r="A1" s="5" t="s">
        <v>41</v>
      </c>
      <c r="B1" s="5" t="s">
        <v>42</v>
      </c>
      <c r="C1" s="5" t="s">
        <v>2</v>
      </c>
      <c r="D1" s="5" t="s">
        <v>43</v>
      </c>
      <c r="E1" s="5" t="s">
        <v>44</v>
      </c>
      <c r="F1" s="5" t="s">
        <v>45</v>
      </c>
      <c r="G1" s="5" t="s">
        <v>46</v>
      </c>
      <c r="H1" s="5" t="s">
        <v>52</v>
      </c>
      <c r="I1" s="5" t="s">
        <v>55</v>
      </c>
      <c r="J1" s="5" t="s">
        <v>56</v>
      </c>
    </row>
    <row r="2" spans="1:10" ht="15.5" x14ac:dyDescent="0.35">
      <c r="A2" s="5" t="s">
        <v>163</v>
      </c>
      <c r="B2" s="5" t="s">
        <v>256</v>
      </c>
      <c r="C2" s="5" t="s">
        <v>11</v>
      </c>
      <c r="D2" s="5">
        <v>2022</v>
      </c>
      <c r="E2" s="5">
        <v>19</v>
      </c>
      <c r="F2" s="5">
        <v>2</v>
      </c>
      <c r="G2" s="5" t="s">
        <v>63</v>
      </c>
      <c r="H2" s="5" t="s">
        <v>257</v>
      </c>
      <c r="I2" s="5" t="s">
        <v>258</v>
      </c>
      <c r="J2" s="5" t="s">
        <v>259</v>
      </c>
    </row>
    <row r="3" spans="1:10" ht="15.5" x14ac:dyDescent="0.35">
      <c r="A3" s="5" t="s">
        <v>60</v>
      </c>
      <c r="B3" s="5" t="s">
        <v>220</v>
      </c>
      <c r="C3" s="5" t="s">
        <v>25</v>
      </c>
      <c r="D3" s="5">
        <v>2021</v>
      </c>
      <c r="E3" s="5" t="s">
        <v>63</v>
      </c>
      <c r="F3" s="5" t="s">
        <v>63</v>
      </c>
      <c r="G3" s="5" t="s">
        <v>221</v>
      </c>
      <c r="H3" s="5" t="s">
        <v>64</v>
      </c>
      <c r="I3" s="5" t="s">
        <v>260</v>
      </c>
      <c r="J3" s="5" t="s">
        <v>224</v>
      </c>
    </row>
    <row r="4" spans="1:10" ht="15.5" x14ac:dyDescent="0.35">
      <c r="A4" s="5" t="s">
        <v>163</v>
      </c>
      <c r="B4" s="5" t="s">
        <v>261</v>
      </c>
      <c r="C4" s="5" t="s">
        <v>262</v>
      </c>
      <c r="D4" s="5">
        <v>2021</v>
      </c>
      <c r="E4" s="5" t="s">
        <v>263</v>
      </c>
      <c r="F4" s="5" t="s">
        <v>63</v>
      </c>
      <c r="G4" s="5" t="s">
        <v>264</v>
      </c>
      <c r="H4" s="5" t="s">
        <v>64</v>
      </c>
      <c r="I4" s="5" t="s">
        <v>265</v>
      </c>
      <c r="J4" s="5" t="s">
        <v>266</v>
      </c>
    </row>
    <row r="5" spans="1:10" ht="15.5" x14ac:dyDescent="0.35">
      <c r="A5" s="5" t="s">
        <v>163</v>
      </c>
      <c r="B5" s="5" t="s">
        <v>267</v>
      </c>
      <c r="C5" s="5" t="s">
        <v>18</v>
      </c>
      <c r="D5" s="5">
        <v>2020</v>
      </c>
      <c r="E5" s="5" t="s">
        <v>268</v>
      </c>
      <c r="F5" s="5" t="s">
        <v>63</v>
      </c>
      <c r="G5" s="5" t="s">
        <v>269</v>
      </c>
      <c r="H5" s="5" t="s">
        <v>194</v>
      </c>
      <c r="I5" s="5" t="s">
        <v>270</v>
      </c>
      <c r="J5" s="5" t="s">
        <v>271</v>
      </c>
    </row>
    <row r="6" spans="1:10" ht="15.5" x14ac:dyDescent="0.35">
      <c r="A6" s="5" t="s">
        <v>163</v>
      </c>
      <c r="B6" s="5" t="s">
        <v>272</v>
      </c>
      <c r="C6" s="5" t="s">
        <v>22</v>
      </c>
      <c r="D6" s="5">
        <v>2020</v>
      </c>
      <c r="E6" s="5" t="s">
        <v>273</v>
      </c>
      <c r="F6" s="5" t="s">
        <v>63</v>
      </c>
      <c r="G6" s="5" t="s">
        <v>274</v>
      </c>
      <c r="H6" s="5" t="s">
        <v>194</v>
      </c>
      <c r="I6" s="5" t="s">
        <v>275</v>
      </c>
      <c r="J6" s="5" t="s">
        <v>276</v>
      </c>
    </row>
    <row r="7" spans="1:10" ht="15.5" x14ac:dyDescent="0.35">
      <c r="A7" s="5" t="s">
        <v>60</v>
      </c>
      <c r="B7" s="5" t="s">
        <v>206</v>
      </c>
      <c r="C7" s="5" t="s">
        <v>23</v>
      </c>
      <c r="D7" s="5">
        <v>2019</v>
      </c>
      <c r="E7" s="5" t="s">
        <v>63</v>
      </c>
      <c r="F7" s="5" t="s">
        <v>63</v>
      </c>
      <c r="G7" s="5" t="s">
        <v>207</v>
      </c>
      <c r="H7" s="5" t="s">
        <v>90</v>
      </c>
      <c r="I7" s="5" t="s">
        <v>277</v>
      </c>
      <c r="J7" s="5" t="s">
        <v>210</v>
      </c>
    </row>
    <row r="8" spans="1:10" ht="15.5" x14ac:dyDescent="0.35">
      <c r="A8" s="5" t="s">
        <v>60</v>
      </c>
      <c r="B8" s="5" t="s">
        <v>88</v>
      </c>
      <c r="C8" s="5" t="s">
        <v>26</v>
      </c>
      <c r="D8" s="5">
        <v>2019</v>
      </c>
      <c r="E8" s="5" t="s">
        <v>278</v>
      </c>
      <c r="F8" s="5" t="s">
        <v>63</v>
      </c>
      <c r="G8" s="5" t="s">
        <v>279</v>
      </c>
      <c r="H8" s="5" t="s">
        <v>90</v>
      </c>
      <c r="I8" s="5" t="s">
        <v>280</v>
      </c>
      <c r="J8" s="5" t="s">
        <v>96</v>
      </c>
    </row>
    <row r="9" spans="1:10" ht="15.5" x14ac:dyDescent="0.35">
      <c r="A9" s="5" t="s">
        <v>163</v>
      </c>
      <c r="B9" s="5" t="s">
        <v>281</v>
      </c>
      <c r="C9" s="5" t="s">
        <v>12</v>
      </c>
      <c r="D9" s="5">
        <v>2018</v>
      </c>
      <c r="E9" s="5">
        <v>92</v>
      </c>
      <c r="F9" s="5" t="s">
        <v>282</v>
      </c>
      <c r="G9" s="5" t="s">
        <v>283</v>
      </c>
      <c r="H9" s="5" t="s">
        <v>78</v>
      </c>
      <c r="I9" s="5" t="s">
        <v>284</v>
      </c>
      <c r="J9" s="5" t="s">
        <v>285</v>
      </c>
    </row>
    <row r="10" spans="1:10" ht="15.5" x14ac:dyDescent="0.35">
      <c r="A10" s="5" t="s">
        <v>60</v>
      </c>
      <c r="B10" s="5" t="s">
        <v>286</v>
      </c>
      <c r="C10" s="5" t="s">
        <v>15</v>
      </c>
      <c r="D10" s="5">
        <v>2018</v>
      </c>
      <c r="E10" s="5">
        <v>1</v>
      </c>
      <c r="F10" s="5" t="s">
        <v>63</v>
      </c>
      <c r="G10" s="5" t="s">
        <v>287</v>
      </c>
      <c r="H10" s="5" t="s">
        <v>78</v>
      </c>
      <c r="I10" s="5" t="s">
        <v>288</v>
      </c>
      <c r="J10" s="5" t="s">
        <v>289</v>
      </c>
    </row>
    <row r="11" spans="1:10" ht="15.5" x14ac:dyDescent="0.35">
      <c r="A11" s="5" t="s">
        <v>60</v>
      </c>
      <c r="B11" s="5" t="s">
        <v>290</v>
      </c>
      <c r="C11" s="5" t="s">
        <v>16</v>
      </c>
      <c r="D11" s="5">
        <v>2017</v>
      </c>
      <c r="E11" s="5" t="s">
        <v>291</v>
      </c>
      <c r="F11" s="5" t="s">
        <v>63</v>
      </c>
      <c r="G11" s="5" t="s">
        <v>236</v>
      </c>
      <c r="H11" s="5" t="s">
        <v>122</v>
      </c>
      <c r="I11" s="5" t="s">
        <v>292</v>
      </c>
      <c r="J11" s="5" t="s">
        <v>239</v>
      </c>
    </row>
    <row r="12" spans="1:10" ht="15.5" x14ac:dyDescent="0.35">
      <c r="A12" s="5" t="s">
        <v>60</v>
      </c>
      <c r="B12" s="5" t="s">
        <v>250</v>
      </c>
      <c r="C12" s="5" t="s">
        <v>293</v>
      </c>
      <c r="D12" s="5">
        <v>2017</v>
      </c>
      <c r="E12" s="5" t="s">
        <v>63</v>
      </c>
      <c r="F12" s="5" t="s">
        <v>63</v>
      </c>
      <c r="G12" s="5" t="s">
        <v>252</v>
      </c>
      <c r="H12" s="5" t="s">
        <v>122</v>
      </c>
      <c r="I12" s="5" t="s">
        <v>294</v>
      </c>
      <c r="J12" s="5" t="s">
        <v>255</v>
      </c>
    </row>
    <row r="13" spans="1:10" ht="15.5" x14ac:dyDescent="0.35">
      <c r="A13" s="5" t="s">
        <v>163</v>
      </c>
      <c r="B13" s="5" t="s">
        <v>295</v>
      </c>
      <c r="C13" s="5" t="s">
        <v>296</v>
      </c>
      <c r="D13" s="5">
        <v>2017</v>
      </c>
      <c r="E13" s="5">
        <v>707</v>
      </c>
      <c r="F13" s="5" t="s">
        <v>63</v>
      </c>
      <c r="G13" s="5" t="s">
        <v>297</v>
      </c>
      <c r="H13" s="5" t="s">
        <v>122</v>
      </c>
      <c r="I13" s="8" t="s">
        <v>298</v>
      </c>
      <c r="J13" s="5" t="s">
        <v>299</v>
      </c>
    </row>
    <row r="14" spans="1:10" ht="15.5" x14ac:dyDescent="0.35">
      <c r="A14" s="5" t="s">
        <v>60</v>
      </c>
      <c r="B14" s="5" t="s">
        <v>300</v>
      </c>
      <c r="C14" s="5" t="s">
        <v>9</v>
      </c>
      <c r="D14" s="5">
        <v>2017</v>
      </c>
      <c r="E14" s="5">
        <v>2</v>
      </c>
      <c r="F14" s="5" t="s">
        <v>63</v>
      </c>
      <c r="G14" s="5" t="s">
        <v>301</v>
      </c>
      <c r="H14" s="5" t="s">
        <v>122</v>
      </c>
      <c r="I14" s="8" t="s">
        <v>302</v>
      </c>
      <c r="J14" s="5" t="s">
        <v>303</v>
      </c>
    </row>
    <row r="15" spans="1:10" ht="15.5" x14ac:dyDescent="0.35">
      <c r="A15" s="5" t="s">
        <v>163</v>
      </c>
      <c r="B15" s="5" t="s">
        <v>304</v>
      </c>
      <c r="C15" s="5" t="s">
        <v>19</v>
      </c>
      <c r="D15" s="5">
        <v>2014</v>
      </c>
      <c r="E15" s="5">
        <v>8734</v>
      </c>
      <c r="F15" s="5" t="s">
        <v>63</v>
      </c>
      <c r="G15" s="5" t="s">
        <v>305</v>
      </c>
      <c r="H15" s="5" t="s">
        <v>142</v>
      </c>
      <c r="I15" s="5" t="s">
        <v>306</v>
      </c>
      <c r="J15" s="5" t="s">
        <v>307</v>
      </c>
    </row>
    <row r="16" spans="1:10" ht="15.5" x14ac:dyDescent="0.35">
      <c r="A16" s="5" t="s">
        <v>163</v>
      </c>
      <c r="B16" s="5" t="s">
        <v>308</v>
      </c>
      <c r="C16" s="5" t="s">
        <v>17</v>
      </c>
      <c r="D16" s="5">
        <v>2012</v>
      </c>
      <c r="E16" s="5" t="s">
        <v>310</v>
      </c>
      <c r="F16" s="5" t="s">
        <v>311</v>
      </c>
      <c r="G16" s="5" t="s">
        <v>312</v>
      </c>
      <c r="H16" s="5" t="s">
        <v>309</v>
      </c>
      <c r="I16" s="5" t="s">
        <v>313</v>
      </c>
      <c r="J16" s="5" t="s">
        <v>314</v>
      </c>
    </row>
  </sheetData>
  <hyperlinks>
    <hyperlink ref="I13" r:id="rId1" xr:uid="{1106CC73-6720-487C-ADD7-DF93ED09B046}"/>
    <hyperlink ref="I14" r:id="rId2" xr:uid="{8DB3ECA5-F14D-4F9A-BED4-C013B3AD67A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topLeftCell="A7" zoomScale="70" zoomScaleNormal="70" workbookViewId="0">
      <selection activeCell="C31" sqref="C31"/>
    </sheetView>
  </sheetViews>
  <sheetFormatPr defaultRowHeight="14.5" x14ac:dyDescent="0.35"/>
  <cols>
    <col min="1" max="1" width="9" customWidth="1"/>
    <col min="2" max="2" width="31.90625" customWidth="1"/>
    <col min="3" max="3" width="126.90625" bestFit="1" customWidth="1"/>
    <col min="4" max="4" width="7.453125" bestFit="1" customWidth="1"/>
    <col min="5" max="5" width="18.36328125" bestFit="1" customWidth="1"/>
  </cols>
  <sheetData>
    <row r="1" spans="1:15" x14ac:dyDescent="0.35">
      <c r="A1" s="4" t="s">
        <v>0</v>
      </c>
    </row>
    <row r="2" spans="1:15" x14ac:dyDescent="0.35">
      <c r="A2" s="4"/>
    </row>
    <row r="3" spans="1:15" ht="15.5" x14ac:dyDescent="0.35">
      <c r="A3" s="4" t="s">
        <v>318</v>
      </c>
      <c r="B3" s="4" t="s">
        <v>1</v>
      </c>
      <c r="C3" s="4" t="s">
        <v>2</v>
      </c>
      <c r="D3" s="4" t="s">
        <v>3</v>
      </c>
      <c r="E3" s="4" t="s">
        <v>4</v>
      </c>
      <c r="H3" s="5"/>
      <c r="I3" s="5"/>
      <c r="J3" s="5"/>
      <c r="K3" s="5"/>
      <c r="N3" s="5"/>
      <c r="O3" s="5"/>
    </row>
    <row r="4" spans="1:15" ht="15.5" x14ac:dyDescent="0.35">
      <c r="A4" s="5" t="str">
        <f>_xlfn.CONCAT(LEFT(Table1[[#This Row],[Authors ]],3),RIGHT(Table1[[#This Row],[Year ]],2))</f>
        <v>Lew22</v>
      </c>
      <c r="B4" s="5" t="str">
        <f>Scopus!B2</f>
        <v>Lewis T,Bhaganagar K</v>
      </c>
      <c r="C4" s="5" t="str">
        <f>Scopus!C2</f>
        <v>Configurable simulation strategies for testing pollutant plume source localization algorithms using autonomous multisensor mobile robots</v>
      </c>
      <c r="D4" s="5">
        <f>Scopus!D2</f>
        <v>2022</v>
      </c>
      <c r="E4" s="5" t="s">
        <v>8</v>
      </c>
      <c r="N4" s="5"/>
      <c r="O4" s="5"/>
    </row>
    <row r="5" spans="1:15" ht="15.5" x14ac:dyDescent="0.35">
      <c r="A5" s="5" t="str">
        <f>_xlfn.CONCAT(LEFT(Table1[[#This Row],[Authors ]],3),RIGHT(Table1[[#This Row],[Year ]],2))</f>
        <v>Ald21</v>
      </c>
      <c r="B5" s="5" t="str">
        <f>'IEEE Xplore'!B4</f>
        <v>Aldegheri S,Bombieri N,Germiniani S,Moschin F,Pravadelli G</v>
      </c>
      <c r="C5" s="5" t="str">
        <f>'IEEE Xplore'!C4</f>
        <v>A containerized ROS-compliant verification environment for robotic systems</v>
      </c>
      <c r="D5" s="5">
        <f>'IEEE Xplore'!D4</f>
        <v>2021</v>
      </c>
      <c r="E5" s="5" t="s">
        <v>6</v>
      </c>
      <c r="N5" s="5"/>
      <c r="O5" s="5"/>
    </row>
    <row r="6" spans="1:15" ht="15.5" x14ac:dyDescent="0.35">
      <c r="A6" s="5" t="str">
        <f>_xlfn.CONCAT(LEFT(Table1[[#This Row],[Authors ]],3),RIGHT(Table1[[#This Row],[Year ]],2))</f>
        <v>Gue21</v>
      </c>
      <c r="B6" s="5" t="str">
        <f>'IEEE Xplore'!B10</f>
        <v>Guerrero E,Bonin-Font F,Oliver G</v>
      </c>
      <c r="C6" s="5" t="str">
        <f>'IEEE Xplore'!C10</f>
        <v>Adaptive Visual Information Gathering for Autonomous Exploration of Underwater Environments</v>
      </c>
      <c r="D6" s="5">
        <f>'IEEE Xplore'!D10</f>
        <v>2021</v>
      </c>
      <c r="E6" s="5" t="s">
        <v>6</v>
      </c>
      <c r="N6" s="5"/>
      <c r="O6" s="5"/>
    </row>
    <row r="7" spans="1:15" ht="15.5" x14ac:dyDescent="0.35">
      <c r="A7" s="5" t="str">
        <f>_xlfn.CONCAT(LEFT(Table1[[#This Row],[Authors ]],3),RIGHT(Table1[[#This Row],[Year ]],2))</f>
        <v>Dua21</v>
      </c>
      <c r="B7" s="5" t="str">
        <f>'IEEE Xplore'!B13</f>
        <v>Duan X,Wang Q,Tian D,Zhou J,Wang J,Sheng Z,Zhao D,Sun Y</v>
      </c>
      <c r="C7" s="5" t="str">
        <f>'IEEE Xplore'!C13</f>
        <v>Implementing Trajectory Tracking Control Algorithm for Autonomous Vehicles</v>
      </c>
      <c r="D7" s="5">
        <f>'IEEE Xplore'!D13</f>
        <v>2021</v>
      </c>
      <c r="E7" s="5" t="s">
        <v>6</v>
      </c>
      <c r="N7" s="5"/>
      <c r="O7" s="5"/>
    </row>
    <row r="8" spans="1:15" ht="15.5" x14ac:dyDescent="0.35">
      <c r="A8" s="5" t="str">
        <f>_xlfn.CONCAT(LEFT(Table1[[#This Row],[Authors ]],3),RIGHT(Table1[[#This Row],[Year ]],2))</f>
        <v>Bal21</v>
      </c>
      <c r="B8" s="5" t="str">
        <f>Scopus!B4</f>
        <v>Balakrishnan A,Deshmukh J,Hoxha B,Yamaguchi T,Fainekos G</v>
      </c>
      <c r="C8" s="5" t="str">
        <f>Scopus!C4</f>
        <v>PerceMon: Online Monitoring for Perception Systems</v>
      </c>
      <c r="D8" s="5">
        <f>Scopus!D4</f>
        <v>2021</v>
      </c>
      <c r="E8" s="5" t="s">
        <v>8</v>
      </c>
      <c r="N8" s="5"/>
      <c r="O8" s="5"/>
    </row>
    <row r="9" spans="1:15" ht="15.5" x14ac:dyDescent="0.35">
      <c r="A9" s="5" t="str">
        <f>_xlfn.CONCAT(LEFT(Table1[[#This Row],[Authors ]],3),RIGHT(Table1[[#This Row],[Year ]],2))</f>
        <v>Fer21</v>
      </c>
      <c r="B9" s="5" t="str">
        <f>'ACM Digital Library'!B2</f>
        <v>Ferrando A,Cardoso RC</v>
      </c>
      <c r="C9" s="5" t="str">
        <f>'ACM Digital Library'!C2</f>
        <v>RVPLAN: A General Purpose Framework for Replanning Using Runtime Verification</v>
      </c>
      <c r="D9" s="5">
        <f>'ACM Digital Library'!D2</f>
        <v>2021</v>
      </c>
      <c r="E9" s="5" t="s">
        <v>10</v>
      </c>
      <c r="N9" s="5"/>
      <c r="O9" s="5"/>
    </row>
    <row r="10" spans="1:15" ht="15.5" x14ac:dyDescent="0.35">
      <c r="A10" s="5" t="str">
        <f>_xlfn.CONCAT(LEFT(Table1[[#This Row],[Authors ]],3),RIGHT(Table1[[#This Row],[Year ]],2))</f>
        <v>Lla21</v>
      </c>
      <c r="B10" s="5" t="str">
        <f>'ACM Digital Library'!B5</f>
        <v>Llanes C,Abate M,Coogan S</v>
      </c>
      <c r="C10" s="5" t="str">
        <f>'ACM Digital Library'!C5</f>
        <v>Safety from In-the-Loop Reachability for Cyber-Physical Systems</v>
      </c>
      <c r="D10" s="5">
        <f>'ACM Digital Library'!D5</f>
        <v>2021</v>
      </c>
      <c r="E10" s="5" t="s">
        <v>10</v>
      </c>
      <c r="N10" s="5"/>
      <c r="O10" s="5"/>
    </row>
    <row r="11" spans="1:15" ht="15.5" x14ac:dyDescent="0.35">
      <c r="A11" s="5" t="str">
        <f>_xlfn.CONCAT(LEFT(Table1[[#This Row],[Authors ]],3),RIGHT(Table1[[#This Row],[Year ]],2))</f>
        <v>Riv21</v>
      </c>
      <c r="B11" s="5" t="str">
        <f>'IEEE Xplore'!B3</f>
        <v>Rivera S,State R</v>
      </c>
      <c r="C11" s="5" t="str">
        <f>'IEEE Xplore'!C3</f>
        <v>Securing Robots: An Integrated Approach for Security Challenges and Monitoring for the Robotic Operating System (ROS)</v>
      </c>
      <c r="D11" s="5">
        <f>'IEEE Xplore'!D3</f>
        <v>2021</v>
      </c>
      <c r="E11" s="5" t="s">
        <v>6</v>
      </c>
      <c r="N11" s="5"/>
      <c r="O11" s="5"/>
    </row>
    <row r="12" spans="1:15" ht="15.5" x14ac:dyDescent="0.35">
      <c r="A12" s="5" t="str">
        <f>_xlfn.CONCAT(LEFT(Table1[[#This Row],[Authors ]],3),RIGHT(Table1[[#This Row],[Year ]],2))</f>
        <v>San21</v>
      </c>
      <c r="B12" s="5" t="str">
        <f>Scopus!B3</f>
        <v>Santos A,Cunha A,Macedo N</v>
      </c>
      <c r="C12" s="5" t="str">
        <f>Scopus!C3</f>
        <v>The High-Assurance ROS Framework</v>
      </c>
      <c r="D12" s="5">
        <f>Scopus!D3</f>
        <v>2021</v>
      </c>
      <c r="E12" s="5" t="s">
        <v>8</v>
      </c>
      <c r="N12" s="5"/>
      <c r="O12" s="5"/>
    </row>
    <row r="13" spans="1:15" ht="15.5" x14ac:dyDescent="0.35">
      <c r="A13" s="5" t="str">
        <f>_xlfn.CONCAT(LEFT(Table1[[#This Row],[Authors ]],3),RIGHT(Table1[[#This Row],[Year ]],2))</f>
        <v>Bal21</v>
      </c>
      <c r="B13" s="5" t="str">
        <f>'ACM Digital Library'!B11</f>
        <v>Balakrishnan A,Lee J,Gaurav A,Czarnecki K,Sedwards S</v>
      </c>
      <c r="C13" s="5" t="str">
        <f>'ACM Digital Library'!C11</f>
        <v>Transfer Reinforcement Learning for Autonomous Driving: From WiseMove to WiseSIm</v>
      </c>
      <c r="D13" s="5">
        <f>'ACM Digital Library'!D11</f>
        <v>2021</v>
      </c>
      <c r="E13" s="5" t="s">
        <v>10</v>
      </c>
      <c r="N13" s="5"/>
      <c r="O13" s="5"/>
    </row>
    <row r="14" spans="1:15" ht="15.5" x14ac:dyDescent="0.35">
      <c r="A14" s="5" t="str">
        <f>_xlfn.CONCAT(LEFT(Table1[[#This Row],[Authors ]],3),RIGHT(Table1[[#This Row],[Year ]],2))</f>
        <v>Fer20</v>
      </c>
      <c r="B14" s="5" t="str">
        <f>Scopus!B5</f>
        <v>Ferrando A,Cardoso RC,Fisher M,Ancona D,Franceschini L,Mascardi V</v>
      </c>
      <c r="C14" s="5" t="str">
        <f>Scopus!C5</f>
        <v>ROSMonitoring: A Runtime Verification Framework for ROS</v>
      </c>
      <c r="D14" s="5">
        <f>Scopus!D5</f>
        <v>2020</v>
      </c>
      <c r="E14" s="5" t="s">
        <v>8</v>
      </c>
      <c r="N14" s="5"/>
      <c r="O14" s="5"/>
    </row>
    <row r="15" spans="1:15" ht="15.5" x14ac:dyDescent="0.35">
      <c r="A15" s="5" t="str">
        <f>_xlfn.CONCAT(LEFT(Table1[[#This Row],[Authors ]],3),RIGHT(Table1[[#This Row],[Year ]],2))</f>
        <v>Hu 20</v>
      </c>
      <c r="B15" s="5" t="str">
        <f>'IEEE Xplore'!B2</f>
        <v>Hu C,Dong W,Yang Y,Shi H,Zhou G</v>
      </c>
      <c r="C15" s="5" t="str">
        <f>'IEEE Xplore'!C2</f>
        <v>Runtime Verification on Hierarchical Properties of ROS-Based Robot Swarms</v>
      </c>
      <c r="D15" s="5">
        <f>'IEEE Xplore'!D2</f>
        <v>2020</v>
      </c>
      <c r="E15" s="5" t="s">
        <v>6</v>
      </c>
      <c r="N15" s="5"/>
      <c r="O15" s="5"/>
    </row>
    <row r="16" spans="1:15" ht="15.5" x14ac:dyDescent="0.35">
      <c r="A16" s="5" t="str">
        <f>_xlfn.CONCAT(LEFT(Table1[[#This Row],[Authors ]],3),RIGHT(Table1[[#This Row],[Year ]],2))</f>
        <v>Shi20</v>
      </c>
      <c r="B16" s="5" t="str">
        <f>Scopus!B6</f>
        <v>Shivakumar S,Torfah H,Desai A,Seshia SA</v>
      </c>
      <c r="C16" s="5" t="str">
        <f>Scopus!C6</f>
        <v>SOTER on ROS: A Run-Time Assurance Framework on the Robot Operating System</v>
      </c>
      <c r="D16" s="5">
        <f>Scopus!D6</f>
        <v>2020</v>
      </c>
      <c r="E16" s="5" t="s">
        <v>8</v>
      </c>
      <c r="N16" s="5"/>
      <c r="O16" s="5"/>
    </row>
    <row r="17" spans="1:16" ht="15.5" x14ac:dyDescent="0.35">
      <c r="A17" s="5" t="str">
        <f>_xlfn.CONCAT(LEFT(Table1[[#This Row],[Authors ]],3),RIGHT(Table1[[#This Row],[Year ]],2))</f>
        <v>Lyo20</v>
      </c>
      <c r="B17" s="5" t="str">
        <f>'IEEE Xplore'!B7</f>
        <v>Lyons D,Zahra S</v>
      </c>
      <c r="C17" s="5" t="str">
        <f>'IEEE Xplore'!C7</f>
        <v>Using Taint Analysis and Reinforcement Learning (TARL) to Repair Autonomous Robot Software</v>
      </c>
      <c r="D17" s="5">
        <f>'IEEE Xplore'!D7</f>
        <v>2020</v>
      </c>
      <c r="E17" s="5" t="s">
        <v>6</v>
      </c>
      <c r="N17" s="5"/>
      <c r="O17" s="5"/>
      <c r="P17" s="5"/>
    </row>
    <row r="18" spans="1:16" ht="15.5" x14ac:dyDescent="0.35">
      <c r="A18" s="5" t="str">
        <f>_xlfn.CONCAT(LEFT(Table1[[#This Row],[Authors ]],3),RIGHT(Table1[[#This Row],[Year ]],2))</f>
        <v>Ang19</v>
      </c>
      <c r="B18" s="5" t="str">
        <f>'ACM Digital Library'!B10</f>
        <v>Ang WK,Teo WS,Yakimenko O</v>
      </c>
      <c r="C18" s="5" t="str">
        <f>'ACM Digital Library'!C10</f>
        <v>Enabling an EO-Sensor-Based Capability to Detect and Track Multiple Moving Threats Onboard SUAS Operating in Cluttered Environments</v>
      </c>
      <c r="D18" s="5">
        <f>'ACM Digital Library'!D10</f>
        <v>2019</v>
      </c>
      <c r="E18" s="5" t="s">
        <v>10</v>
      </c>
      <c r="N18" s="5"/>
      <c r="O18" s="5"/>
      <c r="P18" s="5"/>
    </row>
    <row r="19" spans="1:16" ht="15.5" x14ac:dyDescent="0.35">
      <c r="A19" s="5" t="str">
        <f>_xlfn.CONCAT(LEFT(Table1[[#This Row],[Authors ]],3),RIGHT(Table1[[#This Row],[Year ]],2))</f>
        <v>Har19</v>
      </c>
      <c r="B19" s="5" t="str">
        <f>'ACM Digital Library'!B6</f>
        <v>Hartsell C,Mahadevan N,Ramakrishna S,Dubey A,Bapty T,Johnson T,Koutsoukos X,Sztipanovits J,Karsai G</v>
      </c>
      <c r="C19" s="5" t="str">
        <f>'ACM Digital Library'!C6</f>
        <v>Model-Based Design for CPS with Learning-Enabled Components</v>
      </c>
      <c r="D19" s="5">
        <f>'ACM Digital Library'!D6</f>
        <v>2019</v>
      </c>
      <c r="E19" s="5" t="s">
        <v>10</v>
      </c>
      <c r="N19" s="5"/>
      <c r="O19" s="5"/>
      <c r="P19" s="5"/>
    </row>
    <row r="20" spans="1:16" ht="15.5" x14ac:dyDescent="0.35">
      <c r="A20" s="5" t="str">
        <f>_xlfn.CONCAT(LEFT(Table1[[#This Row],[Authors ]],3),RIGHT(Table1[[#This Row],[Year ]],2))</f>
        <v>Des19</v>
      </c>
      <c r="B20" s="5" t="str">
        <f>Scopus!B7</f>
        <v>Desai A,Ghosh S,Seshia SA,Shankar N,Tiwari A</v>
      </c>
      <c r="C20" s="5" t="str">
        <f>Scopus!C7</f>
        <v>SOTER: A Runtime Assurance Framework for Programming Safe Robotics Systems</v>
      </c>
      <c r="D20" s="5">
        <f>Scopus!D7</f>
        <v>2019</v>
      </c>
      <c r="E20" s="5" t="s">
        <v>8</v>
      </c>
      <c r="N20" s="5"/>
      <c r="O20" s="5"/>
      <c r="P20" s="5"/>
    </row>
    <row r="21" spans="1:16" ht="15.5" x14ac:dyDescent="0.35">
      <c r="A21" s="5" t="str">
        <f>_xlfn.CONCAT(LEFT(Table1[[#This Row],[Authors ]],3),RIGHT(Table1[[#This Row],[Year ]],2))</f>
        <v>Wei19</v>
      </c>
      <c r="B21" s="5" t="str">
        <f>Scopus!B8</f>
        <v>Wei W,Sun J,Gao Y,Yeboah Y,Huang L</v>
      </c>
      <c r="C21" s="5" t="str">
        <f>Scopus!C8</f>
        <v>The system design and gait planning for walking-climbing hexapod</v>
      </c>
      <c r="D21" s="5">
        <f>Scopus!D8</f>
        <v>2019</v>
      </c>
      <c r="E21" s="5" t="s">
        <v>8</v>
      </c>
      <c r="N21" s="5"/>
      <c r="O21" s="5"/>
      <c r="P21" s="5"/>
    </row>
    <row r="22" spans="1:16" ht="15.5" x14ac:dyDescent="0.35">
      <c r="A22" s="5" t="str">
        <f>_xlfn.CONCAT(LEFT(Table1[[#This Row],[Authors ]],3),RIGHT(Table1[[#This Row],[Year ]],2))</f>
        <v>Mun18</v>
      </c>
      <c r="B22" s="5" t="str">
        <f>'ACM Digital Library'!B8</f>
        <v>Munir F,Azam S,Hussain MI,Sheri AM,Jeon M</v>
      </c>
      <c r="C22" s="5" t="str">
        <f>'ACM Digital Library'!C8</f>
        <v>Autonomous Vehicle: The Architecture Aspect of Self Driving Car</v>
      </c>
      <c r="D22" s="5">
        <f>'ACM Digital Library'!D8</f>
        <v>2018</v>
      </c>
      <c r="E22" s="5" t="s">
        <v>10</v>
      </c>
      <c r="N22" s="5"/>
      <c r="O22" s="5"/>
      <c r="P22" s="5"/>
    </row>
    <row r="23" spans="1:16" ht="15.5" x14ac:dyDescent="0.35">
      <c r="A23" s="5" t="str">
        <f>_xlfn.CONCAT(LEFT(Table1[[#This Row],[Authors ]],3),RIGHT(Table1[[#This Row],[Year ]],2))</f>
        <v>Cho18</v>
      </c>
      <c r="B23" s="5" t="str">
        <f>'ACM Digital Library'!B13</f>
        <v>Choi H,Lee WC,Aafer Y,Fei F,Tu Z,Zhang X,Xu D,Deng X</v>
      </c>
      <c r="C23" s="5" t="str">
        <f>'ACM Digital Library'!C13</f>
        <v>Detecting Attacks Against Robotic Vehicles: A Control Invariant Approach</v>
      </c>
      <c r="D23" s="5">
        <f>'ACM Digital Library'!D13</f>
        <v>2018</v>
      </c>
      <c r="E23" s="5" t="s">
        <v>10</v>
      </c>
      <c r="N23" s="5"/>
      <c r="O23" s="5"/>
      <c r="P23" s="5"/>
    </row>
    <row r="24" spans="1:16" ht="15.5" x14ac:dyDescent="0.35">
      <c r="A24" s="5" t="str">
        <f>_xlfn.CONCAT(LEFT(Table1[[#This Row],[Authors ]],3),RIGHT(Table1[[#This Row],[Year ]],2))</f>
        <v>Con18</v>
      </c>
      <c r="B24" s="5" t="str">
        <f>Scopus!B9</f>
        <v>Conte G,Scaradozzi D,Mannocchi D,Raspa P,Panebianco L,Screpanti L</v>
      </c>
      <c r="C24" s="5" t="str">
        <f>Scopus!C9</f>
        <v>Development and Experimental Tests of a ROS Multi-agent Structure for Autonomous Surface Vehicles</v>
      </c>
      <c r="D24" s="5">
        <f>Scopus!D9</f>
        <v>2018</v>
      </c>
      <c r="E24" s="5" t="s">
        <v>8</v>
      </c>
      <c r="N24" s="5"/>
      <c r="O24" s="5"/>
      <c r="P24" s="5"/>
    </row>
    <row r="25" spans="1:16" ht="15.5" x14ac:dyDescent="0.35">
      <c r="A25" s="5" t="str">
        <f>_xlfn.CONCAT(LEFT(Table1[[#This Row],[Authors ]],3),RIGHT(Table1[[#This Row],[Year ]],2))</f>
        <v>Nar18</v>
      </c>
      <c r="B25" s="5" t="str">
        <f>'ACM Digital Library'!B3</f>
        <v>Narayanan V,Bobba RB</v>
      </c>
      <c r="C25" s="5" t="str">
        <f>'ACM Digital Library'!C3</f>
        <v>Learning Based Anomaly Detection for Industrial Arm Applications</v>
      </c>
      <c r="D25" s="5">
        <f>'ACM Digital Library'!D3</f>
        <v>2018</v>
      </c>
      <c r="E25" s="5" t="s">
        <v>10</v>
      </c>
      <c r="N25" s="5"/>
      <c r="O25" s="5"/>
      <c r="P25" s="5"/>
    </row>
    <row r="26" spans="1:16" ht="15.5" x14ac:dyDescent="0.35">
      <c r="A26" s="5" t="str">
        <f>_xlfn.CONCAT(LEFT(Table1[[#This Row],[Authors ]],3),RIGHT(Table1[[#This Row],[Year ]],2))</f>
        <v>Rom18</v>
      </c>
      <c r="B26" s="5" t="str">
        <f>Scopus!B10</f>
        <v>Roman F,Amory A,Maidana R</v>
      </c>
      <c r="C26" s="5" t="str">
        <f>Scopus!C10</f>
        <v>Overseer: A multi robot monitoring infrastructure</v>
      </c>
      <c r="D26" s="5">
        <f>Scopus!D10</f>
        <v>2018</v>
      </c>
      <c r="E26" s="5" t="s">
        <v>8</v>
      </c>
      <c r="N26" s="5"/>
      <c r="O26" s="5"/>
      <c r="P26" s="5"/>
    </row>
    <row r="27" spans="1:16" ht="15.5" x14ac:dyDescent="0.35">
      <c r="A27" s="5" t="str">
        <f>_xlfn.CONCAT(LEFT(Table1[[#This Row],[Authors ]],3),RIGHT(Table1[[#This Row],[Year ]],2))</f>
        <v>Hut18</v>
      </c>
      <c r="B27" s="5" t="str">
        <f>'ACM Digital Library'!B12</f>
        <v>Hutchison C,Zizyte M,Lanigan PE,Guttendorf D,Wagner M,Goues CL,Koopman P</v>
      </c>
      <c r="C27" s="5" t="str">
        <f>'ACM Digital Library'!C12</f>
        <v>Robustness Testing of Autonomy Software</v>
      </c>
      <c r="D27" s="5">
        <f>'ACM Digital Library'!D12</f>
        <v>2018</v>
      </c>
      <c r="E27" s="5" t="s">
        <v>10</v>
      </c>
      <c r="N27" s="5"/>
      <c r="O27" s="5"/>
      <c r="P27" s="5"/>
    </row>
    <row r="28" spans="1:16" ht="15.5" x14ac:dyDescent="0.35">
      <c r="A28" s="5" t="str">
        <f>_xlfn.CONCAT(LEFT(Table1[[#This Row],[Authors ]],3),RIGHT(Table1[[#This Row],[Year ]],2))</f>
        <v>Abb18</v>
      </c>
      <c r="B28" s="5" t="str">
        <f>'IEEE Xplore'!B12</f>
        <v>Abbas H,Saha I,Shoukry Y,Ehlers R,Fainekos G,Gupta R,Majumdar R,Ulus D</v>
      </c>
      <c r="C28" s="5" t="str">
        <f>'IEEE Xplore'!C12</f>
        <v>Special Session: Embedded Software for Robotics: Challenges and Future Directions</v>
      </c>
      <c r="D28" s="5">
        <f>'IEEE Xplore'!D12</f>
        <v>2018</v>
      </c>
      <c r="E28" s="5" t="s">
        <v>6</v>
      </c>
      <c r="N28" s="5"/>
      <c r="O28" s="5"/>
      <c r="P28" s="5"/>
    </row>
    <row r="29" spans="1:16" ht="15.5" x14ac:dyDescent="0.35">
      <c r="A29" s="5" t="str">
        <f>_xlfn.CONCAT(LEFT(Table1[[#This Row],[Authors ]],3),RIGHT(Table1[[#This Row],[Year ]],2))</f>
        <v>Beu17</v>
      </c>
      <c r="B29" s="5" t="str">
        <f>Scopus!B13</f>
        <v>Beul M,Krombach N,Nieuwenhuisen M,Droeschel D,Behnke S</v>
      </c>
      <c r="C29" s="5" t="str">
        <f>Scopus!C13</f>
        <v>Autonomous navigation in a warehouse with a cognitive micro aerial vehicle</v>
      </c>
      <c r="D29" s="5">
        <f>Scopus!D13</f>
        <v>2017</v>
      </c>
      <c r="E29" s="5" t="s">
        <v>8</v>
      </c>
      <c r="N29" s="5"/>
      <c r="O29" s="5"/>
      <c r="P29" s="5"/>
    </row>
    <row r="30" spans="1:16" ht="15.5" x14ac:dyDescent="0.35">
      <c r="A30" s="5" t="str">
        <f>_xlfn.CONCAT(LEFT(Table1[[#This Row],[Authors ]],3),RIGHT(Table1[[#This Row],[Year ]],2))</f>
        <v>Pos17</v>
      </c>
      <c r="B30" s="5" t="str">
        <f>Scopus!B14</f>
        <v>Post MA,Bianco A,Yan XT</v>
      </c>
      <c r="C30" s="5" t="str">
        <f>Scopus!C14</f>
        <v>Autonomous navigation with ROS for a mobile robot in agricultural fields</v>
      </c>
      <c r="D30" s="5">
        <f>Scopus!D14</f>
        <v>2017</v>
      </c>
      <c r="E30" s="5" t="s">
        <v>8</v>
      </c>
      <c r="N30" s="5"/>
      <c r="O30" s="5"/>
      <c r="P30" s="5"/>
    </row>
    <row r="31" spans="1:16" ht="15.5" x14ac:dyDescent="0.35">
      <c r="A31" s="5" t="str">
        <f>_xlfn.CONCAT(LEFT(Table1[[#This Row],[Authors ]],3),RIGHT(Table1[[#This Row],[Year ]],2))</f>
        <v>Che17</v>
      </c>
      <c r="B31" s="5" t="str">
        <f>'IEEE Xplore'!B9</f>
        <v>Cheng,Majumdar A,Wang X,Chong N</v>
      </c>
      <c r="C31" s="5" t="str">
        <f>'IEEE Xplore'!C9</f>
        <v>Field profiling amp; monitoring of payload transistors in FPGAs</v>
      </c>
      <c r="D31" s="5">
        <f>'IEEE Xplore'!D9</f>
        <v>2017</v>
      </c>
      <c r="E31" s="5" t="s">
        <v>6</v>
      </c>
    </row>
    <row r="32" spans="1:16" ht="15.5" x14ac:dyDescent="0.35">
      <c r="A32" s="5" t="str">
        <f>_xlfn.CONCAT(LEFT(Table1[[#This Row],[Authors ]],3),RIGHT(Table1[[#This Row],[Year ]],2))</f>
        <v>Hal17</v>
      </c>
      <c r="B32" s="5" t="str">
        <f>'IEEE Xplore'!B6</f>
        <v>Halder R,Proença J,Macedo N,Santos A</v>
      </c>
      <c r="C32" s="5" t="str">
        <f>'IEEE Xplore'!C6</f>
        <v>Formal Verification of ROS-Based Robotic Applications Using Timed-Automata</v>
      </c>
      <c r="D32" s="5">
        <f>'IEEE Xplore'!D6</f>
        <v>2017</v>
      </c>
      <c r="E32" s="5" t="s">
        <v>6</v>
      </c>
    </row>
    <row r="33" spans="1:5" ht="15.5" x14ac:dyDescent="0.35">
      <c r="A33" s="5" t="str">
        <f>_xlfn.CONCAT(LEFT(Table1[[#This Row],[Authors ]],3),RIGHT(Table1[[#This Row],[Year ]],2))</f>
        <v>Liu17</v>
      </c>
      <c r="B33" s="5" t="str">
        <f>Scopus!B11</f>
        <v>Liu SB,Roehm H,Heinzemann C,Lutkebohle I,Oehlerking J,Althoff M</v>
      </c>
      <c r="C33" s="5" t="str">
        <f>Scopus!C11</f>
        <v>Provably safe motion of mobile robots in human environments</v>
      </c>
      <c r="D33" s="5">
        <f>Scopus!D11</f>
        <v>2017</v>
      </c>
      <c r="E33" s="5" t="s">
        <v>8</v>
      </c>
    </row>
    <row r="34" spans="1:5" ht="15.5" x14ac:dyDescent="0.35">
      <c r="A34" s="5" t="str">
        <f>_xlfn.CONCAT(LEFT(Table1[[#This Row],[Authors ]],3),RIGHT(Table1[[#This Row],[Year ]],2))</f>
        <v>Gop17</v>
      </c>
      <c r="B34" s="5" t="str">
        <f>Scopus!B12</f>
        <v>Goppert JM,Wagoner AR,Schrader DK,Ghose S,Kim Y,Park S,Gomez M,Matson ET,Hopmeier MJ</v>
      </c>
      <c r="C34" s="5" t="str">
        <f>Scopus!C12</f>
        <v>Realization of an autonomous, air-to-air Counter Unmanned Aerial System (CUAS)</v>
      </c>
      <c r="D34" s="5">
        <f>Scopus!D12</f>
        <v>2017</v>
      </c>
      <c r="E34" s="5" t="s">
        <v>8</v>
      </c>
    </row>
    <row r="35" spans="1:5" ht="15.5" x14ac:dyDescent="0.35">
      <c r="A35" s="5" t="str">
        <f>_xlfn.CONCAT(LEFT(Table1[[#This Row],[Authors ]],3),RIGHT(Table1[[#This Row],[Year ]],2))</f>
        <v>Har14</v>
      </c>
      <c r="B35" s="5" t="str">
        <f>'ACM Digital Library'!B9</f>
        <v>Hart K,Montella C,Petitpas G,Schweisinger D,Shariati A,Sourbeer B,Trephan T,Spletzer J</v>
      </c>
      <c r="C35" s="5" t="str">
        <f>'ACM Digital Library'!C9</f>
        <v>RoSCAR: Robot Stock Car Autonomous Racing</v>
      </c>
      <c r="D35" s="5">
        <f>'ACM Digital Library'!D9</f>
        <v>2014</v>
      </c>
      <c r="E35" s="5" t="s">
        <v>10</v>
      </c>
    </row>
    <row r="36" spans="1:5" ht="15.5" x14ac:dyDescent="0.35">
      <c r="A36" s="5" t="str">
        <f>_xlfn.CONCAT(LEFT(Table1[[#This Row],[Authors ]],3),RIGHT(Table1[[#This Row],[Year ]],2))</f>
        <v>Hua14</v>
      </c>
      <c r="B36" s="5" t="str">
        <f>Scopus!B15</f>
        <v>Huang J,Erdogan C,Zhang Y,Moore B,Luo Q,Sundaresan A,Rosu G</v>
      </c>
      <c r="C36" s="5" t="str">
        <f>Scopus!C15</f>
        <v>ROSRV: Runtime verification for robots</v>
      </c>
      <c r="D36" s="5">
        <f>Scopus!D15</f>
        <v>2014</v>
      </c>
      <c r="E36" s="5" t="s">
        <v>8</v>
      </c>
    </row>
    <row r="37" spans="1:5" ht="16" thickBot="1" x14ac:dyDescent="0.4">
      <c r="A37" s="11" t="str">
        <f>_xlfn.CONCAT(LEFT(Table1[[#This Row],[Authors ]],3),RIGHT(Table1[[#This Row],[Year ]],2))</f>
        <v>Lan12</v>
      </c>
      <c r="B37" s="11" t="str">
        <f>Scopus!B16</f>
        <v>Langerwisch M,Ax M,Thamke S,Remmersmann T,Tiderko A,Kuhnert KD,Wagner B</v>
      </c>
      <c r="C37" s="11" t="str">
        <f>Scopus!C16</f>
        <v>Realization of an autonomous team of unmanned ground and aerial vehicles</v>
      </c>
      <c r="D37" s="11">
        <f>Scopus!D16</f>
        <v>2012</v>
      </c>
      <c r="E37" s="11" t="s">
        <v>8</v>
      </c>
    </row>
  </sheetData>
  <phoneticPr fontId="19"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4928-DBD1-4A66-B7FB-166EBAC15227}">
  <dimension ref="A1:Q38"/>
  <sheetViews>
    <sheetView zoomScale="85" zoomScaleNormal="85" workbookViewId="0">
      <pane ySplit="3" topLeftCell="A4" activePane="bottomLeft" state="frozen"/>
      <selection pane="bottomLeft" activeCell="A4" sqref="A4"/>
    </sheetView>
  </sheetViews>
  <sheetFormatPr defaultRowHeight="14.5" x14ac:dyDescent="0.35"/>
  <cols>
    <col min="1" max="1" width="10" customWidth="1"/>
    <col min="2" max="2" width="19.6328125" customWidth="1"/>
    <col min="3" max="4" width="17.81640625" customWidth="1"/>
    <col min="5" max="5" width="11.453125" customWidth="1"/>
    <col min="6" max="6" width="33.90625" customWidth="1"/>
    <col min="7" max="7" width="17.81640625" customWidth="1"/>
    <col min="8" max="8" width="15.26953125" customWidth="1"/>
    <col min="9" max="10" width="13.90625" customWidth="1"/>
    <col min="11" max="11" width="9.26953125" customWidth="1"/>
    <col min="12" max="12" width="12" customWidth="1"/>
    <col min="13" max="13" width="6.81640625" customWidth="1"/>
    <col min="14" max="14" width="6" customWidth="1"/>
    <col min="15" max="15" width="7.36328125" customWidth="1"/>
    <col min="16" max="16" width="8.7265625" style="13" customWidth="1"/>
    <col min="17" max="17" width="8.7265625" customWidth="1"/>
  </cols>
  <sheetData>
    <row r="1" spans="1:17" x14ac:dyDescent="0.35">
      <c r="A1" s="4" t="s">
        <v>316</v>
      </c>
      <c r="B1" s="4"/>
      <c r="C1" t="s">
        <v>315</v>
      </c>
      <c r="K1" t="s">
        <v>397</v>
      </c>
      <c r="L1" s="26" cm="1">
        <f t="array" ref="L1">SUMPRODUCT(--(Table2[Read?]=TRUE))/COUNTA(Table2[Read?])</f>
        <v>1</v>
      </c>
      <c r="M1" s="26"/>
      <c r="N1" s="26"/>
      <c r="O1" s="26"/>
      <c r="P1" s="26"/>
      <c r="Q1" s="14"/>
    </row>
    <row r="2" spans="1:17" x14ac:dyDescent="0.35">
      <c r="A2" s="4"/>
      <c r="B2" s="25" t="s">
        <v>326</v>
      </c>
      <c r="C2" s="25"/>
      <c r="D2" s="25"/>
      <c r="E2" s="25" t="s">
        <v>317</v>
      </c>
      <c r="F2" s="25"/>
      <c r="G2" s="25"/>
      <c r="H2" s="25"/>
      <c r="I2" s="4" t="s">
        <v>319</v>
      </c>
      <c r="J2" s="4" t="s">
        <v>338</v>
      </c>
      <c r="K2" s="25" t="s">
        <v>389</v>
      </c>
      <c r="L2" s="25"/>
      <c r="M2" s="25"/>
      <c r="N2" s="25"/>
      <c r="O2" s="25"/>
      <c r="P2" s="25"/>
    </row>
    <row r="3" spans="1:17" x14ac:dyDescent="0.35">
      <c r="A3" t="s">
        <v>318</v>
      </c>
      <c r="B3" t="s">
        <v>345</v>
      </c>
      <c r="C3" t="s">
        <v>334</v>
      </c>
      <c r="D3" t="s">
        <v>327</v>
      </c>
      <c r="E3" t="s">
        <v>332</v>
      </c>
      <c r="F3" t="s">
        <v>328</v>
      </c>
      <c r="G3" t="s">
        <v>330</v>
      </c>
      <c r="H3" t="s">
        <v>348</v>
      </c>
      <c r="I3" t="s">
        <v>319</v>
      </c>
      <c r="J3" t="s">
        <v>335</v>
      </c>
      <c r="K3" t="s">
        <v>390</v>
      </c>
      <c r="L3" t="s">
        <v>383</v>
      </c>
      <c r="M3" t="s">
        <v>324</v>
      </c>
      <c r="N3" t="s">
        <v>325</v>
      </c>
      <c r="O3" t="s">
        <v>320</v>
      </c>
      <c r="P3" s="13" t="s">
        <v>321</v>
      </c>
      <c r="Q3" t="s">
        <v>456</v>
      </c>
    </row>
    <row r="4" spans="1:17" x14ac:dyDescent="0.35">
      <c r="A4" s="10" t="str">
        <f>'Total (Author, Title, Year)'!A4</f>
        <v>Lew22</v>
      </c>
      <c r="B4" t="s">
        <v>353</v>
      </c>
      <c r="C4" t="s">
        <v>322</v>
      </c>
      <c r="D4" t="s">
        <v>331</v>
      </c>
      <c r="E4" t="s">
        <v>333</v>
      </c>
      <c r="F4" t="s">
        <v>329</v>
      </c>
      <c r="G4" t="s">
        <v>323</v>
      </c>
      <c r="H4" t="s">
        <v>349</v>
      </c>
      <c r="I4" t="s">
        <v>337</v>
      </c>
      <c r="J4" t="s">
        <v>336</v>
      </c>
      <c r="K4" t="s">
        <v>391</v>
      </c>
      <c r="L4" s="12">
        <v>44679</v>
      </c>
      <c r="M4" s="6">
        <v>0.47916666666666669</v>
      </c>
      <c r="N4" s="6">
        <v>0.51041666666666663</v>
      </c>
      <c r="O4" s="6">
        <f t="shared" ref="O4:O37" si="0">IFERROR(N4-M4,TIME(0,0,0))</f>
        <v>3.1249999999999944E-2</v>
      </c>
      <c r="P4" s="13" t="b">
        <f>IF(Table2[[#This Row],[Time taken]],TRUE,IF(NOT(Table2[[#This Row],[Start]]),FALSE,TRUE))</f>
        <v>1</v>
      </c>
      <c r="Q4" t="s">
        <v>458</v>
      </c>
    </row>
    <row r="5" spans="1:17" x14ac:dyDescent="0.35">
      <c r="A5" s="10" t="str">
        <f>'Total (Author, Title, Year)'!A5</f>
        <v>Ald21</v>
      </c>
      <c r="B5" t="s">
        <v>346</v>
      </c>
      <c r="C5" t="s">
        <v>339</v>
      </c>
      <c r="D5" t="s">
        <v>342</v>
      </c>
      <c r="E5" t="s">
        <v>343</v>
      </c>
      <c r="F5" t="s">
        <v>340</v>
      </c>
      <c r="G5" t="s">
        <v>341</v>
      </c>
      <c r="H5" t="s">
        <v>349</v>
      </c>
      <c r="I5" t="s">
        <v>344</v>
      </c>
      <c r="J5" t="s">
        <v>349</v>
      </c>
      <c r="K5" t="s">
        <v>391</v>
      </c>
      <c r="L5" s="12">
        <v>44680</v>
      </c>
      <c r="M5" s="6">
        <v>0.4548611111111111</v>
      </c>
      <c r="N5" s="6">
        <v>0.47916666666666669</v>
      </c>
      <c r="O5" s="6">
        <f t="shared" si="0"/>
        <v>2.430555555555558E-2</v>
      </c>
      <c r="P5" s="13" t="b">
        <f>IF(Table2[[#This Row],[Time taken]],TRUE,IF(NOT(Table2[[#This Row],[Start]]),FALSE,TRUE))</f>
        <v>1</v>
      </c>
      <c r="Q5" t="s">
        <v>458</v>
      </c>
    </row>
    <row r="6" spans="1:17" x14ac:dyDescent="0.35">
      <c r="A6" s="10" t="str">
        <f>'Total (Author, Title, Year)'!A6</f>
        <v>Gue21</v>
      </c>
      <c r="B6" t="s">
        <v>353</v>
      </c>
      <c r="C6" t="s">
        <v>352</v>
      </c>
      <c r="D6" t="s">
        <v>349</v>
      </c>
      <c r="E6" t="s">
        <v>351</v>
      </c>
      <c r="F6" t="s">
        <v>347</v>
      </c>
      <c r="G6" t="s">
        <v>350</v>
      </c>
      <c r="H6" t="s">
        <v>349</v>
      </c>
      <c r="I6" t="s">
        <v>349</v>
      </c>
      <c r="J6" t="s">
        <v>354</v>
      </c>
      <c r="K6" t="s">
        <v>391</v>
      </c>
      <c r="L6" s="12">
        <v>44680</v>
      </c>
      <c r="M6" s="6">
        <v>0.49027777777777781</v>
      </c>
      <c r="N6" s="6">
        <v>0.5131944444444444</v>
      </c>
      <c r="O6" s="6">
        <f t="shared" si="0"/>
        <v>2.2916666666666585E-2</v>
      </c>
      <c r="P6" s="13" t="b">
        <f>IF(Table2[[#This Row],[Time taken]],TRUE,IF(NOT(Table2[[#This Row],[Start]]),FALSE,TRUE))</f>
        <v>1</v>
      </c>
      <c r="Q6" t="s">
        <v>458</v>
      </c>
    </row>
    <row r="7" spans="1:17" x14ac:dyDescent="0.35">
      <c r="A7" s="10" t="str">
        <f>'Total (Author, Title, Year)'!A7</f>
        <v>Dua21</v>
      </c>
      <c r="B7" t="s">
        <v>353</v>
      </c>
      <c r="C7" t="s">
        <v>357</v>
      </c>
      <c r="D7" t="s">
        <v>349</v>
      </c>
      <c r="E7" t="s">
        <v>358</v>
      </c>
      <c r="F7" t="s">
        <v>355</v>
      </c>
      <c r="G7" t="s">
        <v>356</v>
      </c>
      <c r="H7" t="s">
        <v>349</v>
      </c>
      <c r="I7" t="s">
        <v>349</v>
      </c>
      <c r="J7" t="s">
        <v>359</v>
      </c>
      <c r="K7" t="s">
        <v>391</v>
      </c>
      <c r="L7" s="12">
        <v>44685</v>
      </c>
      <c r="M7" s="6">
        <v>0.63124999999999998</v>
      </c>
      <c r="N7" s="6">
        <v>0.65208333333333335</v>
      </c>
      <c r="O7" s="6">
        <f t="shared" si="0"/>
        <v>2.083333333333337E-2</v>
      </c>
      <c r="P7" s="13" t="b">
        <f>IF(Table2[[#This Row],[Time taken]],TRUE,IF(NOT(Table2[[#This Row],[Start]]),FALSE,TRUE))</f>
        <v>1</v>
      </c>
      <c r="Q7" t="s">
        <v>458</v>
      </c>
    </row>
    <row r="8" spans="1:17" ht="14.5" customHeight="1" x14ac:dyDescent="0.35">
      <c r="A8" s="9" t="str">
        <f>'Total (Author, Title, Year)'!A8</f>
        <v>Bal21</v>
      </c>
      <c r="B8" t="s">
        <v>346</v>
      </c>
      <c r="C8" t="s">
        <v>363</v>
      </c>
      <c r="D8" t="s">
        <v>364</v>
      </c>
      <c r="E8" t="s">
        <v>362</v>
      </c>
      <c r="F8" t="s">
        <v>355</v>
      </c>
      <c r="G8" t="s">
        <v>361</v>
      </c>
      <c r="H8" s="7" t="s">
        <v>365</v>
      </c>
      <c r="I8" t="s">
        <v>360</v>
      </c>
      <c r="J8" s="15" t="s">
        <v>349</v>
      </c>
      <c r="K8" t="s">
        <v>391</v>
      </c>
      <c r="L8" s="12">
        <v>44685</v>
      </c>
      <c r="M8" s="6">
        <v>0.66527777777777775</v>
      </c>
      <c r="N8" s="6">
        <v>0.68541666666666667</v>
      </c>
      <c r="O8" s="6">
        <f t="shared" si="0"/>
        <v>2.0138888888888928E-2</v>
      </c>
      <c r="P8" s="13" t="b">
        <f>IF(Table2[[#This Row],[Time taken]],TRUE,IF(NOT(Table2[[#This Row],[Start]]),FALSE,TRUE))</f>
        <v>1</v>
      </c>
      <c r="Q8" t="s">
        <v>457</v>
      </c>
    </row>
    <row r="9" spans="1:17" x14ac:dyDescent="0.35">
      <c r="A9" s="10" t="str">
        <f>'Total (Author, Title, Year)'!A9</f>
        <v>Fer21</v>
      </c>
      <c r="B9" t="s">
        <v>366</v>
      </c>
      <c r="C9" t="s">
        <v>368</v>
      </c>
      <c r="D9" t="s">
        <v>349</v>
      </c>
      <c r="E9" t="s">
        <v>367</v>
      </c>
      <c r="F9" t="s">
        <v>340</v>
      </c>
      <c r="G9" t="s">
        <v>349</v>
      </c>
      <c r="H9" t="s">
        <v>349</v>
      </c>
      <c r="I9" t="s">
        <v>370</v>
      </c>
      <c r="J9" t="s">
        <v>369</v>
      </c>
      <c r="K9" t="s">
        <v>391</v>
      </c>
      <c r="L9" s="12">
        <v>44685</v>
      </c>
      <c r="M9" s="6">
        <v>0.69444444444444453</v>
      </c>
      <c r="N9" s="6">
        <v>0.70694444444444438</v>
      </c>
      <c r="O9" s="6">
        <f t="shared" si="0"/>
        <v>1.2499999999999845E-2</v>
      </c>
      <c r="P9" s="13" t="b">
        <f>IF(Table2[[#This Row],[Time taken]],TRUE,IF(NOT(Table2[[#This Row],[Start]]),FALSE,TRUE))</f>
        <v>1</v>
      </c>
      <c r="Q9" t="s">
        <v>458</v>
      </c>
    </row>
    <row r="10" spans="1:17" x14ac:dyDescent="0.35">
      <c r="A10" s="10" t="str">
        <f>'Total (Author, Title, Year)'!A10</f>
        <v>Lla21</v>
      </c>
      <c r="B10" t="s">
        <v>349</v>
      </c>
      <c r="C10" t="s">
        <v>349</v>
      </c>
      <c r="D10" t="s">
        <v>349</v>
      </c>
      <c r="E10" t="s">
        <v>349</v>
      </c>
      <c r="F10" t="s">
        <v>349</v>
      </c>
      <c r="G10" t="s">
        <v>349</v>
      </c>
      <c r="H10" t="s">
        <v>349</v>
      </c>
      <c r="I10" t="s">
        <v>349</v>
      </c>
      <c r="J10" t="s">
        <v>349</v>
      </c>
      <c r="K10" t="s">
        <v>391</v>
      </c>
      <c r="L10" s="12">
        <v>44685</v>
      </c>
      <c r="M10" s="6">
        <v>0.70833333333333337</v>
      </c>
      <c r="N10" s="6">
        <v>0.70833333333333337</v>
      </c>
      <c r="O10" s="6">
        <f t="shared" si="0"/>
        <v>0</v>
      </c>
      <c r="P10" s="13" t="b">
        <f>IF(Table2[[#This Row],[Time taken]],TRUE,IF(NOT(Table2[[#This Row],[Start]]),FALSE,TRUE))</f>
        <v>1</v>
      </c>
      <c r="Q10" t="s">
        <v>458</v>
      </c>
    </row>
    <row r="11" spans="1:17" ht="14.5" customHeight="1" x14ac:dyDescent="0.35">
      <c r="A11" s="9" t="str">
        <f>'Total (Author, Title, Year)'!A11</f>
        <v>Riv21</v>
      </c>
      <c r="B11" t="s">
        <v>346</v>
      </c>
      <c r="C11" t="s">
        <v>376</v>
      </c>
      <c r="D11" t="s">
        <v>460</v>
      </c>
      <c r="E11" t="s">
        <v>374</v>
      </c>
      <c r="F11" t="s">
        <v>373</v>
      </c>
      <c r="G11" t="s">
        <v>378</v>
      </c>
      <c r="H11" t="s">
        <v>349</v>
      </c>
      <c r="I11" t="s">
        <v>375</v>
      </c>
      <c r="J11" s="15" t="s">
        <v>371</v>
      </c>
      <c r="K11" t="s">
        <v>391</v>
      </c>
      <c r="L11" s="12">
        <v>44685</v>
      </c>
      <c r="M11" s="6">
        <v>0.71527777777777779</v>
      </c>
      <c r="N11" s="6">
        <v>0.73263888888888884</v>
      </c>
      <c r="O11" s="6">
        <f t="shared" si="0"/>
        <v>1.7361111111111049E-2</v>
      </c>
      <c r="P11" s="13" t="b">
        <f>IF(Table2[[#This Row],[Time taken]],TRUE,IF(NOT(Table2[[#This Row],[Start]]),FALSE,TRUE))</f>
        <v>1</v>
      </c>
      <c r="Q11" t="s">
        <v>457</v>
      </c>
    </row>
    <row r="12" spans="1:17" ht="14.5" customHeight="1" x14ac:dyDescent="0.35">
      <c r="A12" s="9" t="str">
        <f>'Total (Author, Title, Year)'!A12</f>
        <v>San21</v>
      </c>
      <c r="B12" t="s">
        <v>377</v>
      </c>
      <c r="C12" t="s">
        <v>379</v>
      </c>
      <c r="D12" t="s">
        <v>461</v>
      </c>
      <c r="E12" t="s">
        <v>381</v>
      </c>
      <c r="F12" t="s">
        <v>373</v>
      </c>
      <c r="G12" t="s">
        <v>372</v>
      </c>
      <c r="H12" s="7" t="s">
        <v>380</v>
      </c>
      <c r="I12" t="s">
        <v>349</v>
      </c>
      <c r="J12" s="15" t="s">
        <v>382</v>
      </c>
      <c r="K12" t="s">
        <v>391</v>
      </c>
      <c r="L12" s="12">
        <v>44685</v>
      </c>
      <c r="M12" s="6">
        <v>0.7368055555555556</v>
      </c>
      <c r="N12" s="6">
        <v>0.75416666666666676</v>
      </c>
      <c r="O12" s="6">
        <f t="shared" si="0"/>
        <v>1.736111111111116E-2</v>
      </c>
      <c r="P12" s="13" t="b">
        <f>IF(Table2[[#This Row],[Time taken]],TRUE,IF(NOT(Table2[[#This Row],[Start]]),FALSE,TRUE))</f>
        <v>1</v>
      </c>
      <c r="Q12" t="s">
        <v>457</v>
      </c>
    </row>
    <row r="13" spans="1:17" x14ac:dyDescent="0.35">
      <c r="A13" s="10" t="str">
        <f>'Total (Author, Title, Year)'!A13</f>
        <v>Bal21</v>
      </c>
      <c r="B13" t="s">
        <v>349</v>
      </c>
      <c r="C13" t="s">
        <v>349</v>
      </c>
      <c r="D13" t="s">
        <v>349</v>
      </c>
      <c r="E13" t="s">
        <v>349</v>
      </c>
      <c r="F13" t="s">
        <v>349</v>
      </c>
      <c r="G13" t="s">
        <v>349</v>
      </c>
      <c r="H13" t="s">
        <v>349</v>
      </c>
      <c r="I13" t="s">
        <v>349</v>
      </c>
      <c r="J13" t="s">
        <v>349</v>
      </c>
      <c r="K13" t="s">
        <v>391</v>
      </c>
      <c r="L13" s="12">
        <v>44685</v>
      </c>
      <c r="M13" s="6">
        <v>0.75486111111111109</v>
      </c>
      <c r="N13" s="6">
        <v>0.75486111111111109</v>
      </c>
      <c r="O13" s="6">
        <f t="shared" si="0"/>
        <v>0</v>
      </c>
      <c r="P13" s="13" t="b">
        <f>IF(Table2[[#This Row],[Time taken]],TRUE,IF(NOT(Table2[[#This Row],[Start]]),FALSE,TRUE))</f>
        <v>1</v>
      </c>
      <c r="Q13" t="s">
        <v>458</v>
      </c>
    </row>
    <row r="14" spans="1:17" ht="14.5" customHeight="1" x14ac:dyDescent="0.35">
      <c r="A14" s="9" t="str">
        <f>'Total (Author, Title, Year)'!A14</f>
        <v>Fer20</v>
      </c>
      <c r="B14" t="s">
        <v>346</v>
      </c>
      <c r="C14" t="s">
        <v>384</v>
      </c>
      <c r="D14" t="s">
        <v>386</v>
      </c>
      <c r="E14" t="s">
        <v>349</v>
      </c>
      <c r="F14" t="s">
        <v>385</v>
      </c>
      <c r="G14" t="s">
        <v>393</v>
      </c>
      <c r="H14" s="7" t="s">
        <v>388</v>
      </c>
      <c r="I14" t="s">
        <v>387</v>
      </c>
      <c r="J14" s="15" t="s">
        <v>349</v>
      </c>
      <c r="K14" t="s">
        <v>391</v>
      </c>
      <c r="L14" s="12">
        <v>44686</v>
      </c>
      <c r="M14" s="6">
        <v>0.42638888888888887</v>
      </c>
      <c r="N14" s="6">
        <v>0.44166666666666665</v>
      </c>
      <c r="O14" s="6">
        <f t="shared" si="0"/>
        <v>1.5277777777777779E-2</v>
      </c>
      <c r="P14" s="13" t="b">
        <f>IF(Table2[[#This Row],[Time taken]],TRUE,IF(NOT(Table2[[#This Row],[Start]]),FALSE,TRUE))</f>
        <v>1</v>
      </c>
      <c r="Q14" t="s">
        <v>457</v>
      </c>
    </row>
    <row r="15" spans="1:17" ht="14.5" customHeight="1" x14ac:dyDescent="0.35">
      <c r="A15" s="9" t="str">
        <f>'Total (Author, Title, Year)'!A15</f>
        <v>Hu 20</v>
      </c>
      <c r="B15" t="s">
        <v>346</v>
      </c>
      <c r="C15" t="s">
        <v>392</v>
      </c>
      <c r="D15" t="s">
        <v>395</v>
      </c>
      <c r="E15" t="s">
        <v>401</v>
      </c>
      <c r="F15" t="s">
        <v>402</v>
      </c>
      <c r="G15" t="s">
        <v>396</v>
      </c>
      <c r="H15" t="s">
        <v>349</v>
      </c>
      <c r="I15" t="s">
        <v>394</v>
      </c>
      <c r="J15" s="15" t="s">
        <v>349</v>
      </c>
      <c r="K15" t="s">
        <v>391</v>
      </c>
      <c r="L15" s="12">
        <v>44686</v>
      </c>
      <c r="M15" s="6">
        <v>0.4548611111111111</v>
      </c>
      <c r="N15" s="6">
        <v>0.48749999999999999</v>
      </c>
      <c r="O15" s="6">
        <f t="shared" si="0"/>
        <v>3.2638888888888884E-2</v>
      </c>
      <c r="P15" s="13" t="b">
        <f>IF(Table2[[#This Row],[Time taken]],TRUE,IF(NOT(Table2[[#This Row],[Start]]),FALSE,TRUE))</f>
        <v>1</v>
      </c>
      <c r="Q15" t="s">
        <v>457</v>
      </c>
    </row>
    <row r="16" spans="1:17" ht="14.5" customHeight="1" x14ac:dyDescent="0.35">
      <c r="A16" s="9" t="str">
        <f>'Total (Author, Title, Year)'!A16</f>
        <v>Shi20</v>
      </c>
      <c r="B16" t="s">
        <v>415</v>
      </c>
      <c r="C16" t="s">
        <v>416</v>
      </c>
      <c r="D16" t="s">
        <v>411</v>
      </c>
      <c r="E16" t="s">
        <v>412</v>
      </c>
      <c r="F16" t="s">
        <v>373</v>
      </c>
      <c r="G16" t="s">
        <v>413</v>
      </c>
      <c r="H16" s="7" t="s">
        <v>410</v>
      </c>
      <c r="I16" t="s">
        <v>414</v>
      </c>
      <c r="J16" s="15" t="s">
        <v>349</v>
      </c>
      <c r="K16" t="s">
        <v>391</v>
      </c>
      <c r="L16" s="12">
        <v>44687</v>
      </c>
      <c r="M16" s="6">
        <v>0.38263888888888892</v>
      </c>
      <c r="N16" s="6">
        <v>0.39930555555555558</v>
      </c>
      <c r="O16" s="6">
        <f t="shared" si="0"/>
        <v>1.6666666666666663E-2</v>
      </c>
      <c r="P16" s="13" t="b">
        <f>IF(Table2[[#This Row],[Time taken]],TRUE,IF(NOT(Table2[[#This Row],[Start]]),FALSE,TRUE))</f>
        <v>1</v>
      </c>
      <c r="Q16" t="s">
        <v>457</v>
      </c>
    </row>
    <row r="17" spans="1:17" x14ac:dyDescent="0.35">
      <c r="A17" s="10" t="str">
        <f>'Total (Author, Title, Year)'!A17</f>
        <v>Lyo20</v>
      </c>
      <c r="B17" t="s">
        <v>409</v>
      </c>
      <c r="C17" t="s">
        <v>408</v>
      </c>
      <c r="D17" t="s">
        <v>349</v>
      </c>
      <c r="E17" t="s">
        <v>349</v>
      </c>
      <c r="F17" t="s">
        <v>407</v>
      </c>
      <c r="G17" t="s">
        <v>372</v>
      </c>
      <c r="H17" t="s">
        <v>349</v>
      </c>
      <c r="J17" t="s">
        <v>406</v>
      </c>
      <c r="K17" t="s">
        <v>391</v>
      </c>
      <c r="L17" s="12">
        <v>44686</v>
      </c>
      <c r="M17" s="6">
        <v>0.90277777777777779</v>
      </c>
      <c r="N17" s="6">
        <v>0.91805555555555562</v>
      </c>
      <c r="O17" s="6">
        <f t="shared" si="0"/>
        <v>1.5277777777777835E-2</v>
      </c>
      <c r="P17" s="13" t="b">
        <f>IF(Table2[[#This Row],[Time taken]],TRUE,IF(NOT(Table2[[#This Row],[Start]]),FALSE,TRUE))</f>
        <v>1</v>
      </c>
      <c r="Q17" t="s">
        <v>458</v>
      </c>
    </row>
    <row r="18" spans="1:17" x14ac:dyDescent="0.35">
      <c r="A18" s="10" t="str">
        <f>'Total (Author, Title, Year)'!A18</f>
        <v>Ang19</v>
      </c>
      <c r="B18" t="s">
        <v>349</v>
      </c>
      <c r="C18" t="s">
        <v>349</v>
      </c>
      <c r="D18" t="s">
        <v>349</v>
      </c>
      <c r="E18" t="s">
        <v>349</v>
      </c>
      <c r="F18" t="s">
        <v>349</v>
      </c>
      <c r="G18" t="s">
        <v>349</v>
      </c>
      <c r="H18" t="s">
        <v>349</v>
      </c>
      <c r="I18" t="s">
        <v>349</v>
      </c>
      <c r="J18" t="s">
        <v>349</v>
      </c>
      <c r="K18" t="s">
        <v>391</v>
      </c>
      <c r="L18" s="12">
        <v>44685</v>
      </c>
      <c r="M18" s="6">
        <v>0.77708333333333324</v>
      </c>
      <c r="N18" s="6">
        <v>0.77708333333333324</v>
      </c>
      <c r="O18" s="6">
        <f t="shared" si="0"/>
        <v>0</v>
      </c>
      <c r="P18" s="13" t="b">
        <f>IF(Table2[[#This Row],[Time taken]],TRUE,IF(NOT(Table2[[#This Row],[Start]]),FALSE,TRUE))</f>
        <v>1</v>
      </c>
      <c r="Q18" t="s">
        <v>458</v>
      </c>
    </row>
    <row r="19" spans="1:17" x14ac:dyDescent="0.35">
      <c r="A19" s="10" t="str">
        <f>'Total (Author, Title, Year)'!A19</f>
        <v>Har19</v>
      </c>
      <c r="B19" t="s">
        <v>349</v>
      </c>
      <c r="C19" t="s">
        <v>349</v>
      </c>
      <c r="D19" t="s">
        <v>349</v>
      </c>
      <c r="E19" t="s">
        <v>349</v>
      </c>
      <c r="F19" t="s">
        <v>349</v>
      </c>
      <c r="G19" t="s">
        <v>349</v>
      </c>
      <c r="H19" t="s">
        <v>349</v>
      </c>
      <c r="I19" t="s">
        <v>349</v>
      </c>
      <c r="J19" t="s">
        <v>349</v>
      </c>
      <c r="K19" t="s">
        <v>391</v>
      </c>
      <c r="L19" s="12">
        <v>44685</v>
      </c>
      <c r="M19" s="6">
        <v>0.77777777777777779</v>
      </c>
      <c r="N19" s="6">
        <v>0.77777777777777779</v>
      </c>
      <c r="O19" s="6">
        <f t="shared" si="0"/>
        <v>0</v>
      </c>
      <c r="P19" s="13" t="b">
        <f>IF(Table2[[#This Row],[Time taken]],TRUE,IF(NOT(Table2[[#This Row],[Start]]),FALSE,TRUE))</f>
        <v>1</v>
      </c>
      <c r="Q19" t="s">
        <v>458</v>
      </c>
    </row>
    <row r="20" spans="1:17" x14ac:dyDescent="0.35">
      <c r="A20" s="10" t="str">
        <f>'Total (Author, Title, Year)'!A20</f>
        <v>Des19</v>
      </c>
      <c r="B20" t="s">
        <v>398</v>
      </c>
      <c r="C20" t="s">
        <v>405</v>
      </c>
      <c r="D20" t="s">
        <v>455</v>
      </c>
      <c r="E20" t="s">
        <v>400</v>
      </c>
      <c r="F20" t="s">
        <v>399</v>
      </c>
      <c r="G20" t="s">
        <v>403</v>
      </c>
      <c r="H20" s="7" t="s">
        <v>404</v>
      </c>
      <c r="I20" t="s">
        <v>349</v>
      </c>
      <c r="J20" t="s">
        <v>349</v>
      </c>
      <c r="K20" t="s">
        <v>391</v>
      </c>
      <c r="L20" s="12">
        <v>44686</v>
      </c>
      <c r="M20" s="6">
        <v>0.87083333333333324</v>
      </c>
      <c r="N20" s="6">
        <v>0.90208333333333324</v>
      </c>
      <c r="O20" s="6">
        <f t="shared" si="0"/>
        <v>3.125E-2</v>
      </c>
      <c r="P20" s="13" t="b">
        <f>IF(Table2[[#This Row],[Time taken]],TRUE,IF(NOT(Table2[[#This Row],[Start]]),FALSE,TRUE))</f>
        <v>1</v>
      </c>
      <c r="Q20" t="s">
        <v>458</v>
      </c>
    </row>
    <row r="21" spans="1:17" x14ac:dyDescent="0.35">
      <c r="A21" s="10" t="str">
        <f>'Total (Author, Title, Year)'!A21</f>
        <v>Wei19</v>
      </c>
      <c r="B21" t="s">
        <v>349</v>
      </c>
      <c r="C21" t="s">
        <v>349</v>
      </c>
      <c r="D21" t="s">
        <v>349</v>
      </c>
      <c r="E21" t="s">
        <v>349</v>
      </c>
      <c r="F21" t="s">
        <v>349</v>
      </c>
      <c r="G21" t="s">
        <v>349</v>
      </c>
      <c r="H21" t="s">
        <v>349</v>
      </c>
      <c r="I21" t="s">
        <v>349</v>
      </c>
      <c r="J21" t="s">
        <v>349</v>
      </c>
      <c r="K21" t="s">
        <v>391</v>
      </c>
      <c r="L21" s="12">
        <v>44685</v>
      </c>
      <c r="M21" s="6">
        <v>0.78263888888888899</v>
      </c>
      <c r="N21" s="6">
        <v>0.78263888888888899</v>
      </c>
      <c r="O21" s="6">
        <f t="shared" si="0"/>
        <v>0</v>
      </c>
      <c r="P21" s="13" t="b">
        <f>IF(Table2[[#This Row],[Time taken]],TRUE,IF(NOT(Table2[[#This Row],[Start]]),FALSE,TRUE))</f>
        <v>1</v>
      </c>
      <c r="Q21" t="s">
        <v>458</v>
      </c>
    </row>
    <row r="22" spans="1:17" x14ac:dyDescent="0.35">
      <c r="A22" s="10" t="str">
        <f>'Total (Author, Title, Year)'!A22</f>
        <v>Mun18</v>
      </c>
      <c r="B22" t="s">
        <v>448</v>
      </c>
      <c r="C22" t="s">
        <v>349</v>
      </c>
      <c r="D22" t="s">
        <v>349</v>
      </c>
      <c r="E22" t="s">
        <v>349</v>
      </c>
      <c r="F22" t="s">
        <v>349</v>
      </c>
      <c r="G22" t="s">
        <v>349</v>
      </c>
      <c r="H22" t="s">
        <v>349</v>
      </c>
      <c r="I22" t="s">
        <v>349</v>
      </c>
      <c r="J22" t="s">
        <v>349</v>
      </c>
      <c r="K22" t="s">
        <v>391</v>
      </c>
      <c r="L22" s="12">
        <v>44685</v>
      </c>
      <c r="M22" s="6">
        <v>0.78680555555555554</v>
      </c>
      <c r="N22" s="6">
        <v>0.78680555555555554</v>
      </c>
      <c r="O22" s="6">
        <f t="shared" si="0"/>
        <v>0</v>
      </c>
      <c r="P22" s="13" t="b">
        <f>IF(Table2[[#This Row],[Time taken]],TRUE,IF(NOT(Table2[[#This Row],[Start]]),FALSE,TRUE))</f>
        <v>1</v>
      </c>
      <c r="Q22" t="s">
        <v>458</v>
      </c>
    </row>
    <row r="23" spans="1:17" x14ac:dyDescent="0.35">
      <c r="A23" s="10" t="str">
        <f>'Total (Author, Title, Year)'!A23</f>
        <v>Cho18</v>
      </c>
      <c r="B23" t="s">
        <v>349</v>
      </c>
      <c r="C23" t="s">
        <v>349</v>
      </c>
      <c r="D23" t="s">
        <v>349</v>
      </c>
      <c r="E23" t="s">
        <v>349</v>
      </c>
      <c r="F23" t="s">
        <v>349</v>
      </c>
      <c r="G23" t="s">
        <v>349</v>
      </c>
      <c r="H23" t="s">
        <v>349</v>
      </c>
      <c r="I23" t="s">
        <v>349</v>
      </c>
      <c r="J23" t="s">
        <v>349</v>
      </c>
      <c r="K23" t="s">
        <v>391</v>
      </c>
      <c r="L23" s="12">
        <v>44687</v>
      </c>
      <c r="M23" s="6">
        <v>0.41041666666666665</v>
      </c>
      <c r="N23" s="6">
        <v>0.41041666666666665</v>
      </c>
      <c r="O23" s="6">
        <f t="shared" si="0"/>
        <v>0</v>
      </c>
      <c r="P23" s="13" t="b">
        <f>IF(Table2[[#This Row],[Time taken]],TRUE,IF(NOT(Table2[[#This Row],[Start]]),FALSE,TRUE))</f>
        <v>1</v>
      </c>
      <c r="Q23" t="s">
        <v>458</v>
      </c>
    </row>
    <row r="24" spans="1:17" x14ac:dyDescent="0.35">
      <c r="A24" s="10" t="str">
        <f>'Total (Author, Title, Year)'!A24</f>
        <v>Con18</v>
      </c>
      <c r="B24" t="s">
        <v>417</v>
      </c>
      <c r="C24" t="s">
        <v>349</v>
      </c>
      <c r="D24" t="s">
        <v>349</v>
      </c>
      <c r="E24" t="s">
        <v>349</v>
      </c>
      <c r="F24" t="s">
        <v>418</v>
      </c>
      <c r="G24" t="s">
        <v>372</v>
      </c>
      <c r="H24" t="s">
        <v>349</v>
      </c>
      <c r="I24" t="s">
        <v>349</v>
      </c>
      <c r="J24" t="s">
        <v>349</v>
      </c>
      <c r="K24" t="s">
        <v>391</v>
      </c>
      <c r="L24" s="12">
        <v>44687</v>
      </c>
      <c r="M24" s="6">
        <v>0.44236111111111115</v>
      </c>
      <c r="N24" s="6">
        <v>0.4513888888888889</v>
      </c>
      <c r="O24" s="6">
        <f t="shared" si="0"/>
        <v>9.0277777777777457E-3</v>
      </c>
      <c r="P24" s="13" t="b">
        <f>IF(Table2[[#This Row],[Time taken]],TRUE,IF(NOT(Table2[[#This Row],[Start]]),FALSE,TRUE))</f>
        <v>1</v>
      </c>
      <c r="Q24" t="s">
        <v>458</v>
      </c>
    </row>
    <row r="25" spans="1:17" x14ac:dyDescent="0.35">
      <c r="A25" s="10" t="str">
        <f>'Total (Author, Title, Year)'!A25</f>
        <v>Nar18</v>
      </c>
      <c r="B25" t="s">
        <v>349</v>
      </c>
      <c r="C25" t="s">
        <v>349</v>
      </c>
      <c r="D25" t="s">
        <v>349</v>
      </c>
      <c r="E25" t="s">
        <v>349</v>
      </c>
      <c r="F25" t="s">
        <v>349</v>
      </c>
      <c r="G25" t="s">
        <v>349</v>
      </c>
      <c r="H25" t="s">
        <v>349</v>
      </c>
      <c r="I25" t="s">
        <v>349</v>
      </c>
      <c r="J25" t="s">
        <v>349</v>
      </c>
      <c r="K25" t="s">
        <v>391</v>
      </c>
      <c r="L25" s="12">
        <v>44690</v>
      </c>
      <c r="M25" s="6">
        <v>0.47013888888888888</v>
      </c>
      <c r="N25" s="6">
        <v>0.47013888888888888</v>
      </c>
      <c r="O25" s="6">
        <f t="shared" si="0"/>
        <v>0</v>
      </c>
      <c r="P25" s="13" t="b">
        <f>IF(Table2[[#This Row],[Time taken]],TRUE,IF(NOT(Table2[[#This Row],[Start]]),FALSE,TRUE))</f>
        <v>1</v>
      </c>
      <c r="Q25" t="s">
        <v>458</v>
      </c>
    </row>
    <row r="26" spans="1:17" ht="14.5" customHeight="1" x14ac:dyDescent="0.35">
      <c r="A26" s="9" t="str">
        <f>'Total (Author, Title, Year)'!A26</f>
        <v>Rom18</v>
      </c>
      <c r="B26" t="s">
        <v>459</v>
      </c>
      <c r="C26" t="s">
        <v>422</v>
      </c>
      <c r="D26" t="s">
        <v>420</v>
      </c>
      <c r="E26" t="s">
        <v>349</v>
      </c>
      <c r="F26" t="s">
        <v>421</v>
      </c>
      <c r="G26" t="s">
        <v>419</v>
      </c>
      <c r="H26" t="s">
        <v>349</v>
      </c>
      <c r="I26" t="s">
        <v>349</v>
      </c>
      <c r="J26" s="15" t="s">
        <v>349</v>
      </c>
      <c r="K26" t="s">
        <v>391</v>
      </c>
      <c r="L26" s="12">
        <v>44690</v>
      </c>
      <c r="M26" s="6">
        <v>0.47916666666666669</v>
      </c>
      <c r="N26" s="6">
        <v>0.4909722222222222</v>
      </c>
      <c r="O26" s="6">
        <f t="shared" si="0"/>
        <v>1.1805555555555514E-2</v>
      </c>
      <c r="P26" s="13" t="b">
        <f>IF(Table2[[#This Row],[Time taken]],TRUE,IF(NOT(Table2[[#This Row],[Start]]),FALSE,TRUE))</f>
        <v>1</v>
      </c>
      <c r="Q26" t="s">
        <v>457</v>
      </c>
    </row>
    <row r="27" spans="1:17" ht="14.5" customHeight="1" x14ac:dyDescent="0.35">
      <c r="A27" s="9" t="str">
        <f>'Total (Author, Title, Year)'!A27</f>
        <v>Hut18</v>
      </c>
      <c r="B27" t="s">
        <v>423</v>
      </c>
      <c r="C27" t="s">
        <v>427</v>
      </c>
      <c r="D27" t="s">
        <v>424</v>
      </c>
      <c r="E27" t="s">
        <v>426</v>
      </c>
      <c r="F27" t="s">
        <v>425</v>
      </c>
      <c r="G27" t="s">
        <v>349</v>
      </c>
      <c r="H27" t="s">
        <v>349</v>
      </c>
      <c r="I27" t="s">
        <v>434</v>
      </c>
      <c r="J27" s="15" t="s">
        <v>428</v>
      </c>
      <c r="K27" t="s">
        <v>391</v>
      </c>
      <c r="L27" s="12">
        <v>44690</v>
      </c>
      <c r="M27" s="6">
        <v>0.65069444444444446</v>
      </c>
      <c r="N27" s="6">
        <v>0.69861111111111107</v>
      </c>
      <c r="O27" s="6">
        <f t="shared" si="0"/>
        <v>4.7916666666666607E-2</v>
      </c>
      <c r="P27" s="13" t="b">
        <f>IF(Table2[[#This Row],[Time taken]],TRUE,IF(NOT(Table2[[#This Row],[Start]]),FALSE,TRUE))</f>
        <v>1</v>
      </c>
      <c r="Q27" t="s">
        <v>457</v>
      </c>
    </row>
    <row r="28" spans="1:17" x14ac:dyDescent="0.35">
      <c r="A28" s="10" t="str">
        <f>'Total (Author, Title, Year)'!A28</f>
        <v>Abb18</v>
      </c>
      <c r="B28" t="s">
        <v>433</v>
      </c>
      <c r="C28" t="s">
        <v>429</v>
      </c>
      <c r="E28" t="s">
        <v>349</v>
      </c>
      <c r="F28" t="s">
        <v>432</v>
      </c>
      <c r="G28" t="s">
        <v>349</v>
      </c>
      <c r="H28" t="s">
        <v>349</v>
      </c>
      <c r="I28" t="s">
        <v>431</v>
      </c>
      <c r="J28" t="s">
        <v>430</v>
      </c>
      <c r="K28" t="s">
        <v>391</v>
      </c>
      <c r="L28" s="12">
        <v>44690</v>
      </c>
      <c r="M28" s="6">
        <v>0.7104166666666667</v>
      </c>
      <c r="N28" s="6">
        <v>0.72916666666666663</v>
      </c>
      <c r="O28" s="6">
        <f t="shared" si="0"/>
        <v>1.8749999999999933E-2</v>
      </c>
      <c r="P28" s="13" t="b">
        <f>IF(Table2[[#This Row],[Time taken]],TRUE,IF(NOT(Table2[[#This Row],[Start]]),FALSE,TRUE))</f>
        <v>1</v>
      </c>
      <c r="Q28" t="s">
        <v>458</v>
      </c>
    </row>
    <row r="29" spans="1:17" x14ac:dyDescent="0.35">
      <c r="A29" s="10" t="str">
        <f>'Total (Author, Title, Year)'!A29</f>
        <v>Beu17</v>
      </c>
      <c r="B29" t="s">
        <v>454</v>
      </c>
      <c r="C29" t="s">
        <v>349</v>
      </c>
      <c r="D29" t="s">
        <v>349</v>
      </c>
      <c r="E29" t="s">
        <v>349</v>
      </c>
      <c r="F29" t="s">
        <v>349</v>
      </c>
      <c r="G29" t="s">
        <v>349</v>
      </c>
      <c r="H29" t="s">
        <v>349</v>
      </c>
      <c r="I29" t="s">
        <v>349</v>
      </c>
      <c r="J29" t="s">
        <v>349</v>
      </c>
      <c r="K29" t="s">
        <v>391</v>
      </c>
      <c r="L29" s="12">
        <v>44692</v>
      </c>
      <c r="M29" s="6">
        <v>0.4284722222222222</v>
      </c>
      <c r="N29" s="6">
        <v>0.4284722222222222</v>
      </c>
      <c r="O29" s="6">
        <f t="shared" si="0"/>
        <v>0</v>
      </c>
      <c r="P29" s="13" t="b">
        <f>IF(Table2[[#This Row],[Time taken]],TRUE,IF(NOT(Table2[[#This Row],[Start]]),FALSE,TRUE))</f>
        <v>1</v>
      </c>
      <c r="Q29" t="s">
        <v>458</v>
      </c>
    </row>
    <row r="30" spans="1:17" x14ac:dyDescent="0.35">
      <c r="A30" s="10" t="str">
        <f>'Total (Author, Title, Year)'!A30</f>
        <v>Pos17</v>
      </c>
      <c r="B30" t="s">
        <v>349</v>
      </c>
      <c r="C30" t="s">
        <v>349</v>
      </c>
      <c r="D30" t="s">
        <v>349</v>
      </c>
      <c r="E30" t="s">
        <v>349</v>
      </c>
      <c r="F30" t="s">
        <v>349</v>
      </c>
      <c r="G30" t="s">
        <v>349</v>
      </c>
      <c r="H30" t="s">
        <v>349</v>
      </c>
      <c r="I30" t="s">
        <v>349</v>
      </c>
      <c r="J30" t="s">
        <v>349</v>
      </c>
      <c r="K30" t="s">
        <v>391</v>
      </c>
      <c r="L30" s="12">
        <v>44690</v>
      </c>
      <c r="M30" s="6">
        <v>0.74305555555555547</v>
      </c>
      <c r="N30" s="6">
        <v>0.74305555555555547</v>
      </c>
      <c r="O30" s="6">
        <f t="shared" si="0"/>
        <v>0</v>
      </c>
      <c r="P30" s="13" t="b">
        <f>IF(Table2[[#This Row],[Time taken]],TRUE,IF(NOT(Table2[[#This Row],[Start]]),FALSE,TRUE))</f>
        <v>1</v>
      </c>
      <c r="Q30" t="s">
        <v>458</v>
      </c>
    </row>
    <row r="31" spans="1:17" x14ac:dyDescent="0.35">
      <c r="A31" s="10" t="str">
        <f>'Total (Author, Title, Year)'!A31</f>
        <v>Che17</v>
      </c>
      <c r="B31" t="s">
        <v>349</v>
      </c>
      <c r="C31" t="s">
        <v>349</v>
      </c>
      <c r="D31" t="s">
        <v>349</v>
      </c>
      <c r="E31" t="s">
        <v>349</v>
      </c>
      <c r="F31" t="s">
        <v>349</v>
      </c>
      <c r="G31" t="s">
        <v>349</v>
      </c>
      <c r="H31" t="s">
        <v>349</v>
      </c>
      <c r="I31" t="s">
        <v>349</v>
      </c>
      <c r="J31" t="s">
        <v>349</v>
      </c>
      <c r="K31" t="s">
        <v>391</v>
      </c>
      <c r="L31" s="12">
        <v>44692</v>
      </c>
      <c r="M31" s="6">
        <v>0.36805555555555558</v>
      </c>
      <c r="N31" s="6">
        <v>0.36805555555555558</v>
      </c>
      <c r="O31" s="6">
        <f t="shared" si="0"/>
        <v>0</v>
      </c>
      <c r="P31" s="13" t="b">
        <f>IF(Table2[[#This Row],[Time taken]],TRUE,IF(NOT(Table2[[#This Row],[Start]]),FALSE,TRUE))</f>
        <v>1</v>
      </c>
      <c r="Q31" t="s">
        <v>458</v>
      </c>
    </row>
    <row r="32" spans="1:17" ht="14.5" customHeight="1" x14ac:dyDescent="0.35">
      <c r="A32" s="9" t="str">
        <f>'Total (Author, Title, Year)'!A32</f>
        <v>Hal17</v>
      </c>
      <c r="B32" t="s">
        <v>435</v>
      </c>
      <c r="C32" t="s">
        <v>436</v>
      </c>
      <c r="D32" t="s">
        <v>437</v>
      </c>
      <c r="E32" t="s">
        <v>438</v>
      </c>
      <c r="F32" t="s">
        <v>439</v>
      </c>
      <c r="G32" t="s">
        <v>440</v>
      </c>
      <c r="H32" t="s">
        <v>349</v>
      </c>
      <c r="I32" t="s">
        <v>441</v>
      </c>
      <c r="J32" s="15" t="s">
        <v>349</v>
      </c>
      <c r="K32" t="s">
        <v>391</v>
      </c>
      <c r="L32" s="12">
        <v>44692</v>
      </c>
      <c r="M32" s="6">
        <v>0.375</v>
      </c>
      <c r="N32" s="6">
        <v>0.38472222222222219</v>
      </c>
      <c r="O32" s="6">
        <f t="shared" si="0"/>
        <v>9.7222222222221877E-3</v>
      </c>
      <c r="P32" s="13" t="b">
        <f>IF(Table2[[#This Row],[Time taken]],TRUE,IF(NOT(Table2[[#This Row],[Start]]),FALSE,TRUE))</f>
        <v>1</v>
      </c>
      <c r="Q32" t="s">
        <v>457</v>
      </c>
    </row>
    <row r="33" spans="1:17" ht="14.5" customHeight="1" x14ac:dyDescent="0.35">
      <c r="A33" s="9" t="str">
        <f>'Total (Author, Title, Year)'!A33</f>
        <v>Liu17</v>
      </c>
      <c r="B33" t="s">
        <v>442</v>
      </c>
      <c r="C33" t="s">
        <v>443</v>
      </c>
      <c r="D33" t="s">
        <v>444</v>
      </c>
      <c r="E33" t="s">
        <v>445</v>
      </c>
      <c r="F33" t="s">
        <v>340</v>
      </c>
      <c r="G33" t="s">
        <v>372</v>
      </c>
      <c r="H33" s="7" t="s">
        <v>446</v>
      </c>
      <c r="I33" t="s">
        <v>447</v>
      </c>
      <c r="J33" s="15" t="s">
        <v>349</v>
      </c>
      <c r="K33" t="s">
        <v>391</v>
      </c>
      <c r="L33" s="12">
        <v>44692</v>
      </c>
      <c r="M33" s="6">
        <v>0.38611111111111113</v>
      </c>
      <c r="N33" s="6">
        <v>0.40069444444444446</v>
      </c>
      <c r="O33" s="6">
        <f t="shared" si="0"/>
        <v>1.4583333333333337E-2</v>
      </c>
      <c r="P33" s="13" t="b">
        <f>IF(Table2[[#This Row],[Time taken]],TRUE,IF(NOT(Table2[[#This Row],[Start]]),FALSE,TRUE))</f>
        <v>1</v>
      </c>
      <c r="Q33" t="s">
        <v>457</v>
      </c>
    </row>
    <row r="34" spans="1:17" x14ac:dyDescent="0.35">
      <c r="A34" s="10" t="str">
        <f>'Total (Author, Title, Year)'!A34</f>
        <v>Gop17</v>
      </c>
      <c r="B34" t="s">
        <v>448</v>
      </c>
      <c r="C34" t="s">
        <v>349</v>
      </c>
      <c r="D34" t="s">
        <v>349</v>
      </c>
      <c r="E34" t="s">
        <v>349</v>
      </c>
      <c r="F34" t="s">
        <v>349</v>
      </c>
      <c r="G34" t="s">
        <v>349</v>
      </c>
      <c r="H34" t="s">
        <v>349</v>
      </c>
      <c r="I34" t="s">
        <v>349</v>
      </c>
      <c r="J34" t="s">
        <v>349</v>
      </c>
      <c r="K34" t="s">
        <v>391</v>
      </c>
      <c r="L34" s="12">
        <v>44692</v>
      </c>
      <c r="M34" s="6">
        <v>0.40208333333333335</v>
      </c>
      <c r="N34" s="6">
        <v>0.4055555555555555</v>
      </c>
      <c r="O34" s="6">
        <f t="shared" si="0"/>
        <v>3.4722222222221544E-3</v>
      </c>
      <c r="P34" s="13" t="b">
        <f>IF(Table2[[#This Row],[Time taken]],TRUE,IF(NOT(Table2[[#This Row],[Start]]),FALSE,TRUE))</f>
        <v>1</v>
      </c>
      <c r="Q34" t="s">
        <v>458</v>
      </c>
    </row>
    <row r="35" spans="1:17" x14ac:dyDescent="0.35">
      <c r="A35" s="10" t="str">
        <f>'Total (Author, Title, Year)'!A35</f>
        <v>Har14</v>
      </c>
      <c r="B35" t="s">
        <v>349</v>
      </c>
      <c r="C35" t="s">
        <v>349</v>
      </c>
      <c r="D35" t="s">
        <v>349</v>
      </c>
      <c r="E35" t="s">
        <v>349</v>
      </c>
      <c r="F35" t="s">
        <v>349</v>
      </c>
      <c r="G35" t="s">
        <v>349</v>
      </c>
      <c r="H35" t="s">
        <v>349</v>
      </c>
      <c r="I35" t="s">
        <v>349</v>
      </c>
      <c r="J35" t="s">
        <v>349</v>
      </c>
      <c r="K35" t="s">
        <v>391</v>
      </c>
      <c r="L35" s="12">
        <v>44690</v>
      </c>
      <c r="M35" s="6">
        <v>0.73611111111111116</v>
      </c>
      <c r="N35" s="6">
        <v>0.73611111111111116</v>
      </c>
      <c r="O35" s="6">
        <f t="shared" si="0"/>
        <v>0</v>
      </c>
      <c r="P35" s="13" t="b">
        <f>IF(Table2[[#This Row],[Time taken]],TRUE,IF(NOT(Table2[[#This Row],[Start]]),FALSE,TRUE))</f>
        <v>1</v>
      </c>
      <c r="Q35" t="s">
        <v>458</v>
      </c>
    </row>
    <row r="36" spans="1:17" ht="14.5" customHeight="1" x14ac:dyDescent="0.35">
      <c r="A36" s="9" t="str">
        <f>'Total (Author, Title, Year)'!A36</f>
        <v>Hua14</v>
      </c>
      <c r="B36" t="s">
        <v>346</v>
      </c>
      <c r="C36" t="s">
        <v>450</v>
      </c>
      <c r="D36" t="s">
        <v>451</v>
      </c>
      <c r="E36" t="s">
        <v>452</v>
      </c>
      <c r="F36" t="s">
        <v>329</v>
      </c>
      <c r="G36" t="s">
        <v>372</v>
      </c>
      <c r="H36" s="7" t="s">
        <v>449</v>
      </c>
      <c r="I36" t="s">
        <v>453</v>
      </c>
      <c r="J36" s="15" t="s">
        <v>349</v>
      </c>
      <c r="K36" t="s">
        <v>391</v>
      </c>
      <c r="L36" s="12">
        <v>44692</v>
      </c>
      <c r="M36" s="6">
        <v>0.40763888888888888</v>
      </c>
      <c r="N36" s="6">
        <v>0.42222222222222222</v>
      </c>
      <c r="O36" s="6">
        <f t="shared" si="0"/>
        <v>1.4583333333333337E-2</v>
      </c>
      <c r="P36" s="13" t="b">
        <f>IF(Table2[[#This Row],[Time taken]],TRUE,IF(NOT(Table2[[#This Row],[Start]]),FALSE,TRUE))</f>
        <v>1</v>
      </c>
      <c r="Q36" t="s">
        <v>457</v>
      </c>
    </row>
    <row r="37" spans="1:17" x14ac:dyDescent="0.35">
      <c r="A37" s="10" t="str">
        <f>'Total (Author, Title, Year)'!A37</f>
        <v>Lan12</v>
      </c>
      <c r="B37" t="s">
        <v>448</v>
      </c>
      <c r="C37" t="s">
        <v>349</v>
      </c>
      <c r="D37" t="s">
        <v>349</v>
      </c>
      <c r="E37" t="s">
        <v>349</v>
      </c>
      <c r="F37" t="s">
        <v>349</v>
      </c>
      <c r="G37" t="s">
        <v>349</v>
      </c>
      <c r="H37" t="s">
        <v>349</v>
      </c>
      <c r="I37" t="s">
        <v>349</v>
      </c>
      <c r="J37" t="s">
        <v>349</v>
      </c>
      <c r="K37" t="s">
        <v>391</v>
      </c>
      <c r="L37" s="12">
        <v>44690</v>
      </c>
      <c r="M37" s="6">
        <v>0.73958333333333337</v>
      </c>
      <c r="N37" s="6">
        <v>0.73958333333333337</v>
      </c>
      <c r="O37" s="6">
        <f t="shared" si="0"/>
        <v>0</v>
      </c>
      <c r="P37" s="13" t="b">
        <f>IF(Table2[[#This Row],[Time taken]],TRUE,IF(NOT(Table2[[#This Row],[Start]]),FALSE,TRUE))</f>
        <v>1</v>
      </c>
      <c r="Q37" t="s">
        <v>458</v>
      </c>
    </row>
    <row r="38" spans="1:17" x14ac:dyDescent="0.35">
      <c r="O38" s="6"/>
    </row>
  </sheetData>
  <mergeCells count="4">
    <mergeCell ref="E2:H2"/>
    <mergeCell ref="B2:D2"/>
    <mergeCell ref="K2:P2"/>
    <mergeCell ref="L1:P1"/>
  </mergeCells>
  <conditionalFormatting sqref="L1 Q1">
    <cfRule type="dataBar" priority="1">
      <dataBar>
        <cfvo type="num" val="0"/>
        <cfvo type="num" val="1"/>
        <color rgb="FF638EC6"/>
      </dataBar>
      <extLst>
        <ext xmlns:x14="http://schemas.microsoft.com/office/spreadsheetml/2009/9/main" uri="{B025F937-C7B1-47D3-B67F-A62EFF666E3E}">
          <x14:id>{B5543C23-90FA-4B2B-BE8B-7095071D1EC2}</x14:id>
        </ext>
      </extLst>
    </cfRule>
  </conditionalFormatting>
  <conditionalFormatting sqref="L1">
    <cfRule type="dataBar" priority="2">
      <dataBar>
        <cfvo type="num" val="0"/>
        <cfvo type="num" val="1"/>
        <color theme="4" tint="0.59999389629810485"/>
      </dataBar>
      <extLst>
        <ext xmlns:x14="http://schemas.microsoft.com/office/spreadsheetml/2009/9/main" uri="{B025F937-C7B1-47D3-B67F-A62EFF666E3E}">
          <x14:id>{BDBF237B-4D0D-403E-BA73-00B7E24A03A3}</x14:id>
        </ext>
      </extLst>
    </cfRule>
    <cfRule type="dataBar" priority="3">
      <dataBar>
        <cfvo type="min"/>
        <cfvo type="max"/>
        <color rgb="FF638EC6"/>
      </dataBar>
      <extLst>
        <ext xmlns:x14="http://schemas.microsoft.com/office/spreadsheetml/2009/9/main" uri="{B025F937-C7B1-47D3-B67F-A62EFF666E3E}">
          <x14:id>{288020B9-C46B-48DF-8002-8F0781D8E3E2}</x14:id>
        </ext>
      </extLst>
    </cfRule>
  </conditionalFormatting>
  <hyperlinks>
    <hyperlink ref="H8" r:id="rId1" xr:uid="{F3E14218-3DE8-4C2E-8ECA-1DD5FA6C391D}"/>
    <hyperlink ref="H12" r:id="rId2" xr:uid="{DFD1A391-20EF-48B5-B01E-3F420AF9BAE6}"/>
    <hyperlink ref="H14" r:id="rId3" xr:uid="{4F8D2007-1BE9-4B19-924C-80D2B79CC563}"/>
    <hyperlink ref="H20" r:id="rId4" xr:uid="{B241B669-66DE-4183-9603-C8819ECCA16A}"/>
    <hyperlink ref="H16" r:id="rId5" xr:uid="{9D9226FA-E532-4EBC-868A-10DDA35FC02D}"/>
    <hyperlink ref="H33" r:id="rId6" xr:uid="{A9124ED8-6AF4-46B2-98E9-EA8F14C20BC1}"/>
    <hyperlink ref="H36" r:id="rId7" xr:uid="{AC14C5D6-2FD2-4B4A-8C49-AB6950C06C46}"/>
  </hyperlinks>
  <pageMargins left="0.7" right="0.7" top="0.75" bottom="0.75" header="0.3" footer="0.3"/>
  <pageSetup orientation="portrait" horizontalDpi="1200" verticalDpi="1200" r:id="rId8"/>
  <legacyDrawing r:id="rId9"/>
  <tableParts count="1">
    <tablePart r:id="rId10"/>
  </tableParts>
  <extLst>
    <ext xmlns:x14="http://schemas.microsoft.com/office/spreadsheetml/2009/9/main" uri="{78C0D931-6437-407d-A8EE-F0AAD7539E65}">
      <x14:conditionalFormattings>
        <x14:conditionalFormatting xmlns:xm="http://schemas.microsoft.com/office/excel/2006/main">
          <x14:cfRule type="dataBar" id="{B5543C23-90FA-4B2B-BE8B-7095071D1EC2}">
            <x14:dataBar minLength="0" maxLength="100">
              <x14:cfvo type="num">
                <xm:f>0</xm:f>
              </x14:cfvo>
              <x14:cfvo type="num">
                <xm:f>1</xm:f>
              </x14:cfvo>
              <x14:negativeFillColor rgb="FFFF0000"/>
              <x14:axisColor rgb="FF000000"/>
            </x14:dataBar>
          </x14:cfRule>
          <xm:sqref>L1 Q1</xm:sqref>
        </x14:conditionalFormatting>
        <x14:conditionalFormatting xmlns:xm="http://schemas.microsoft.com/office/excel/2006/main">
          <x14:cfRule type="dataBar" id="{BDBF237B-4D0D-403E-BA73-00B7E24A03A3}">
            <x14:dataBar minLength="0" maxLength="100" gradient="0">
              <x14:cfvo type="num">
                <xm:f>0</xm:f>
              </x14:cfvo>
              <x14:cfvo type="num">
                <xm:f>1</xm:f>
              </x14:cfvo>
              <x14:negativeFillColor rgb="FFFF0000"/>
              <x14:axisColor rgb="FF000000"/>
            </x14:dataBar>
          </x14:cfRule>
          <x14:cfRule type="dataBar" id="{288020B9-C46B-48DF-8002-8F0781D8E3E2}">
            <x14:dataBar minLength="0" maxLength="100" border="1" negativeBarBorderColorSameAsPositive="0">
              <x14:cfvo type="autoMin"/>
              <x14:cfvo type="autoMax"/>
              <x14:borderColor rgb="FF638EC6"/>
              <x14:negativeFillColor rgb="FFFF0000"/>
              <x14:negativeBorderColor rgb="FFFF0000"/>
              <x14:axisColor rgb="FF000000"/>
            </x14:dataBar>
          </x14:cfRule>
          <xm:sqref>L1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9966-928C-4412-AFA5-A798BBCEB45C}">
  <dimension ref="A1:M38"/>
  <sheetViews>
    <sheetView workbookViewId="0">
      <selection activeCell="F3" sqref="F3"/>
    </sheetView>
  </sheetViews>
  <sheetFormatPr defaultRowHeight="14.5" x14ac:dyDescent="0.35"/>
  <cols>
    <col min="1" max="1" width="10" customWidth="1"/>
    <col min="2" max="2" width="19.6328125" customWidth="1"/>
    <col min="3" max="4" width="17.81640625" customWidth="1"/>
    <col min="5" max="5" width="16.08984375" customWidth="1"/>
    <col min="6" max="6" width="13.81640625" customWidth="1"/>
    <col min="7" max="7" width="9.26953125" customWidth="1"/>
    <col min="8" max="8" width="11.26953125" customWidth="1"/>
    <col min="9" max="9" width="6.90625" customWidth="1"/>
    <col min="10" max="10" width="6" customWidth="1"/>
    <col min="11" max="11" width="7.36328125" customWidth="1"/>
    <col min="12" max="12" width="8.7265625" style="13"/>
  </cols>
  <sheetData>
    <row r="1" spans="1:13" x14ac:dyDescent="0.35">
      <c r="A1" t="s">
        <v>397</v>
      </c>
      <c r="B1" s="26" cm="1">
        <f t="array" ref="B1">SUMPRODUCT(--(Table24[Screened?]=TRUE))/COUNTA(Table24[Screened?])</f>
        <v>1</v>
      </c>
      <c r="C1" s="26"/>
      <c r="D1" s="26"/>
      <c r="E1" s="26"/>
      <c r="F1" s="26"/>
      <c r="G1" s="26"/>
      <c r="H1" s="26"/>
      <c r="I1" s="26"/>
      <c r="J1" s="26"/>
      <c r="K1" s="26"/>
      <c r="L1" s="26"/>
      <c r="M1" s="26"/>
    </row>
    <row r="2" spans="1:13" x14ac:dyDescent="0.35">
      <c r="A2" s="4"/>
      <c r="B2" s="25" t="s">
        <v>31</v>
      </c>
      <c r="C2" s="25"/>
      <c r="D2" s="25"/>
      <c r="E2" s="25" t="s">
        <v>32</v>
      </c>
      <c r="F2" s="25"/>
      <c r="G2" s="25" t="s">
        <v>389</v>
      </c>
      <c r="H2" s="25"/>
      <c r="I2" s="25"/>
      <c r="J2" s="25"/>
      <c r="K2" s="25"/>
      <c r="L2" s="25"/>
    </row>
    <row r="3" spans="1:13" x14ac:dyDescent="0.35">
      <c r="A3" t="s">
        <v>318</v>
      </c>
      <c r="B3" t="s">
        <v>464</v>
      </c>
      <c r="C3" t="s">
        <v>465</v>
      </c>
      <c r="D3" t="s">
        <v>466</v>
      </c>
      <c r="E3" t="s">
        <v>467</v>
      </c>
      <c r="F3" t="s">
        <v>664</v>
      </c>
      <c r="G3" t="s">
        <v>468</v>
      </c>
      <c r="H3" t="s">
        <v>462</v>
      </c>
      <c r="I3" t="s">
        <v>383</v>
      </c>
      <c r="J3" t="s">
        <v>324</v>
      </c>
      <c r="K3" t="s">
        <v>325</v>
      </c>
      <c r="L3" t="s">
        <v>320</v>
      </c>
      <c r="M3" s="13" t="s">
        <v>463</v>
      </c>
    </row>
    <row r="4" spans="1:13" x14ac:dyDescent="0.35">
      <c r="A4" t="str">
        <f>'Total (Author, Title, Year)'!A4</f>
        <v>Lew22</v>
      </c>
      <c r="B4" t="b">
        <v>1</v>
      </c>
      <c r="C4" t="b">
        <v>1</v>
      </c>
      <c r="D4" t="b">
        <v>0</v>
      </c>
      <c r="E4" t="b">
        <v>0</v>
      </c>
      <c r="F4" t="b">
        <v>0</v>
      </c>
      <c r="G4"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4" t="s">
        <v>391</v>
      </c>
      <c r="I4" s="12">
        <v>44694</v>
      </c>
      <c r="J4" s="6">
        <v>0.75763888888888886</v>
      </c>
      <c r="K4" s="6">
        <v>0.76111111111111107</v>
      </c>
      <c r="L4" s="6">
        <f t="shared" ref="L4:L37" si="0">IFERROR(K4-J4,TIME(0,0,0))</f>
        <v>3.4722222222222099E-3</v>
      </c>
      <c r="M4" s="13" t="b">
        <f>IF(Table24[[#This Row],[Time taken]],TRUE,IF(NOT(Table24[[#This Row],[Start]]),FALSE,TRUE))</f>
        <v>1</v>
      </c>
    </row>
    <row r="5" spans="1:13" x14ac:dyDescent="0.35">
      <c r="A5" t="str">
        <f>'Total (Author, Title, Year)'!A5</f>
        <v>Ald21</v>
      </c>
      <c r="B5" t="b">
        <v>1</v>
      </c>
      <c r="C5" t="b">
        <v>0</v>
      </c>
      <c r="D5" t="b">
        <v>1</v>
      </c>
      <c r="E5" t="b">
        <v>0</v>
      </c>
      <c r="F5" t="b">
        <v>0</v>
      </c>
      <c r="G5"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5" t="s">
        <v>391</v>
      </c>
      <c r="I5" s="12">
        <v>44694</v>
      </c>
      <c r="J5" s="6">
        <v>0.76250000000000007</v>
      </c>
      <c r="K5" s="6">
        <v>0.76388888888888884</v>
      </c>
      <c r="L5" s="6">
        <f t="shared" si="0"/>
        <v>1.3888888888887729E-3</v>
      </c>
      <c r="M5" s="13" t="b">
        <f>IF(Table24[[#This Row],[Time taken]],TRUE,IF(NOT(Table24[[#This Row],[Start]]),FALSE,TRUE))</f>
        <v>1</v>
      </c>
    </row>
    <row r="6" spans="1:13" x14ac:dyDescent="0.35">
      <c r="A6" t="str">
        <f>'Total (Author, Title, Year)'!A6</f>
        <v>Gue21</v>
      </c>
      <c r="B6" t="b">
        <v>1</v>
      </c>
      <c r="C6" t="b">
        <v>1</v>
      </c>
      <c r="D6" t="b">
        <v>0</v>
      </c>
      <c r="E6" t="b">
        <v>0</v>
      </c>
      <c r="F6" t="b">
        <v>0</v>
      </c>
      <c r="G6"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6" t="s">
        <v>391</v>
      </c>
      <c r="I6" s="12">
        <v>44694</v>
      </c>
      <c r="J6" s="6">
        <v>0.76597222222222217</v>
      </c>
      <c r="K6" s="6">
        <v>0.7680555555555556</v>
      </c>
      <c r="L6" s="6">
        <f t="shared" si="0"/>
        <v>2.083333333333437E-3</v>
      </c>
      <c r="M6" s="13" t="b">
        <f>IF(Table24[[#This Row],[Time taken]],TRUE,IF(NOT(Table24[[#This Row],[Start]]),FALSE,TRUE))</f>
        <v>1</v>
      </c>
    </row>
    <row r="7" spans="1:13" x14ac:dyDescent="0.35">
      <c r="A7" t="str">
        <f>'Total (Author, Title, Year)'!A7</f>
        <v>Dua21</v>
      </c>
      <c r="B7" t="b">
        <v>1</v>
      </c>
      <c r="C7" t="b">
        <v>1</v>
      </c>
      <c r="D7" t="b">
        <v>0</v>
      </c>
      <c r="E7" t="b">
        <v>0</v>
      </c>
      <c r="F7" t="b">
        <v>0</v>
      </c>
      <c r="G7"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7" t="s">
        <v>391</v>
      </c>
      <c r="I7" s="12">
        <v>44694</v>
      </c>
      <c r="J7" s="6">
        <v>0.76874999999999993</v>
      </c>
      <c r="K7" s="6">
        <v>0.77013888888888893</v>
      </c>
      <c r="L7" s="6">
        <f t="shared" si="0"/>
        <v>1.388888888888995E-3</v>
      </c>
      <c r="M7" s="13" t="b">
        <f>IF(Table24[[#This Row],[Time taken]],TRUE,IF(NOT(Table24[[#This Row],[Start]]),FALSE,TRUE))</f>
        <v>1</v>
      </c>
    </row>
    <row r="8" spans="1:13" ht="14.5" customHeight="1" x14ac:dyDescent="0.35">
      <c r="A8" t="str">
        <f>'Total (Author, Title, Year)'!A8</f>
        <v>Bal21</v>
      </c>
      <c r="B8" t="b">
        <v>1</v>
      </c>
      <c r="C8" t="b">
        <v>1</v>
      </c>
      <c r="D8" t="b">
        <v>0</v>
      </c>
      <c r="E8" t="b">
        <v>0</v>
      </c>
      <c r="F8" t="b">
        <v>0</v>
      </c>
      <c r="G8"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8" t="s">
        <v>391</v>
      </c>
      <c r="I8" s="12">
        <v>44694</v>
      </c>
      <c r="J8" s="6">
        <v>0.77083333333333337</v>
      </c>
      <c r="K8" s="6">
        <v>0.77222222222222225</v>
      </c>
      <c r="L8" s="6">
        <f t="shared" si="0"/>
        <v>1.388888888888884E-3</v>
      </c>
      <c r="M8" s="13" t="b">
        <f>IF(Table24[[#This Row],[Time taken]],TRUE,IF(NOT(Table24[[#This Row],[Start]]),FALSE,TRUE))</f>
        <v>1</v>
      </c>
    </row>
    <row r="9" spans="1:13" x14ac:dyDescent="0.35">
      <c r="A9" t="str">
        <f>'Total (Author, Title, Year)'!A9</f>
        <v>Fer21</v>
      </c>
      <c r="B9" t="b">
        <v>0</v>
      </c>
      <c r="C9" t="b">
        <v>1</v>
      </c>
      <c r="D9" t="b">
        <v>0</v>
      </c>
      <c r="E9" t="b">
        <v>1</v>
      </c>
      <c r="F9" t="b">
        <v>0</v>
      </c>
      <c r="G9"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9" t="s">
        <v>391</v>
      </c>
      <c r="I9" s="12">
        <v>44694</v>
      </c>
      <c r="J9" s="6">
        <v>0.7729166666666667</v>
      </c>
      <c r="K9" s="6">
        <v>0.7729166666666667</v>
      </c>
      <c r="L9" s="6">
        <f t="shared" si="0"/>
        <v>0</v>
      </c>
      <c r="M9" s="13" t="b">
        <f>IF(Table24[[#This Row],[Time taken]],TRUE,IF(NOT(Table24[[#This Row],[Start]]),FALSE,TRUE))</f>
        <v>1</v>
      </c>
    </row>
    <row r="10" spans="1:13" x14ac:dyDescent="0.35">
      <c r="A10" t="str">
        <f>'Total (Author, Title, Year)'!A10</f>
        <v>Lla21</v>
      </c>
      <c r="B10" t="b">
        <v>0</v>
      </c>
      <c r="C10" t="b">
        <v>0</v>
      </c>
      <c r="D10" t="b">
        <v>0</v>
      </c>
      <c r="E10" t="b">
        <v>1</v>
      </c>
      <c r="F10" t="b">
        <v>0</v>
      </c>
      <c r="G10"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10" t="s">
        <v>391</v>
      </c>
      <c r="I10" s="12">
        <v>44694</v>
      </c>
      <c r="J10" s="6">
        <v>0.77361111111111114</v>
      </c>
      <c r="K10" s="6">
        <v>0.77361111111111114</v>
      </c>
      <c r="L10" s="6">
        <f t="shared" si="0"/>
        <v>0</v>
      </c>
      <c r="M10" s="13" t="b">
        <f>IF(Table24[[#This Row],[Time taken]],TRUE,IF(NOT(Table24[[#This Row],[Start]]),FALSE,TRUE))</f>
        <v>1</v>
      </c>
    </row>
    <row r="11" spans="1:13" ht="14.5" customHeight="1" x14ac:dyDescent="0.35">
      <c r="A11" t="str">
        <f>'Total (Author, Title, Year)'!A11</f>
        <v>Riv21</v>
      </c>
      <c r="B11" t="b">
        <v>1</v>
      </c>
      <c r="C11" t="b">
        <v>1</v>
      </c>
      <c r="D11" t="b">
        <v>0</v>
      </c>
      <c r="E11" t="b">
        <v>0</v>
      </c>
      <c r="F11" t="b">
        <v>0</v>
      </c>
      <c r="G11"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11" t="s">
        <v>391</v>
      </c>
      <c r="I11" s="12">
        <v>44694</v>
      </c>
      <c r="J11" s="6">
        <v>0.77430555555555547</v>
      </c>
      <c r="K11" s="6">
        <v>0.77708333333333324</v>
      </c>
      <c r="L11" s="6">
        <f t="shared" si="0"/>
        <v>2.7777777777777679E-3</v>
      </c>
      <c r="M11" s="13" t="b">
        <f>IF(Table24[[#This Row],[Time taken]],TRUE,IF(NOT(Table24[[#This Row],[Start]]),FALSE,TRUE))</f>
        <v>1</v>
      </c>
    </row>
    <row r="12" spans="1:13" ht="14.5" customHeight="1" x14ac:dyDescent="0.35">
      <c r="A12" t="str">
        <f>'Total (Author, Title, Year)'!A12</f>
        <v>San21</v>
      </c>
      <c r="B12" t="b">
        <v>1</v>
      </c>
      <c r="C12" t="b">
        <v>1</v>
      </c>
      <c r="D12" t="b">
        <v>0</v>
      </c>
      <c r="E12" t="b">
        <v>0</v>
      </c>
      <c r="F12" t="b">
        <v>0</v>
      </c>
      <c r="G12"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12" t="s">
        <v>391</v>
      </c>
      <c r="I12" s="12">
        <v>44694</v>
      </c>
      <c r="J12" s="6">
        <v>0.77777777777777779</v>
      </c>
      <c r="K12" s="6">
        <v>0.78055555555555556</v>
      </c>
      <c r="L12" s="6">
        <f t="shared" si="0"/>
        <v>2.7777777777777679E-3</v>
      </c>
      <c r="M12" s="13" t="b">
        <f>IF(Table24[[#This Row],[Time taken]],TRUE,IF(NOT(Table24[[#This Row],[Start]]),FALSE,TRUE))</f>
        <v>1</v>
      </c>
    </row>
    <row r="13" spans="1:13" x14ac:dyDescent="0.35">
      <c r="A13" t="str">
        <f>'Total (Author, Title, Year)'!A13</f>
        <v>Bal21</v>
      </c>
      <c r="B13" t="b">
        <v>0</v>
      </c>
      <c r="C13" t="b">
        <v>0</v>
      </c>
      <c r="D13" t="b">
        <v>0</v>
      </c>
      <c r="E13" t="b">
        <v>1</v>
      </c>
      <c r="F13" t="b">
        <v>0</v>
      </c>
      <c r="G13"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13" t="s">
        <v>391</v>
      </c>
      <c r="I13" s="12">
        <v>44694</v>
      </c>
      <c r="J13" s="6">
        <v>0.78194444444444444</v>
      </c>
      <c r="K13" s="6">
        <v>0.78333333333333333</v>
      </c>
      <c r="L13" s="6">
        <f t="shared" si="0"/>
        <v>1.388888888888884E-3</v>
      </c>
      <c r="M13" s="13" t="b">
        <f>IF(Table24[[#This Row],[Time taken]],TRUE,IF(NOT(Table24[[#This Row],[Start]]),FALSE,TRUE))</f>
        <v>1</v>
      </c>
    </row>
    <row r="14" spans="1:13" ht="14.5" customHeight="1" x14ac:dyDescent="0.35">
      <c r="A14" t="str">
        <f>'Total (Author, Title, Year)'!A14</f>
        <v>Fer20</v>
      </c>
      <c r="B14" t="b">
        <v>1</v>
      </c>
      <c r="C14" t="b">
        <v>1</v>
      </c>
      <c r="D14" t="b">
        <v>0</v>
      </c>
      <c r="E14" t="b">
        <v>0</v>
      </c>
      <c r="F14" t="b">
        <v>0</v>
      </c>
      <c r="G14"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14" t="s">
        <v>391</v>
      </c>
      <c r="I14" s="12">
        <v>44694</v>
      </c>
      <c r="J14" s="6">
        <v>0.78402777777777777</v>
      </c>
      <c r="K14" s="6">
        <v>0.78472222222222221</v>
      </c>
      <c r="L14" s="6">
        <f t="shared" si="0"/>
        <v>6.9444444444444198E-4</v>
      </c>
      <c r="M14" s="13" t="b">
        <f>IF(Table24[[#This Row],[Time taken]],TRUE,IF(NOT(Table24[[#This Row],[Start]]),FALSE,TRUE))</f>
        <v>1</v>
      </c>
    </row>
    <row r="15" spans="1:13" ht="14.5" customHeight="1" x14ac:dyDescent="0.35">
      <c r="A15" t="str">
        <f>'Total (Author, Title, Year)'!A15</f>
        <v>Hu 20</v>
      </c>
      <c r="B15" t="b">
        <v>1</v>
      </c>
      <c r="C15" t="b">
        <v>1</v>
      </c>
      <c r="D15" t="b">
        <v>0</v>
      </c>
      <c r="E15" t="b">
        <v>0</v>
      </c>
      <c r="F15" t="b">
        <v>0</v>
      </c>
      <c r="G15"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15" t="s">
        <v>391</v>
      </c>
      <c r="I15" s="12">
        <v>44694</v>
      </c>
      <c r="J15" s="6">
        <v>0.78472222222222221</v>
      </c>
      <c r="K15" s="6">
        <v>0.78472222222222221</v>
      </c>
      <c r="L15" s="6">
        <f t="shared" si="0"/>
        <v>0</v>
      </c>
      <c r="M15" s="13" t="b">
        <f>IF(Table24[[#This Row],[Time taken]],TRUE,IF(NOT(Table24[[#This Row],[Start]]),FALSE,TRUE))</f>
        <v>1</v>
      </c>
    </row>
    <row r="16" spans="1:13" ht="14.5" customHeight="1" x14ac:dyDescent="0.35">
      <c r="A16" t="str">
        <f>'Total (Author, Title, Year)'!A16</f>
        <v>Shi20</v>
      </c>
      <c r="B16" t="b">
        <v>1</v>
      </c>
      <c r="C16" t="b">
        <v>1</v>
      </c>
      <c r="D16" t="b">
        <v>0</v>
      </c>
      <c r="E16" t="b">
        <v>0</v>
      </c>
      <c r="F16" t="b">
        <v>0</v>
      </c>
      <c r="G16"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16" t="s">
        <v>391</v>
      </c>
      <c r="I16" s="12">
        <v>44694</v>
      </c>
      <c r="J16" s="6">
        <v>0.78541666666666676</v>
      </c>
      <c r="K16" s="6">
        <v>0.78611111111111109</v>
      </c>
      <c r="L16" s="6">
        <f t="shared" si="0"/>
        <v>6.9444444444433095E-4</v>
      </c>
      <c r="M16" s="13" t="b">
        <f>IF(Table24[[#This Row],[Time taken]],TRUE,IF(NOT(Table24[[#This Row],[Start]]),FALSE,TRUE))</f>
        <v>1</v>
      </c>
    </row>
    <row r="17" spans="1:13" x14ac:dyDescent="0.35">
      <c r="A17" t="str">
        <f>'Total (Author, Title, Year)'!A17</f>
        <v>Lyo20</v>
      </c>
      <c r="B17" t="b">
        <v>1</v>
      </c>
      <c r="C17" t="b">
        <v>0</v>
      </c>
      <c r="D17" t="b">
        <v>1</v>
      </c>
      <c r="E17" t="b">
        <v>0</v>
      </c>
      <c r="F17" t="b">
        <v>0</v>
      </c>
      <c r="G17"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17" t="s">
        <v>391</v>
      </c>
      <c r="I17" s="12">
        <v>44694</v>
      </c>
      <c r="J17" s="6">
        <v>0.78611111111111109</v>
      </c>
      <c r="K17" s="6">
        <v>0.78749999999999998</v>
      </c>
      <c r="L17" s="6">
        <f t="shared" si="0"/>
        <v>1.388888888888884E-3</v>
      </c>
      <c r="M17" s="13" t="b">
        <f>IF(Table24[[#This Row],[Time taken]],TRUE,IF(NOT(Table24[[#This Row],[Start]]),FALSE,TRUE))</f>
        <v>1</v>
      </c>
    </row>
    <row r="18" spans="1:13" x14ac:dyDescent="0.35">
      <c r="A18" t="str">
        <f>'Total (Author, Title, Year)'!A18</f>
        <v>Ang19</v>
      </c>
      <c r="B18" t="b">
        <v>1</v>
      </c>
      <c r="C18" t="b">
        <v>0</v>
      </c>
      <c r="D18" t="b">
        <v>0</v>
      </c>
      <c r="E18" t="b">
        <v>1</v>
      </c>
      <c r="F18" t="b">
        <v>0</v>
      </c>
      <c r="G18"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18" t="s">
        <v>391</v>
      </c>
      <c r="I18" s="12">
        <v>44694</v>
      </c>
      <c r="J18" s="6">
        <v>0.78819444444444453</v>
      </c>
      <c r="K18" s="6">
        <v>0.79027777777777775</v>
      </c>
      <c r="L18" s="6">
        <f t="shared" si="0"/>
        <v>2.0833333333332149E-3</v>
      </c>
      <c r="M18" s="13" t="b">
        <f>IF(Table24[[#This Row],[Time taken]],TRUE,IF(NOT(Table24[[#This Row],[Start]]),FALSE,TRUE))</f>
        <v>1</v>
      </c>
    </row>
    <row r="19" spans="1:13" x14ac:dyDescent="0.35">
      <c r="A19" t="str">
        <f>'Total (Author, Title, Year)'!A19</f>
        <v>Har19</v>
      </c>
      <c r="B19" t="b">
        <v>1</v>
      </c>
      <c r="C19" t="b">
        <v>1</v>
      </c>
      <c r="D19" t="b">
        <v>0</v>
      </c>
      <c r="E19" t="b">
        <v>0</v>
      </c>
      <c r="F19" t="b">
        <v>0</v>
      </c>
      <c r="G19"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19" t="s">
        <v>391</v>
      </c>
      <c r="I19" s="12">
        <v>44694</v>
      </c>
      <c r="J19" s="6">
        <v>0.79166666666666663</v>
      </c>
      <c r="K19" s="6">
        <v>0.79305555555555562</v>
      </c>
      <c r="L19" s="6">
        <f t="shared" si="0"/>
        <v>1.388888888888995E-3</v>
      </c>
      <c r="M19" s="13" t="b">
        <f>IF(Table24[[#This Row],[Time taken]],TRUE,IF(NOT(Table24[[#This Row],[Start]]),FALSE,TRUE))</f>
        <v>1</v>
      </c>
    </row>
    <row r="20" spans="1:13" x14ac:dyDescent="0.35">
      <c r="A20" t="str">
        <f>'Total (Author, Title, Year)'!A20</f>
        <v>Des19</v>
      </c>
      <c r="B20" t="b">
        <v>0</v>
      </c>
      <c r="C20" t="b">
        <v>1</v>
      </c>
      <c r="D20" t="b">
        <v>0</v>
      </c>
      <c r="E20" t="b">
        <v>1</v>
      </c>
      <c r="F20" t="b">
        <v>0</v>
      </c>
      <c r="G20"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20" t="s">
        <v>391</v>
      </c>
      <c r="I20" s="12">
        <v>44694</v>
      </c>
      <c r="J20" s="6">
        <v>0.79375000000000007</v>
      </c>
      <c r="K20" s="6">
        <v>0.79513888888888884</v>
      </c>
      <c r="L20" s="6">
        <f t="shared" si="0"/>
        <v>1.3888888888887729E-3</v>
      </c>
      <c r="M20" s="13" t="b">
        <f>IF(Table24[[#This Row],[Time taken]],TRUE,IF(NOT(Table24[[#This Row],[Start]]),FALSE,TRUE))</f>
        <v>1</v>
      </c>
    </row>
    <row r="21" spans="1:13" x14ac:dyDescent="0.35">
      <c r="A21" t="str">
        <f>'Total (Author, Title, Year)'!A21</f>
        <v>Wei19</v>
      </c>
      <c r="B21" t="b">
        <v>1</v>
      </c>
      <c r="C21" t="b">
        <v>0</v>
      </c>
      <c r="D21" t="b">
        <v>1</v>
      </c>
      <c r="E21" t="b">
        <v>1</v>
      </c>
      <c r="F21" t="b">
        <v>0</v>
      </c>
      <c r="G21"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21" t="s">
        <v>391</v>
      </c>
      <c r="I21" s="12">
        <v>44694</v>
      </c>
      <c r="J21" s="6">
        <v>0.88958333333333339</v>
      </c>
      <c r="K21" s="6">
        <v>0.89097222222222217</v>
      </c>
      <c r="L21" s="6">
        <f t="shared" si="0"/>
        <v>1.3888888888887729E-3</v>
      </c>
      <c r="M21" s="13" t="b">
        <f>IF(Table24[[#This Row],[Time taken]],TRUE,IF(NOT(Table24[[#This Row],[Start]]),FALSE,TRUE))</f>
        <v>1</v>
      </c>
    </row>
    <row r="22" spans="1:13" x14ac:dyDescent="0.35">
      <c r="A22" t="str">
        <f>'Total (Author, Title, Year)'!A22</f>
        <v>Mun18</v>
      </c>
      <c r="B22" t="b">
        <v>1</v>
      </c>
      <c r="C22" t="b">
        <v>0</v>
      </c>
      <c r="D22" t="b">
        <v>1</v>
      </c>
      <c r="E22" t="b">
        <v>1</v>
      </c>
      <c r="F22" t="b">
        <v>0</v>
      </c>
      <c r="G22"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22" t="s">
        <v>391</v>
      </c>
      <c r="I22" s="12">
        <v>44694</v>
      </c>
      <c r="J22" s="6">
        <v>0.89097222222222217</v>
      </c>
      <c r="K22" s="6">
        <v>0.8930555555555556</v>
      </c>
      <c r="L22" s="6">
        <f t="shared" si="0"/>
        <v>2.083333333333437E-3</v>
      </c>
      <c r="M22" s="13" t="b">
        <f>IF(Table24[[#This Row],[Time taken]],TRUE,IF(NOT(Table24[[#This Row],[Start]]),FALSE,TRUE))</f>
        <v>1</v>
      </c>
    </row>
    <row r="23" spans="1:13" x14ac:dyDescent="0.35">
      <c r="A23" t="str">
        <f>'Total (Author, Title, Year)'!A23</f>
        <v>Cho18</v>
      </c>
      <c r="B23" t="b">
        <v>0</v>
      </c>
      <c r="C23" t="b">
        <v>1</v>
      </c>
      <c r="D23" t="b">
        <v>0</v>
      </c>
      <c r="E23" t="b">
        <v>1</v>
      </c>
      <c r="F23" t="b">
        <v>0</v>
      </c>
      <c r="G23"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23" t="s">
        <v>391</v>
      </c>
      <c r="I23" s="12">
        <v>44694</v>
      </c>
      <c r="J23" s="6">
        <v>0.8930555555555556</v>
      </c>
      <c r="K23" s="6">
        <v>0.89513888888888893</v>
      </c>
      <c r="L23" s="6">
        <f t="shared" si="0"/>
        <v>2.0833333333333259E-3</v>
      </c>
      <c r="M23" s="13" t="b">
        <f>IF(Table24[[#This Row],[Time taken]],TRUE,IF(NOT(Table24[[#This Row],[Start]]),FALSE,TRUE))</f>
        <v>1</v>
      </c>
    </row>
    <row r="24" spans="1:13" x14ac:dyDescent="0.35">
      <c r="A24" t="str">
        <f>'Total (Author, Title, Year)'!A24</f>
        <v>Con18</v>
      </c>
      <c r="B24" t="b">
        <v>1</v>
      </c>
      <c r="C24" t="b">
        <v>1</v>
      </c>
      <c r="D24" t="b">
        <v>0</v>
      </c>
      <c r="E24" t="b">
        <v>0</v>
      </c>
      <c r="F24" t="b">
        <v>0</v>
      </c>
      <c r="G24"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24" t="s">
        <v>391</v>
      </c>
      <c r="I24" s="12">
        <v>44694</v>
      </c>
      <c r="J24" s="6">
        <v>0.89583333333333337</v>
      </c>
      <c r="K24" s="6">
        <v>0.89722222222222225</v>
      </c>
      <c r="L24" s="6">
        <f t="shared" si="0"/>
        <v>1.388888888888884E-3</v>
      </c>
      <c r="M24" s="13" t="b">
        <f>IF(Table24[[#This Row],[Time taken]],TRUE,IF(NOT(Table24[[#This Row],[Start]]),FALSE,TRUE))</f>
        <v>1</v>
      </c>
    </row>
    <row r="25" spans="1:13" x14ac:dyDescent="0.35">
      <c r="A25" t="str">
        <f>'Total (Author, Title, Year)'!A25</f>
        <v>Nar18</v>
      </c>
      <c r="B25" t="b">
        <v>1</v>
      </c>
      <c r="C25" t="b">
        <v>1</v>
      </c>
      <c r="D25" t="b">
        <v>0</v>
      </c>
      <c r="E25" t="b">
        <v>1</v>
      </c>
      <c r="F25" t="b">
        <v>0</v>
      </c>
      <c r="G25"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25" t="s">
        <v>391</v>
      </c>
      <c r="I25" s="12">
        <v>44694</v>
      </c>
      <c r="J25" s="6">
        <v>0.8979166666666667</v>
      </c>
      <c r="K25" s="6">
        <v>0.9</v>
      </c>
      <c r="L25" s="6">
        <f t="shared" si="0"/>
        <v>2.0833333333333259E-3</v>
      </c>
      <c r="M25" s="13" t="b">
        <f>IF(Table24[[#This Row],[Time taken]],TRUE,IF(NOT(Table24[[#This Row],[Start]]),FALSE,TRUE))</f>
        <v>1</v>
      </c>
    </row>
    <row r="26" spans="1:13" ht="14.5" customHeight="1" x14ac:dyDescent="0.35">
      <c r="A26" t="str">
        <f>'Total (Author, Title, Year)'!A26</f>
        <v>Rom18</v>
      </c>
      <c r="B26" t="b">
        <v>1</v>
      </c>
      <c r="C26" t="b">
        <v>1</v>
      </c>
      <c r="D26" t="b">
        <v>0</v>
      </c>
      <c r="E26" t="b">
        <v>0</v>
      </c>
      <c r="F26" t="b">
        <v>1</v>
      </c>
      <c r="G26"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26" t="s">
        <v>391</v>
      </c>
      <c r="I26" s="12">
        <v>44694</v>
      </c>
      <c r="J26" s="6">
        <v>0.90069444444444446</v>
      </c>
      <c r="K26" s="6">
        <v>0.90069444444444446</v>
      </c>
      <c r="L26" s="6">
        <f t="shared" si="0"/>
        <v>0</v>
      </c>
      <c r="M26" s="13" t="b">
        <f>IF(Table24[[#This Row],[Time taken]],TRUE,IF(NOT(Table24[[#This Row],[Start]]),FALSE,TRUE))</f>
        <v>1</v>
      </c>
    </row>
    <row r="27" spans="1:13" ht="14.5" customHeight="1" x14ac:dyDescent="0.35">
      <c r="A27" t="str">
        <f>'Total (Author, Title, Year)'!A27</f>
        <v>Hut18</v>
      </c>
      <c r="B27" t="b">
        <v>1</v>
      </c>
      <c r="C27" t="b">
        <v>1</v>
      </c>
      <c r="D27" t="b">
        <v>0</v>
      </c>
      <c r="E27" t="b">
        <v>0</v>
      </c>
      <c r="F27" t="b">
        <v>0</v>
      </c>
      <c r="G27"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27" t="s">
        <v>391</v>
      </c>
      <c r="I27" s="12">
        <v>44694</v>
      </c>
      <c r="J27" s="6">
        <v>0.90138888888888891</v>
      </c>
      <c r="K27" s="6">
        <v>0.90208333333333324</v>
      </c>
      <c r="L27" s="6">
        <f t="shared" si="0"/>
        <v>6.9444444444433095E-4</v>
      </c>
      <c r="M27" s="13" t="b">
        <f>IF(Table24[[#This Row],[Time taken]],TRUE,IF(NOT(Table24[[#This Row],[Start]]),FALSE,TRUE))</f>
        <v>1</v>
      </c>
    </row>
    <row r="28" spans="1:13" x14ac:dyDescent="0.35">
      <c r="A28" t="str">
        <f>'Total (Author, Title, Year)'!A28</f>
        <v>Abb18</v>
      </c>
      <c r="B28" t="b">
        <v>0</v>
      </c>
      <c r="C28" t="b">
        <v>0</v>
      </c>
      <c r="D28" t="b">
        <v>1</v>
      </c>
      <c r="E28" t="b">
        <v>1</v>
      </c>
      <c r="F28" t="b">
        <v>0</v>
      </c>
      <c r="G28"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28" t="s">
        <v>391</v>
      </c>
      <c r="I28" s="12">
        <v>44694</v>
      </c>
      <c r="J28" s="6">
        <v>0.90277777777777779</v>
      </c>
      <c r="K28" s="6">
        <v>0.90416666666666667</v>
      </c>
      <c r="L28" s="6">
        <f t="shared" si="0"/>
        <v>1.388888888888884E-3</v>
      </c>
      <c r="M28" s="13" t="b">
        <f>IF(Table24[[#This Row],[Time taken]],TRUE,IF(NOT(Table24[[#This Row],[Start]]),FALSE,TRUE))</f>
        <v>1</v>
      </c>
    </row>
    <row r="29" spans="1:13" x14ac:dyDescent="0.35">
      <c r="A29" t="str">
        <f>'Total (Author, Title, Year)'!A29</f>
        <v>Beu17</v>
      </c>
      <c r="B29" t="b">
        <v>1</v>
      </c>
      <c r="C29" t="b">
        <v>1</v>
      </c>
      <c r="D29" t="b">
        <v>0</v>
      </c>
      <c r="E29" t="b">
        <v>0</v>
      </c>
      <c r="F29" t="b">
        <v>0</v>
      </c>
      <c r="G29"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29" t="s">
        <v>391</v>
      </c>
      <c r="I29" s="12">
        <v>44694</v>
      </c>
      <c r="J29" s="6">
        <v>0.90486111111111101</v>
      </c>
      <c r="K29" s="6">
        <v>0.90625</v>
      </c>
      <c r="L29" s="6">
        <f t="shared" si="0"/>
        <v>1.388888888888995E-3</v>
      </c>
      <c r="M29" s="13" t="b">
        <f>IF(Table24[[#This Row],[Time taken]],TRUE,IF(NOT(Table24[[#This Row],[Start]]),FALSE,TRUE))</f>
        <v>1</v>
      </c>
    </row>
    <row r="30" spans="1:13" x14ac:dyDescent="0.35">
      <c r="A30" t="str">
        <f>'Total (Author, Title, Year)'!A30</f>
        <v>Pos17</v>
      </c>
      <c r="B30" t="b">
        <v>1</v>
      </c>
      <c r="C30" t="b">
        <v>0</v>
      </c>
      <c r="D30" t="b">
        <v>0</v>
      </c>
      <c r="E30" t="b">
        <v>1</v>
      </c>
      <c r="F30" t="b">
        <v>0</v>
      </c>
      <c r="G30"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30" t="s">
        <v>391</v>
      </c>
      <c r="I30" s="12">
        <v>44694</v>
      </c>
      <c r="J30" s="6">
        <v>0.90694444444444444</v>
      </c>
      <c r="K30" s="6">
        <v>0.90833333333333333</v>
      </c>
      <c r="L30" s="6">
        <f t="shared" si="0"/>
        <v>1.388888888888884E-3</v>
      </c>
      <c r="M30" s="13" t="b">
        <f>IF(Table24[[#This Row],[Time taken]],TRUE,IF(NOT(Table24[[#This Row],[Start]]),FALSE,TRUE))</f>
        <v>1</v>
      </c>
    </row>
    <row r="31" spans="1:13" x14ac:dyDescent="0.35">
      <c r="A31" t="str">
        <f>'Total (Author, Title, Year)'!A31</f>
        <v>Che17</v>
      </c>
      <c r="B31" t="b">
        <v>0</v>
      </c>
      <c r="C31" t="b">
        <v>0</v>
      </c>
      <c r="D31" t="b">
        <v>0</v>
      </c>
      <c r="E31" t="b">
        <v>1</v>
      </c>
      <c r="F31" t="b">
        <v>1</v>
      </c>
      <c r="G31"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31" t="s">
        <v>391</v>
      </c>
      <c r="I31" s="12">
        <v>44694</v>
      </c>
      <c r="J31" s="6">
        <v>0.90902777777777777</v>
      </c>
      <c r="K31" s="6">
        <v>0.90972222222222221</v>
      </c>
      <c r="L31" s="6">
        <f t="shared" si="0"/>
        <v>6.9444444444444198E-4</v>
      </c>
      <c r="M31" s="13" t="b">
        <f>IF(Table24[[#This Row],[Time taken]],TRUE,IF(NOT(Table24[[#This Row],[Start]]),FALSE,TRUE))</f>
        <v>1</v>
      </c>
    </row>
    <row r="32" spans="1:13" ht="14.5" customHeight="1" x14ac:dyDescent="0.35">
      <c r="A32" t="str">
        <f>'Total (Author, Title, Year)'!A32</f>
        <v>Hal17</v>
      </c>
      <c r="B32" t="b">
        <v>1</v>
      </c>
      <c r="C32" t="b">
        <v>1</v>
      </c>
      <c r="D32" t="b">
        <v>0</v>
      </c>
      <c r="E32" t="b">
        <v>0</v>
      </c>
      <c r="F32" t="b">
        <v>0</v>
      </c>
      <c r="G32"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32" t="s">
        <v>391</v>
      </c>
      <c r="I32" s="12">
        <v>44694</v>
      </c>
      <c r="J32" s="6">
        <v>0.91041666666666676</v>
      </c>
      <c r="K32" s="6">
        <v>0.91041666666666676</v>
      </c>
      <c r="L32" s="6">
        <f t="shared" si="0"/>
        <v>0</v>
      </c>
      <c r="M32" s="13" t="b">
        <f>IF(Table24[[#This Row],[Time taken]],TRUE,IF(NOT(Table24[[#This Row],[Start]]),FALSE,TRUE))</f>
        <v>1</v>
      </c>
    </row>
    <row r="33" spans="1:13" ht="14.5" customHeight="1" x14ac:dyDescent="0.35">
      <c r="A33" t="str">
        <f>'Total (Author, Title, Year)'!A33</f>
        <v>Liu17</v>
      </c>
      <c r="B33" t="b">
        <v>1</v>
      </c>
      <c r="C33" t="b">
        <v>1</v>
      </c>
      <c r="D33" t="b">
        <v>0</v>
      </c>
      <c r="E33" t="b">
        <v>0</v>
      </c>
      <c r="F33" t="b">
        <v>0</v>
      </c>
      <c r="G33"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33" t="s">
        <v>391</v>
      </c>
      <c r="I33" s="12">
        <v>44694</v>
      </c>
      <c r="J33" s="6">
        <v>0.91111111111111109</v>
      </c>
      <c r="K33" s="6">
        <v>0.91249999999999998</v>
      </c>
      <c r="L33" s="6">
        <f t="shared" si="0"/>
        <v>1.388888888888884E-3</v>
      </c>
      <c r="M33" s="13" t="b">
        <f>IF(Table24[[#This Row],[Time taken]],TRUE,IF(NOT(Table24[[#This Row],[Start]]),FALSE,TRUE))</f>
        <v>1</v>
      </c>
    </row>
    <row r="34" spans="1:13" x14ac:dyDescent="0.35">
      <c r="A34" t="str">
        <f>'Total (Author, Title, Year)'!A34</f>
        <v>Gop17</v>
      </c>
      <c r="B34" t="b">
        <v>1</v>
      </c>
      <c r="C34" t="b">
        <v>1</v>
      </c>
      <c r="D34" t="b">
        <v>1</v>
      </c>
      <c r="E34" t="b">
        <v>0</v>
      </c>
      <c r="F34" t="b">
        <v>0</v>
      </c>
      <c r="G34"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34" t="s">
        <v>391</v>
      </c>
      <c r="I34" s="12">
        <v>44694</v>
      </c>
      <c r="J34" s="6">
        <v>0.9159722222222223</v>
      </c>
      <c r="K34" s="6">
        <v>0.91805555555555562</v>
      </c>
      <c r="L34" s="6">
        <f t="shared" si="0"/>
        <v>2.0833333333333259E-3</v>
      </c>
      <c r="M34" s="13" t="b">
        <f>IF(Table24[[#This Row],[Time taken]],TRUE,IF(NOT(Table24[[#This Row],[Start]]),FALSE,TRUE))</f>
        <v>1</v>
      </c>
    </row>
    <row r="35" spans="1:13" x14ac:dyDescent="0.35">
      <c r="A35" t="str">
        <f>'Total (Author, Title, Year)'!A35</f>
        <v>Har14</v>
      </c>
      <c r="B35" t="b">
        <v>1</v>
      </c>
      <c r="C35" t="b">
        <v>0</v>
      </c>
      <c r="D35" t="b">
        <v>1</v>
      </c>
      <c r="E35" t="b">
        <v>1</v>
      </c>
      <c r="F35" t="b">
        <v>0</v>
      </c>
      <c r="G35"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Not Relevant</v>
      </c>
      <c r="H35" t="s">
        <v>391</v>
      </c>
      <c r="I35" s="12">
        <v>44694</v>
      </c>
      <c r="J35" s="6">
        <v>0.91875000000000007</v>
      </c>
      <c r="K35" s="6">
        <v>0.91875000000000007</v>
      </c>
      <c r="L35" s="6">
        <f t="shared" si="0"/>
        <v>0</v>
      </c>
      <c r="M35" s="13" t="b">
        <f>IF(Table24[[#This Row],[Time taken]],TRUE,IF(NOT(Table24[[#This Row],[Start]]),FALSE,TRUE))</f>
        <v>1</v>
      </c>
    </row>
    <row r="36" spans="1:13" ht="14.5" customHeight="1" x14ac:dyDescent="0.35">
      <c r="A36" t="str">
        <f>'Total (Author, Title, Year)'!A36</f>
        <v>Hua14</v>
      </c>
      <c r="B36" t="b">
        <v>1</v>
      </c>
      <c r="C36" t="b">
        <v>1</v>
      </c>
      <c r="D36" t="b">
        <v>0</v>
      </c>
      <c r="E36" t="b">
        <v>0</v>
      </c>
      <c r="F36" t="b">
        <v>0</v>
      </c>
      <c r="G36"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36" t="s">
        <v>391</v>
      </c>
      <c r="I36" s="12">
        <v>44694</v>
      </c>
      <c r="J36" s="6">
        <v>0.9194444444444444</v>
      </c>
      <c r="K36" s="6">
        <v>0.9194444444444444</v>
      </c>
      <c r="L36" s="6">
        <f t="shared" si="0"/>
        <v>0</v>
      </c>
      <c r="M36" s="13" t="b">
        <f>IF(Table24[[#This Row],[Time taken]],TRUE,IF(NOT(Table24[[#This Row],[Start]]),FALSE,TRUE))</f>
        <v>1</v>
      </c>
    </row>
    <row r="37" spans="1:13" x14ac:dyDescent="0.35">
      <c r="A37" t="str">
        <f>'Total (Author, Title, Year)'!A37</f>
        <v>Lan12</v>
      </c>
      <c r="B37" t="b">
        <v>1</v>
      </c>
      <c r="C37" t="b">
        <v>1</v>
      </c>
      <c r="D37" t="b">
        <v>0</v>
      </c>
      <c r="E37" t="b">
        <v>0</v>
      </c>
      <c r="F37" t="b">
        <v>0</v>
      </c>
      <c r="G37" t="str">
        <f>IF( AND(AND(Table24[[#This Row],['[IC1'] ROS-based application. Including ROS1 and ROS2. ]], Table24[[#This Row],['[IC2'] Explicit description (or reference to peer-reviwed venue) of the verification, validation, or testing technique.]]), NOT( OR(Table24[[#This Row],['[EC1'] Tutorial, artifact, short paper (less than 5pgs), keynote, secondary studies, roadmaps, duplicated study]], Table24[[#This Row],['[EC2'] Verification, validation, or testing techniques that do not make use of the ROS Ecosystem]],,Table24[[#This Row],['[EC3'] Verification, validation, or testing of hardware]]) ) ), "Relevant", "Not Relevant" )</f>
        <v>Relevant</v>
      </c>
      <c r="H37" t="s">
        <v>391</v>
      </c>
      <c r="I37" s="12">
        <v>44694</v>
      </c>
      <c r="J37" s="6">
        <v>0.92013888888888884</v>
      </c>
      <c r="K37" s="6">
        <v>0.92222222222222217</v>
      </c>
      <c r="L37" s="6">
        <f t="shared" si="0"/>
        <v>2.0833333333333259E-3</v>
      </c>
      <c r="M37" s="13" t="b">
        <f>IF(Table24[[#This Row],[Time taken]],TRUE,IF(NOT(Table24[[#This Row],[Start]]),FALSE,TRUE))</f>
        <v>1</v>
      </c>
    </row>
    <row r="38" spans="1:13" x14ac:dyDescent="0.35">
      <c r="L38" s="6"/>
      <c r="M38" s="13"/>
    </row>
  </sheetData>
  <mergeCells count="4">
    <mergeCell ref="B2:D2"/>
    <mergeCell ref="E2:F2"/>
    <mergeCell ref="G2:L2"/>
    <mergeCell ref="B1:M1"/>
  </mergeCells>
  <conditionalFormatting sqref="B1">
    <cfRule type="dataBar" priority="4">
      <dataBar>
        <cfvo type="num" val="0"/>
        <cfvo type="num" val="1"/>
        <color rgb="FF638EC6"/>
      </dataBar>
      <extLst>
        <ext xmlns:x14="http://schemas.microsoft.com/office/spreadsheetml/2009/9/main" uri="{B025F937-C7B1-47D3-B67F-A62EFF666E3E}">
          <x14:id>{496C3F93-94C6-472E-B538-BC14D8314FCF}</x14:id>
        </ext>
      </extLst>
    </cfRule>
    <cfRule type="dataBar" priority="5">
      <dataBar>
        <cfvo type="num" val="0"/>
        <cfvo type="num" val="1"/>
        <color theme="4" tint="0.59999389629810485"/>
      </dataBar>
      <extLst>
        <ext xmlns:x14="http://schemas.microsoft.com/office/spreadsheetml/2009/9/main" uri="{B025F937-C7B1-47D3-B67F-A62EFF666E3E}">
          <x14:id>{C5DBCB94-B7BC-4C6F-9F37-986D958579B3}</x14:id>
        </ext>
      </extLst>
    </cfRule>
    <cfRule type="dataBar" priority="6">
      <dataBar>
        <cfvo type="min"/>
        <cfvo type="max"/>
        <color rgb="FF638EC6"/>
      </dataBar>
      <extLst>
        <ext xmlns:x14="http://schemas.microsoft.com/office/spreadsheetml/2009/9/main" uri="{B025F937-C7B1-47D3-B67F-A62EFF666E3E}">
          <x14:id>{6B341717-E144-4B9A-B7E8-AD74FB7241C2}</x14:id>
        </ext>
      </extLst>
    </cfRule>
  </conditionalFormatting>
  <conditionalFormatting sqref="G4:G37">
    <cfRule type="containsText" dxfId="1" priority="1" operator="containsText" text="Not">
      <formula>NOT(ISERROR(SEARCH("Not",G4)))</formula>
    </cfRule>
    <cfRule type="containsText" priority="2" operator="containsText" text="Relevant">
      <formula>NOT(ISERROR(SEARCH("Relevant",G4)))</formula>
    </cfRule>
    <cfRule type="containsText" dxfId="0" priority="3" operator="containsText" text="Relevant">
      <formula>NOT(ISERROR(SEARCH("Relevant",G4)))</formula>
    </cfRule>
  </conditionalFormatting>
  <pageMargins left="0.7" right="0.7" top="0.75" bottom="0.75" header="0.3" footer="0.3"/>
  <pageSetup orientation="portrait"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96C3F93-94C6-472E-B538-BC14D8314FCF}">
            <x14:dataBar minLength="0" maxLength="100">
              <x14:cfvo type="num">
                <xm:f>0</xm:f>
              </x14:cfvo>
              <x14:cfvo type="num">
                <xm:f>1</xm:f>
              </x14:cfvo>
              <x14:negativeFillColor rgb="FFFF0000"/>
              <x14:axisColor rgb="FF000000"/>
            </x14:dataBar>
          </x14:cfRule>
          <x14:cfRule type="dataBar" id="{C5DBCB94-B7BC-4C6F-9F37-986D958579B3}">
            <x14:dataBar minLength="0" maxLength="100" gradient="0">
              <x14:cfvo type="num">
                <xm:f>0</xm:f>
              </x14:cfvo>
              <x14:cfvo type="num">
                <xm:f>1</xm:f>
              </x14:cfvo>
              <x14:negativeFillColor rgb="FFFF0000"/>
              <x14:axisColor rgb="FF000000"/>
            </x14:dataBar>
          </x14:cfRule>
          <x14:cfRule type="dataBar" id="{6B341717-E144-4B9A-B7E8-AD74FB7241C2}">
            <x14:dataBar minLength="0" maxLength="100" border="1" negativeBarBorderColorSameAsPositive="0">
              <x14:cfvo type="autoMin"/>
              <x14:cfvo type="autoMax"/>
              <x14:borderColor rgb="FF638EC6"/>
              <x14:negativeFillColor rgb="FFFF0000"/>
              <x14:negativeBorderColor rgb="FFFF0000"/>
              <x14:axisColor rgb="FF000000"/>
            </x14:dataBar>
          </x14:cfRule>
          <xm:sqref>B1</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E959-EF53-4714-B2C2-D6003B0B9859}">
  <dimension ref="A1:AB21"/>
  <sheetViews>
    <sheetView workbookViewId="0">
      <pane xSplit="4" ySplit="2" topLeftCell="E4" activePane="bottomRight" state="frozen"/>
      <selection pane="topRight" activeCell="E1" sqref="E1"/>
      <selection pane="bottomLeft" activeCell="A3" sqref="A3"/>
      <selection pane="bottomRight" activeCell="A21" sqref="A21"/>
    </sheetView>
  </sheetViews>
  <sheetFormatPr defaultRowHeight="14.5" x14ac:dyDescent="0.35"/>
  <cols>
    <col min="1" max="1" width="10" style="15" customWidth="1"/>
    <col min="2" max="3" width="6.453125" style="15" customWidth="1"/>
    <col min="4" max="4" width="21.7265625" style="15" customWidth="1"/>
    <col min="5" max="5" width="12.90625" style="15" customWidth="1"/>
    <col min="6" max="6" width="25.90625" style="15" customWidth="1"/>
    <col min="7" max="7" width="18.36328125" style="15" customWidth="1"/>
    <col min="8" max="8" width="18.453125" style="15" customWidth="1"/>
    <col min="9" max="9" width="21.1796875" style="15" customWidth="1"/>
    <col min="10" max="10" width="13.90625" style="15" customWidth="1"/>
    <col min="11" max="11" width="21.36328125" style="15" customWidth="1"/>
    <col min="12" max="12" width="23.90625" style="15" customWidth="1"/>
    <col min="13" max="13" width="13.54296875" style="15" customWidth="1"/>
    <col min="14" max="14" width="14.08984375" style="15" customWidth="1"/>
    <col min="15" max="15" width="16.7265625" style="15" customWidth="1"/>
    <col min="16" max="16" width="15.36328125" style="15" customWidth="1"/>
    <col min="17" max="17" width="21.26953125" style="15" customWidth="1"/>
    <col min="18" max="18" width="20.26953125" style="15" customWidth="1"/>
    <col min="19" max="19" width="16.7265625" style="15" customWidth="1"/>
    <col min="20" max="20" width="19.36328125" style="15" customWidth="1"/>
    <col min="21" max="21" width="14.90625" style="15" customWidth="1"/>
    <col min="22" max="22" width="18" style="15" customWidth="1"/>
    <col min="23" max="23" width="8.7265625" style="15"/>
    <col min="24" max="24" width="11.36328125" style="15" customWidth="1"/>
    <col min="25" max="25" width="6.90625" style="15" customWidth="1"/>
    <col min="26" max="26" width="6.6328125" style="15" customWidth="1"/>
    <col min="27" max="16384" width="8.7265625" style="15"/>
  </cols>
  <sheetData>
    <row r="1" spans="1:28" x14ac:dyDescent="0.35">
      <c r="A1" s="15" t="s">
        <v>397</v>
      </c>
      <c r="B1" s="29" cm="1">
        <f t="array" ref="B1">SUMPRODUCT(--(Table4[Extracted?]=TRUE))/COUNTA(Table4[Extracted?])</f>
        <v>1</v>
      </c>
      <c r="C1" s="29"/>
      <c r="D1" s="29"/>
      <c r="E1" s="29"/>
      <c r="F1" s="29"/>
      <c r="G1" s="29"/>
      <c r="H1" s="29"/>
      <c r="I1" s="29"/>
      <c r="J1" s="29"/>
      <c r="K1" s="29"/>
      <c r="L1" s="29"/>
      <c r="M1" s="29"/>
    </row>
    <row r="2" spans="1:28" ht="14.5" customHeight="1" x14ac:dyDescent="0.35">
      <c r="B2" s="27" t="s">
        <v>489</v>
      </c>
      <c r="C2" s="27"/>
      <c r="D2" s="27"/>
      <c r="E2" s="28" t="s">
        <v>490</v>
      </c>
      <c r="F2" s="28"/>
      <c r="G2" s="28"/>
      <c r="H2" s="28" t="s">
        <v>491</v>
      </c>
      <c r="I2" s="28"/>
      <c r="J2" s="28" t="s">
        <v>492</v>
      </c>
      <c r="K2" s="28"/>
      <c r="L2" s="28"/>
      <c r="M2" s="28"/>
      <c r="N2" s="28"/>
      <c r="O2" s="28"/>
      <c r="P2" s="27" t="s">
        <v>499</v>
      </c>
      <c r="Q2" s="27"/>
      <c r="R2" s="27"/>
      <c r="S2" s="28" t="s">
        <v>493</v>
      </c>
      <c r="T2" s="28"/>
      <c r="U2" s="28"/>
      <c r="V2" s="28"/>
      <c r="W2" s="27" t="s">
        <v>389</v>
      </c>
      <c r="X2" s="27"/>
      <c r="Y2" s="27"/>
      <c r="Z2" s="27"/>
      <c r="AA2" s="27"/>
      <c r="AB2" s="27"/>
    </row>
    <row r="3" spans="1:28" ht="14.5" customHeight="1" x14ac:dyDescent="0.35">
      <c r="A3" s="15" t="s">
        <v>318</v>
      </c>
      <c r="B3" s="15" t="s">
        <v>469</v>
      </c>
      <c r="C3" s="15" t="s">
        <v>470</v>
      </c>
      <c r="D3" s="15" t="s">
        <v>471</v>
      </c>
      <c r="E3" s="15" t="s">
        <v>472</v>
      </c>
      <c r="F3" s="15" t="s">
        <v>473</v>
      </c>
      <c r="G3" s="15" t="s">
        <v>474</v>
      </c>
      <c r="H3" s="15" t="s">
        <v>475</v>
      </c>
      <c r="I3" s="15" t="s">
        <v>476</v>
      </c>
      <c r="J3" s="15" t="s">
        <v>477</v>
      </c>
      <c r="K3" s="15" t="s">
        <v>478</v>
      </c>
      <c r="L3" s="15" t="s">
        <v>479</v>
      </c>
      <c r="M3" s="15" t="s">
        <v>510</v>
      </c>
      <c r="N3" s="15" t="s">
        <v>508</v>
      </c>
      <c r="O3" s="15" t="s">
        <v>480</v>
      </c>
      <c r="P3" s="15" t="s">
        <v>481</v>
      </c>
      <c r="Q3" s="15" t="s">
        <v>482</v>
      </c>
      <c r="R3" s="15" t="s">
        <v>483</v>
      </c>
      <c r="S3" s="15" t="s">
        <v>484</v>
      </c>
      <c r="T3" s="15" t="s">
        <v>485</v>
      </c>
      <c r="U3" s="15" t="s">
        <v>486</v>
      </c>
      <c r="V3" s="15" t="s">
        <v>487</v>
      </c>
      <c r="W3" s="15" t="s">
        <v>390</v>
      </c>
      <c r="X3" s="15" t="s">
        <v>383</v>
      </c>
      <c r="Y3" s="15" t="s">
        <v>324</v>
      </c>
      <c r="Z3" s="15" t="s">
        <v>325</v>
      </c>
      <c r="AA3" s="15" t="s">
        <v>320</v>
      </c>
      <c r="AB3" s="2" t="s">
        <v>488</v>
      </c>
    </row>
    <row r="4" spans="1:28" ht="14.5" customHeight="1" x14ac:dyDescent="0.35">
      <c r="A4" s="17" t="s">
        <v>636</v>
      </c>
      <c r="B4" s="17" t="s">
        <v>220</v>
      </c>
      <c r="C4" s="15">
        <v>2021</v>
      </c>
      <c r="D4" s="15" t="s">
        <v>25</v>
      </c>
      <c r="E4" s="15" t="s">
        <v>539</v>
      </c>
      <c r="F4" s="15" t="s">
        <v>349</v>
      </c>
      <c r="G4" s="15" t="s">
        <v>666</v>
      </c>
      <c r="H4" s="15" t="s">
        <v>681</v>
      </c>
      <c r="I4" s="15" t="s">
        <v>540</v>
      </c>
      <c r="J4" s="15" t="s">
        <v>541</v>
      </c>
      <c r="K4" s="15" t="s">
        <v>537</v>
      </c>
      <c r="L4" s="15" t="s">
        <v>536</v>
      </c>
      <c r="M4" s="15" t="s">
        <v>349</v>
      </c>
      <c r="N4" s="15" t="s">
        <v>349</v>
      </c>
      <c r="O4" s="18" t="s">
        <v>380</v>
      </c>
      <c r="P4" s="15" t="s">
        <v>543</v>
      </c>
      <c r="Q4" s="15" t="s">
        <v>542</v>
      </c>
      <c r="R4" s="15" t="s">
        <v>544</v>
      </c>
      <c r="S4" s="15" t="s">
        <v>349</v>
      </c>
      <c r="T4" s="15" t="s">
        <v>349</v>
      </c>
      <c r="U4" s="15" t="s">
        <v>349</v>
      </c>
      <c r="V4" s="15" t="s">
        <v>349</v>
      </c>
      <c r="W4" s="15" t="s">
        <v>391</v>
      </c>
      <c r="X4" s="19">
        <v>44696</v>
      </c>
      <c r="Y4" s="20">
        <v>0.77569444444444446</v>
      </c>
      <c r="Z4" s="20">
        <v>0.79375000000000007</v>
      </c>
      <c r="AA4" s="20">
        <f t="shared" ref="AA4:AA21" si="0">IFERROR(Z4-Y4,TIME(0,0,0))</f>
        <v>1.8055555555555602E-2</v>
      </c>
      <c r="AB4" s="15" t="b">
        <f>IF(Table4[[#This Row],[Time taken]],TRUE,IF(NOT(Table4[[#This Row],[Start]]),FALSE,TRUE))</f>
        <v>1</v>
      </c>
    </row>
    <row r="5" spans="1:28" ht="14.5" customHeight="1" x14ac:dyDescent="0.35">
      <c r="A5" s="17" t="s">
        <v>637</v>
      </c>
      <c r="B5" s="17" t="s">
        <v>256</v>
      </c>
      <c r="C5" s="15">
        <v>2022</v>
      </c>
      <c r="D5" s="15" t="s">
        <v>11</v>
      </c>
      <c r="E5" s="15" t="s">
        <v>502</v>
      </c>
      <c r="F5" s="15" t="s">
        <v>503</v>
      </c>
      <c r="G5" s="15" t="s">
        <v>667</v>
      </c>
      <c r="H5" s="15" t="s">
        <v>496</v>
      </c>
      <c r="I5" s="15" t="s">
        <v>500</v>
      </c>
      <c r="J5" s="15" t="s">
        <v>494</v>
      </c>
      <c r="K5" s="15" t="s">
        <v>497</v>
      </c>
      <c r="L5" s="15" t="s">
        <v>495</v>
      </c>
      <c r="M5" s="15" t="s">
        <v>511</v>
      </c>
      <c r="N5" s="15" t="s">
        <v>517</v>
      </c>
      <c r="O5" s="15" t="s">
        <v>349</v>
      </c>
      <c r="P5" s="15" t="s">
        <v>498</v>
      </c>
      <c r="Q5" s="15" t="s">
        <v>501</v>
      </c>
      <c r="R5" s="15" t="s">
        <v>349</v>
      </c>
      <c r="S5" s="15" t="s">
        <v>349</v>
      </c>
      <c r="T5" s="15" t="s">
        <v>349</v>
      </c>
      <c r="U5" s="15" t="s">
        <v>349</v>
      </c>
      <c r="V5" s="15" t="s">
        <v>349</v>
      </c>
      <c r="W5" s="15" t="s">
        <v>391</v>
      </c>
      <c r="X5" s="19">
        <v>44695</v>
      </c>
      <c r="Y5" s="20">
        <v>0.63680555555555551</v>
      </c>
      <c r="Z5" s="20">
        <v>0.68194444444444446</v>
      </c>
      <c r="AA5" s="20">
        <f t="shared" si="0"/>
        <v>4.5138888888888951E-2</v>
      </c>
      <c r="AB5" s="15" t="b">
        <f>IF(Table4[[#This Row],[Time taken]],TRUE,IF(NOT(Table4[[#This Row],[Start]]),FALSE,TRUE))</f>
        <v>1</v>
      </c>
    </row>
    <row r="6" spans="1:28" ht="14.5" customHeight="1" x14ac:dyDescent="0.35">
      <c r="A6" s="17" t="s">
        <v>638</v>
      </c>
      <c r="B6" s="15" t="s">
        <v>231</v>
      </c>
      <c r="C6" s="15">
        <v>2021</v>
      </c>
      <c r="D6" s="15" t="s">
        <v>7</v>
      </c>
      <c r="E6" s="15" t="s">
        <v>502</v>
      </c>
      <c r="F6" s="15" t="s">
        <v>668</v>
      </c>
      <c r="G6" s="15" t="s">
        <v>669</v>
      </c>
      <c r="H6" s="15" t="s">
        <v>682</v>
      </c>
      <c r="I6" s="15" t="s">
        <v>507</v>
      </c>
      <c r="J6" s="15" t="s">
        <v>504</v>
      </c>
      <c r="K6" s="15" t="s">
        <v>505</v>
      </c>
      <c r="L6" s="15" t="s">
        <v>495</v>
      </c>
      <c r="M6" s="15" t="s">
        <v>509</v>
      </c>
      <c r="N6" s="15" t="s">
        <v>512</v>
      </c>
      <c r="O6" s="15" t="s">
        <v>349</v>
      </c>
      <c r="P6" s="15" t="s">
        <v>506</v>
      </c>
      <c r="Q6" s="15" t="s">
        <v>513</v>
      </c>
      <c r="R6" s="15" t="s">
        <v>349</v>
      </c>
      <c r="S6" s="15" t="s">
        <v>349</v>
      </c>
      <c r="T6" s="15" t="s">
        <v>349</v>
      </c>
      <c r="U6" s="15" t="s">
        <v>349</v>
      </c>
      <c r="V6" s="15" t="s">
        <v>349</v>
      </c>
      <c r="W6" s="15" t="s">
        <v>391</v>
      </c>
      <c r="X6" s="19">
        <v>44695</v>
      </c>
      <c r="Y6" s="20">
        <v>0.69166666666666676</v>
      </c>
      <c r="Z6" s="20">
        <v>0.72152777777777777</v>
      </c>
      <c r="AA6" s="20">
        <f t="shared" si="0"/>
        <v>2.9861111111111005E-2</v>
      </c>
      <c r="AB6" s="15" t="b">
        <f>IF(Table4[[#This Row],[Time taken]],TRUE,IF(NOT(Table4[[#This Row],[Start]]),FALSE,TRUE))</f>
        <v>1</v>
      </c>
    </row>
    <row r="7" spans="1:28" ht="14.5" customHeight="1" x14ac:dyDescent="0.35">
      <c r="A7" s="17" t="s">
        <v>639</v>
      </c>
      <c r="B7" s="17" t="s">
        <v>245</v>
      </c>
      <c r="C7" s="15">
        <v>2021</v>
      </c>
      <c r="D7" s="15" t="s">
        <v>14</v>
      </c>
      <c r="E7" s="15" t="s">
        <v>502</v>
      </c>
      <c r="F7" s="15" t="s">
        <v>668</v>
      </c>
      <c r="G7" s="22" t="s">
        <v>519</v>
      </c>
      <c r="H7" s="15" t="s">
        <v>683</v>
      </c>
      <c r="I7" s="15" t="s">
        <v>518</v>
      </c>
      <c r="J7" s="15" t="s">
        <v>515</v>
      </c>
      <c r="K7" s="15" t="s">
        <v>514</v>
      </c>
      <c r="L7" s="15" t="s">
        <v>495</v>
      </c>
      <c r="M7" s="15" t="s">
        <v>516</v>
      </c>
      <c r="N7" s="15" t="s">
        <v>349</v>
      </c>
      <c r="O7" s="15" t="s">
        <v>349</v>
      </c>
      <c r="P7" s="15" t="s">
        <v>520</v>
      </c>
      <c r="Q7" s="15" t="s">
        <v>521</v>
      </c>
      <c r="R7" s="15" t="s">
        <v>349</v>
      </c>
      <c r="S7" s="15" t="s">
        <v>349</v>
      </c>
      <c r="T7" s="15" t="s">
        <v>349</v>
      </c>
      <c r="U7" s="15" t="s">
        <v>349</v>
      </c>
      <c r="V7" s="15" t="s">
        <v>349</v>
      </c>
      <c r="W7" s="15" t="s">
        <v>391</v>
      </c>
      <c r="X7" s="19">
        <v>44695</v>
      </c>
      <c r="Y7" s="20">
        <v>0.75555555555555554</v>
      </c>
      <c r="Z7" s="20">
        <v>0.78194444444444444</v>
      </c>
      <c r="AA7" s="20">
        <f t="shared" si="0"/>
        <v>2.6388888888888906E-2</v>
      </c>
      <c r="AB7" s="15" t="b">
        <f>IF(Table4[[#This Row],[Time taken]],TRUE,IF(NOT(Table4[[#This Row],[Start]]),FALSE,TRUE))</f>
        <v>1</v>
      </c>
    </row>
    <row r="8" spans="1:28" ht="14.5" customHeight="1" x14ac:dyDescent="0.35">
      <c r="A8" s="17" t="s">
        <v>640</v>
      </c>
      <c r="B8" s="17" t="s">
        <v>281</v>
      </c>
      <c r="C8" s="15">
        <v>2018</v>
      </c>
      <c r="D8" s="15" t="s">
        <v>12</v>
      </c>
      <c r="E8" s="15" t="s">
        <v>502</v>
      </c>
      <c r="F8" s="15" t="s">
        <v>591</v>
      </c>
      <c r="G8" s="22" t="s">
        <v>592</v>
      </c>
      <c r="H8" s="15" t="s">
        <v>574</v>
      </c>
      <c r="I8" s="15" t="s">
        <v>593</v>
      </c>
      <c r="J8" s="15" t="s">
        <v>590</v>
      </c>
      <c r="K8" s="15" t="s">
        <v>589</v>
      </c>
      <c r="L8" s="15" t="s">
        <v>495</v>
      </c>
      <c r="M8" s="15" t="s">
        <v>349</v>
      </c>
      <c r="N8" s="15" t="s">
        <v>349</v>
      </c>
      <c r="P8" s="15" t="s">
        <v>586</v>
      </c>
      <c r="Q8" s="15" t="s">
        <v>587</v>
      </c>
      <c r="R8" s="15" t="s">
        <v>349</v>
      </c>
      <c r="S8" s="15" t="s">
        <v>349</v>
      </c>
      <c r="T8" s="15" t="s">
        <v>349</v>
      </c>
      <c r="U8" s="15" t="s">
        <v>349</v>
      </c>
      <c r="V8" s="15" t="s">
        <v>349</v>
      </c>
      <c r="W8" s="15" t="s">
        <v>391</v>
      </c>
      <c r="X8" s="19">
        <v>44698</v>
      </c>
      <c r="Y8" s="20">
        <v>0.59583333333333333</v>
      </c>
      <c r="Z8" s="20">
        <v>0.61249999999999993</v>
      </c>
      <c r="AA8" s="20">
        <f t="shared" si="0"/>
        <v>1.6666666666666607E-2</v>
      </c>
      <c r="AB8" s="15" t="b">
        <f>IF(Table4[[#This Row],[Time taken]],TRUE,IF(NOT(Table4[[#This Row],[Start]]),FALSE,TRUE))</f>
        <v>1</v>
      </c>
    </row>
    <row r="9" spans="1:28" ht="14.5" customHeight="1" x14ac:dyDescent="0.35">
      <c r="A9" s="17" t="s">
        <v>641</v>
      </c>
      <c r="B9" s="17" t="s">
        <v>172</v>
      </c>
      <c r="C9" s="15">
        <v>2018</v>
      </c>
      <c r="D9" s="15" t="s">
        <v>173</v>
      </c>
      <c r="E9" s="15" t="s">
        <v>502</v>
      </c>
      <c r="F9" s="15" t="s">
        <v>503</v>
      </c>
      <c r="G9" s="22" t="s">
        <v>588</v>
      </c>
      <c r="H9" s="15" t="s">
        <v>583</v>
      </c>
      <c r="I9" s="15" t="s">
        <v>584</v>
      </c>
      <c r="J9" s="15" t="s">
        <v>585</v>
      </c>
      <c r="K9" s="15" t="s">
        <v>537</v>
      </c>
      <c r="L9" s="15" t="s">
        <v>536</v>
      </c>
      <c r="M9" s="15" t="s">
        <v>349</v>
      </c>
      <c r="N9" s="15" t="s">
        <v>349</v>
      </c>
      <c r="O9" s="15" t="s">
        <v>349</v>
      </c>
      <c r="P9" s="15" t="s">
        <v>580</v>
      </c>
      <c r="Q9" s="15" t="s">
        <v>582</v>
      </c>
      <c r="R9" s="15" t="s">
        <v>349</v>
      </c>
      <c r="S9" s="15" t="s">
        <v>349</v>
      </c>
      <c r="T9" s="15" t="s">
        <v>349</v>
      </c>
      <c r="U9" s="15" t="s">
        <v>349</v>
      </c>
      <c r="V9" s="15" t="s">
        <v>349</v>
      </c>
      <c r="W9" s="15" t="s">
        <v>391</v>
      </c>
      <c r="X9" s="19">
        <v>44698</v>
      </c>
      <c r="Y9" s="20">
        <v>0.57638888888888895</v>
      </c>
      <c r="Z9" s="20">
        <v>0.59097222222222223</v>
      </c>
      <c r="AA9" s="20">
        <f t="shared" si="0"/>
        <v>1.4583333333333282E-2</v>
      </c>
      <c r="AB9" s="15" t="b">
        <f>IF(Table4[[#This Row],[Time taken]],TRUE,IF(NOT(Table4[[#This Row],[Start]]),FALSE,TRUE))</f>
        <v>1</v>
      </c>
    </row>
    <row r="10" spans="1:28" ht="14.5" customHeight="1" x14ac:dyDescent="0.35">
      <c r="A10" s="17" t="s">
        <v>642</v>
      </c>
      <c r="B10" s="17" t="s">
        <v>295</v>
      </c>
      <c r="C10" s="15">
        <v>2017</v>
      </c>
      <c r="D10" s="15" t="s">
        <v>296</v>
      </c>
      <c r="E10" s="15" t="s">
        <v>502</v>
      </c>
      <c r="F10" s="15" t="s">
        <v>591</v>
      </c>
      <c r="G10" s="22" t="s">
        <v>665</v>
      </c>
      <c r="H10" s="15" t="s">
        <v>597</v>
      </c>
      <c r="I10" s="15" t="s">
        <v>349</v>
      </c>
      <c r="J10" s="15" t="s">
        <v>598</v>
      </c>
      <c r="K10" s="15" t="s">
        <v>599</v>
      </c>
      <c r="L10" s="15" t="s">
        <v>495</v>
      </c>
      <c r="M10" s="15" t="s">
        <v>349</v>
      </c>
      <c r="N10" s="15" t="s">
        <v>349</v>
      </c>
      <c r="O10" s="18" t="s">
        <v>596</v>
      </c>
      <c r="P10" s="15" t="s">
        <v>594</v>
      </c>
      <c r="Q10" s="15" t="s">
        <v>595</v>
      </c>
      <c r="R10" s="15" t="s">
        <v>349</v>
      </c>
      <c r="S10" s="15" t="s">
        <v>349</v>
      </c>
      <c r="T10" s="15" t="s">
        <v>349</v>
      </c>
      <c r="U10" s="15" t="s">
        <v>349</v>
      </c>
      <c r="V10" s="15" t="s">
        <v>349</v>
      </c>
      <c r="W10" s="15" t="s">
        <v>391</v>
      </c>
      <c r="X10" s="19">
        <v>44698</v>
      </c>
      <c r="Y10" s="20">
        <v>0.8520833333333333</v>
      </c>
      <c r="Z10" s="20">
        <v>0.86458333333333337</v>
      </c>
      <c r="AA10" s="20">
        <f t="shared" si="0"/>
        <v>1.2500000000000067E-2</v>
      </c>
      <c r="AB10" s="15" t="b">
        <f>IF(Table4[[#This Row],[Time taken]],TRUE,IF(NOT(Table4[[#This Row],[Start]]),FALSE,TRUE))</f>
        <v>1</v>
      </c>
    </row>
    <row r="11" spans="1:28" ht="14.5" customHeight="1" x14ac:dyDescent="0.35">
      <c r="A11" s="17" t="s">
        <v>643</v>
      </c>
      <c r="B11" s="17" t="s">
        <v>308</v>
      </c>
      <c r="C11" s="15">
        <v>2012</v>
      </c>
      <c r="D11" s="15" t="s">
        <v>17</v>
      </c>
      <c r="E11" s="15" t="s">
        <v>502</v>
      </c>
      <c r="F11" s="15" t="s">
        <v>591</v>
      </c>
      <c r="G11" s="22" t="s">
        <v>618</v>
      </c>
      <c r="H11" s="15" t="s">
        <v>574</v>
      </c>
      <c r="I11" s="15" t="s">
        <v>349</v>
      </c>
      <c r="J11" s="15" t="s">
        <v>619</v>
      </c>
      <c r="K11" s="15" t="s">
        <v>620</v>
      </c>
      <c r="L11" s="15" t="s">
        <v>495</v>
      </c>
      <c r="M11" s="15" t="s">
        <v>349</v>
      </c>
      <c r="N11" s="15" t="s">
        <v>349</v>
      </c>
      <c r="O11" s="15" t="s">
        <v>349</v>
      </c>
      <c r="P11" s="15" t="s">
        <v>616</v>
      </c>
      <c r="Q11" s="15" t="s">
        <v>617</v>
      </c>
      <c r="R11" s="15" t="s">
        <v>349</v>
      </c>
      <c r="S11" s="15" t="s">
        <v>349</v>
      </c>
      <c r="T11" s="15" t="s">
        <v>349</v>
      </c>
      <c r="U11" s="15" t="s">
        <v>349</v>
      </c>
      <c r="V11" s="15" t="s">
        <v>349</v>
      </c>
      <c r="W11" s="15" t="s">
        <v>391</v>
      </c>
      <c r="X11" s="19">
        <v>44698</v>
      </c>
      <c r="Y11" s="20">
        <v>0.8965277777777777</v>
      </c>
      <c r="Z11" s="20">
        <v>0.90208333333333324</v>
      </c>
      <c r="AA11" s="20">
        <f t="shared" si="0"/>
        <v>5.5555555555555358E-3</v>
      </c>
      <c r="AB11" s="15" t="b">
        <f>IF(Table4[[#This Row],[Time taken]],TRUE,IF(NOT(Table4[[#This Row],[Start]]),FALSE,TRUE))</f>
        <v>1</v>
      </c>
    </row>
    <row r="12" spans="1:28" ht="14.5" customHeight="1" x14ac:dyDescent="0.35">
      <c r="A12" s="17" t="s">
        <v>644</v>
      </c>
      <c r="B12" s="17" t="s">
        <v>109</v>
      </c>
      <c r="C12" s="15">
        <v>2019</v>
      </c>
      <c r="D12" s="15" t="s">
        <v>110</v>
      </c>
      <c r="E12" s="16" t="s">
        <v>564</v>
      </c>
      <c r="F12" s="15" t="s">
        <v>349</v>
      </c>
      <c r="G12" s="22" t="s">
        <v>349</v>
      </c>
      <c r="H12" s="15" t="s">
        <v>349</v>
      </c>
      <c r="I12" s="15" t="s">
        <v>349</v>
      </c>
      <c r="J12" s="15" t="s">
        <v>349</v>
      </c>
      <c r="K12" s="15" t="s">
        <v>349</v>
      </c>
      <c r="L12" s="15" t="s">
        <v>349</v>
      </c>
      <c r="M12" s="15" t="s">
        <v>349</v>
      </c>
      <c r="N12" s="15" t="s">
        <v>349</v>
      </c>
      <c r="O12" s="15" t="s">
        <v>349</v>
      </c>
      <c r="P12" s="15" t="s">
        <v>349</v>
      </c>
      <c r="Q12" s="15" t="s">
        <v>349</v>
      </c>
      <c r="R12" s="15" t="s">
        <v>349</v>
      </c>
      <c r="S12" s="15" t="s">
        <v>565</v>
      </c>
      <c r="T12" s="15" t="s">
        <v>566</v>
      </c>
      <c r="U12" s="15" t="s">
        <v>568</v>
      </c>
      <c r="V12" s="15" t="s">
        <v>567</v>
      </c>
      <c r="W12" s="15" t="s">
        <v>391</v>
      </c>
      <c r="X12" s="19">
        <v>44698</v>
      </c>
      <c r="Y12" s="20">
        <v>0.37708333333333338</v>
      </c>
      <c r="Z12" s="20">
        <v>0.3840277777777778</v>
      </c>
      <c r="AA12" s="20">
        <f t="shared" si="0"/>
        <v>6.9444444444444198E-3</v>
      </c>
      <c r="AB12" s="15" t="b">
        <f>IF(Table4[[#This Row],[Time taken]],TRUE,IF(NOT(Table4[[#This Row],[Start]]),FALSE,TRUE))</f>
        <v>1</v>
      </c>
    </row>
    <row r="13" spans="1:28" ht="14.5" customHeight="1" x14ac:dyDescent="0.35">
      <c r="A13" s="17" t="s">
        <v>645</v>
      </c>
      <c r="B13" s="17" t="s">
        <v>121</v>
      </c>
      <c r="C13" s="15">
        <v>2017</v>
      </c>
      <c r="D13" s="15" t="s">
        <v>13</v>
      </c>
      <c r="E13" s="16" t="s">
        <v>564</v>
      </c>
      <c r="F13" s="15" t="s">
        <v>349</v>
      </c>
      <c r="G13" s="22" t="s">
        <v>614</v>
      </c>
      <c r="H13" s="15" t="s">
        <v>684</v>
      </c>
      <c r="I13" s="15" t="s">
        <v>349</v>
      </c>
      <c r="J13" s="15" t="s">
        <v>606</v>
      </c>
      <c r="K13" s="15" t="s">
        <v>607</v>
      </c>
      <c r="L13" s="15" t="s">
        <v>536</v>
      </c>
      <c r="M13" s="15" t="s">
        <v>605</v>
      </c>
      <c r="N13" s="15" t="s">
        <v>604</v>
      </c>
      <c r="O13" s="18" t="s">
        <v>603</v>
      </c>
      <c r="P13" s="15" t="s">
        <v>600</v>
      </c>
      <c r="Q13" s="15" t="s">
        <v>601</v>
      </c>
      <c r="R13" s="15" t="s">
        <v>349</v>
      </c>
      <c r="S13" s="15" t="s">
        <v>435</v>
      </c>
      <c r="T13" s="15" t="s">
        <v>581</v>
      </c>
      <c r="U13" s="15" t="s">
        <v>602</v>
      </c>
      <c r="V13" s="15" t="s">
        <v>567</v>
      </c>
      <c r="W13" s="15" t="s">
        <v>391</v>
      </c>
      <c r="X13" s="19">
        <v>44698</v>
      </c>
      <c r="Y13" s="20">
        <v>0.87569444444444444</v>
      </c>
      <c r="Z13" s="20">
        <v>0.88194444444444453</v>
      </c>
      <c r="AA13" s="20">
        <f t="shared" si="0"/>
        <v>6.2500000000000888E-3</v>
      </c>
      <c r="AB13" s="15" t="b">
        <f>IF(Table4[[#This Row],[Time taken]],TRUE,IF(NOT(Table4[[#This Row],[Start]]),FALSE,TRUE))</f>
        <v>1</v>
      </c>
    </row>
    <row r="14" spans="1:28" ht="14.5" customHeight="1" x14ac:dyDescent="0.35">
      <c r="A14" s="17" t="s">
        <v>628</v>
      </c>
      <c r="B14" s="17" t="s">
        <v>261</v>
      </c>
      <c r="C14" s="15">
        <v>2021</v>
      </c>
      <c r="D14" s="15" t="s">
        <v>262</v>
      </c>
      <c r="E14" s="15" t="s">
        <v>459</v>
      </c>
      <c r="F14" s="15" t="str">
        <f xml:space="preserve"> _xlfn.ARRAYTOTEXT('Data Extraction - RM'!F4:K4)</f>
        <v>Explicit; STQL; -; Online; Decentralized; Outline; Passive; Event-triggered; Non-invasive</v>
      </c>
      <c r="G14" s="22" t="s">
        <v>532</v>
      </c>
      <c r="H14" s="15" t="s">
        <v>685</v>
      </c>
      <c r="I14" s="15" t="s">
        <v>528</v>
      </c>
      <c r="J14" s="15" t="s">
        <v>526</v>
      </c>
      <c r="K14" s="15" t="s">
        <v>527</v>
      </c>
      <c r="L14" s="15" t="s">
        <v>495</v>
      </c>
      <c r="M14" s="15" t="s">
        <v>349</v>
      </c>
      <c r="N14" s="15" t="s">
        <v>523</v>
      </c>
      <c r="O14" s="18" t="s">
        <v>524</v>
      </c>
      <c r="P14" s="15" t="s">
        <v>522</v>
      </c>
      <c r="Q14" s="15" t="s">
        <v>530</v>
      </c>
      <c r="R14" s="15" t="s">
        <v>525</v>
      </c>
      <c r="S14" s="15" t="s">
        <v>349</v>
      </c>
      <c r="T14" s="15" t="s">
        <v>349</v>
      </c>
      <c r="U14" s="15" t="s">
        <v>349</v>
      </c>
      <c r="V14" s="15" t="s">
        <v>349</v>
      </c>
      <c r="W14" s="15" t="s">
        <v>391</v>
      </c>
      <c r="X14" s="19">
        <v>44696</v>
      </c>
      <c r="Y14" s="20">
        <v>0.69513888888888886</v>
      </c>
      <c r="Z14" s="20">
        <v>0.73888888888888893</v>
      </c>
      <c r="AA14" s="20">
        <f t="shared" si="0"/>
        <v>4.3750000000000067E-2</v>
      </c>
      <c r="AB14" s="15" t="b">
        <f>IF(Table4[[#This Row],[Time taken]],TRUE,IF(NOT(Table4[[#This Row],[Start]]),FALSE,TRUE))</f>
        <v>1</v>
      </c>
    </row>
    <row r="15" spans="1:28" ht="14.5" customHeight="1" x14ac:dyDescent="0.35">
      <c r="A15" s="17" t="s">
        <v>629</v>
      </c>
      <c r="B15" s="17" t="s">
        <v>198</v>
      </c>
      <c r="C15" s="15">
        <v>2021</v>
      </c>
      <c r="D15" s="15" t="s">
        <v>21</v>
      </c>
      <c r="E15" s="15" t="s">
        <v>459</v>
      </c>
      <c r="F15" s="15" t="str">
        <f xml:space="preserve"> _xlfn.ARRAYTOTEXT('Data Extraction - RM'!F5:K5)</f>
        <v>Internal; -; Offline; Active; -; Invasive; Overhead is energy consumption</v>
      </c>
      <c r="G15" s="22" t="s">
        <v>533</v>
      </c>
      <c r="H15" s="15" t="s">
        <v>374</v>
      </c>
      <c r="I15" s="15" t="s">
        <v>349</v>
      </c>
      <c r="J15" s="15" t="s">
        <v>538</v>
      </c>
      <c r="K15" s="15" t="s">
        <v>537</v>
      </c>
      <c r="L15" s="15" t="s">
        <v>536</v>
      </c>
      <c r="M15" s="15" t="s">
        <v>535</v>
      </c>
      <c r="N15" s="15" t="s">
        <v>534</v>
      </c>
      <c r="O15" s="15" t="s">
        <v>349</v>
      </c>
      <c r="P15" s="15" t="s">
        <v>529</v>
      </c>
      <c r="Q15" s="15" t="s">
        <v>531</v>
      </c>
      <c r="R15" s="15" t="s">
        <v>349</v>
      </c>
      <c r="S15" s="15" t="s">
        <v>349</v>
      </c>
      <c r="T15" s="15" t="s">
        <v>349</v>
      </c>
      <c r="U15" s="15" t="s">
        <v>349</v>
      </c>
      <c r="V15" s="15" t="s">
        <v>349</v>
      </c>
      <c r="W15" s="15" t="s">
        <v>391</v>
      </c>
      <c r="X15" s="19">
        <v>44696</v>
      </c>
      <c r="Y15" s="20">
        <v>0.74930555555555556</v>
      </c>
      <c r="Z15" s="20">
        <v>0.77083333333333337</v>
      </c>
      <c r="AA15" s="20">
        <f t="shared" si="0"/>
        <v>2.1527777777777812E-2</v>
      </c>
      <c r="AB15" s="15" t="b">
        <f>IF(Table4[[#This Row],[Time taken]],TRUE,IF(NOT(Table4[[#This Row],[Start]]),FALSE,TRUE))</f>
        <v>1</v>
      </c>
    </row>
    <row r="16" spans="1:28" ht="14.5" customHeight="1" x14ac:dyDescent="0.35">
      <c r="A16" s="17" t="s">
        <v>630</v>
      </c>
      <c r="B16" s="17" t="s">
        <v>267</v>
      </c>
      <c r="C16" s="15">
        <v>2020</v>
      </c>
      <c r="D16" s="15" t="s">
        <v>18</v>
      </c>
      <c r="E16" s="15" t="s">
        <v>459</v>
      </c>
      <c r="F16" s="15" t="str">
        <f xml:space="preserve"> _xlfn.ARRAYTOTEXT('Data Extraction - RM'!F6:K6)</f>
        <v>Explicit; Agnostic; Operational; Explicit; Interpreted; Offline/Online; Decentralized; Outline ; Active; Event-triggered; Precise; Invasive; Overhead is delay in messgae exchange</v>
      </c>
      <c r="G16" s="22" t="s">
        <v>547</v>
      </c>
      <c r="H16" s="15" t="s">
        <v>575</v>
      </c>
      <c r="I16" s="15" t="s">
        <v>548</v>
      </c>
      <c r="J16" s="15" t="s">
        <v>546</v>
      </c>
      <c r="K16" s="15" t="s">
        <v>340</v>
      </c>
      <c r="L16" s="15" t="s">
        <v>536</v>
      </c>
      <c r="M16" s="15" t="s">
        <v>349</v>
      </c>
      <c r="N16" s="15" t="s">
        <v>549</v>
      </c>
      <c r="O16" s="18" t="s">
        <v>388</v>
      </c>
      <c r="P16" s="15" t="s">
        <v>545</v>
      </c>
      <c r="Q16" s="15" t="s">
        <v>557</v>
      </c>
      <c r="R16" s="15" t="s">
        <v>556</v>
      </c>
      <c r="S16" s="15" t="s">
        <v>349</v>
      </c>
      <c r="T16" s="15" t="s">
        <v>349</v>
      </c>
      <c r="U16" s="15" t="s">
        <v>349</v>
      </c>
      <c r="V16" s="15" t="s">
        <v>349</v>
      </c>
      <c r="W16" s="15" t="s">
        <v>391</v>
      </c>
      <c r="X16" s="19">
        <v>44697</v>
      </c>
      <c r="Y16" s="20">
        <v>0.43888888888888888</v>
      </c>
      <c r="Z16" s="20">
        <v>0.47013888888888888</v>
      </c>
      <c r="AA16" s="20">
        <f t="shared" si="0"/>
        <v>3.125E-2</v>
      </c>
      <c r="AB16" s="15" t="b">
        <f>IF(Table4[[#This Row],[Time taken]],TRUE,IF(NOT(Table4[[#This Row],[Start]]),FALSE,TRUE))</f>
        <v>1</v>
      </c>
    </row>
    <row r="17" spans="1:28" ht="14.5" customHeight="1" x14ac:dyDescent="0.35">
      <c r="A17" s="17" t="s">
        <v>631</v>
      </c>
      <c r="B17" s="17" t="s">
        <v>193</v>
      </c>
      <c r="C17" s="15">
        <v>2020</v>
      </c>
      <c r="D17" s="15" t="s">
        <v>20</v>
      </c>
      <c r="E17" s="15" t="s">
        <v>459</v>
      </c>
      <c r="F17" s="15" t="str">
        <f xml:space="preserve"> _xlfn.ARRAYTOTEXT('Data Extraction - RM'!F7:K7)</f>
        <v>Explicit; HSL; Operational; Explicit; Online; Hybrid; Outline; Passive; Event-triggered; Invasive; Overhead is number of processes and time</v>
      </c>
      <c r="G17" s="22" t="s">
        <v>553</v>
      </c>
      <c r="H17" s="15" t="s">
        <v>680</v>
      </c>
      <c r="I17" s="15" t="s">
        <v>561</v>
      </c>
      <c r="J17" s="15" t="s">
        <v>551</v>
      </c>
      <c r="K17" s="15" t="s">
        <v>552</v>
      </c>
      <c r="L17" s="15" t="s">
        <v>495</v>
      </c>
      <c r="M17" s="15" t="s">
        <v>349</v>
      </c>
      <c r="N17" s="15" t="s">
        <v>554</v>
      </c>
      <c r="O17" s="15" t="s">
        <v>349</v>
      </c>
      <c r="P17" s="15" t="s">
        <v>550</v>
      </c>
      <c r="Q17" s="15" t="s">
        <v>555</v>
      </c>
      <c r="R17" s="15" t="s">
        <v>349</v>
      </c>
      <c r="S17" s="15" t="s">
        <v>349</v>
      </c>
      <c r="T17" s="15" t="s">
        <v>349</v>
      </c>
      <c r="U17" s="15" t="s">
        <v>349</v>
      </c>
      <c r="V17" s="15" t="s">
        <v>349</v>
      </c>
      <c r="W17" s="15" t="s">
        <v>391</v>
      </c>
      <c r="X17" s="19">
        <v>44697</v>
      </c>
      <c r="Y17" s="20">
        <v>0.84097222222222223</v>
      </c>
      <c r="Z17" s="20">
        <v>0.89236111111111116</v>
      </c>
      <c r="AA17" s="20">
        <f t="shared" si="0"/>
        <v>5.1388888888888928E-2</v>
      </c>
      <c r="AB17" s="15" t="b">
        <f>IF(Table4[[#This Row],[Time taken]],TRUE,IF(NOT(Table4[[#This Row],[Start]]),FALSE,TRUE))</f>
        <v>1</v>
      </c>
    </row>
    <row r="18" spans="1:28" ht="14.5" customHeight="1" x14ac:dyDescent="0.35">
      <c r="A18" s="17" t="s">
        <v>632</v>
      </c>
      <c r="B18" s="17" t="s">
        <v>272</v>
      </c>
      <c r="C18" s="15">
        <v>2020</v>
      </c>
      <c r="D18" s="15" t="s">
        <v>22</v>
      </c>
      <c r="E18" s="15" t="s">
        <v>459</v>
      </c>
      <c r="F18" s="15" t="str">
        <f xml:space="preserve"> _xlfn.ARRAYTOTEXT('Data Extraction - RM'!F8:K8)</f>
        <v>Explicit; P; Directly executed; Online; Inline; Passive; -; -</v>
      </c>
      <c r="G18" s="22" t="s">
        <v>562</v>
      </c>
      <c r="H18" s="15" t="s">
        <v>560</v>
      </c>
      <c r="I18" s="15" t="s">
        <v>349</v>
      </c>
      <c r="J18" s="15" t="s">
        <v>569</v>
      </c>
      <c r="K18" s="15" t="s">
        <v>340</v>
      </c>
      <c r="L18" s="15" t="s">
        <v>536</v>
      </c>
      <c r="M18" s="15" t="s">
        <v>349</v>
      </c>
      <c r="N18" s="15" t="s">
        <v>349</v>
      </c>
      <c r="O18" s="18" t="s">
        <v>410</v>
      </c>
      <c r="P18" s="15" t="s">
        <v>559</v>
      </c>
      <c r="Q18" s="15" t="s">
        <v>558</v>
      </c>
      <c r="R18" s="15" t="s">
        <v>563</v>
      </c>
      <c r="S18" s="15" t="s">
        <v>349</v>
      </c>
      <c r="T18" s="15" t="s">
        <v>349</v>
      </c>
      <c r="U18" s="15" t="s">
        <v>349</v>
      </c>
      <c r="V18" s="15" t="s">
        <v>349</v>
      </c>
      <c r="W18" s="15" t="s">
        <v>391</v>
      </c>
      <c r="X18" s="19">
        <v>44698</v>
      </c>
      <c r="Y18" s="20">
        <v>0.35416666666666669</v>
      </c>
      <c r="Z18" s="20">
        <v>0.37638888888888888</v>
      </c>
      <c r="AA18" s="20">
        <f t="shared" si="0"/>
        <v>2.2222222222222199E-2</v>
      </c>
      <c r="AB18" s="15" t="b">
        <f>IF(Table4[[#This Row],[Time taken]],TRUE,IF(NOT(Table4[[#This Row],[Start]]),FALSE,TRUE))</f>
        <v>1</v>
      </c>
    </row>
    <row r="19" spans="1:28" ht="14.5" customHeight="1" x14ac:dyDescent="0.35">
      <c r="A19" s="21" t="s">
        <v>633</v>
      </c>
      <c r="B19" s="21" t="s">
        <v>286</v>
      </c>
      <c r="C19" s="22">
        <v>2018</v>
      </c>
      <c r="D19" s="22" t="s">
        <v>15</v>
      </c>
      <c r="E19" s="22" t="s">
        <v>459</v>
      </c>
      <c r="F19" s="22" t="str">
        <f xml:space="preserve"> _xlfn.ARRAYTOTEXT('Data Extraction - RM'!F9:K9)</f>
        <v>Explicit; Analytical; Implicit; Online; Centralized; Passive; -; Non-invasive</v>
      </c>
      <c r="G19" s="22" t="s">
        <v>573</v>
      </c>
      <c r="H19" s="22" t="s">
        <v>574</v>
      </c>
      <c r="I19" s="22" t="s">
        <v>349</v>
      </c>
      <c r="J19" s="22" t="s">
        <v>570</v>
      </c>
      <c r="K19" s="22" t="s">
        <v>340</v>
      </c>
      <c r="L19" s="22" t="s">
        <v>536</v>
      </c>
      <c r="M19" s="22" t="s">
        <v>349</v>
      </c>
      <c r="N19" s="22" t="s">
        <v>663</v>
      </c>
      <c r="O19" s="22" t="s">
        <v>349</v>
      </c>
      <c r="P19" s="22" t="s">
        <v>572</v>
      </c>
      <c r="Q19" s="22" t="s">
        <v>571</v>
      </c>
      <c r="R19" s="22" t="s">
        <v>349</v>
      </c>
      <c r="S19" s="22" t="s">
        <v>349</v>
      </c>
      <c r="T19" s="22" t="s">
        <v>349</v>
      </c>
      <c r="U19" s="22" t="s">
        <v>349</v>
      </c>
      <c r="V19" s="22" t="s">
        <v>349</v>
      </c>
      <c r="W19" s="22" t="s">
        <v>391</v>
      </c>
      <c r="X19" s="23">
        <v>44698</v>
      </c>
      <c r="Y19" s="24">
        <v>0.38472222222222219</v>
      </c>
      <c r="Z19" s="24">
        <v>0.40416666666666662</v>
      </c>
      <c r="AA19" s="24">
        <f t="shared" si="0"/>
        <v>1.9444444444444431E-2</v>
      </c>
      <c r="AB19" s="22" t="b">
        <f>IF(Table4[[#This Row],[Time taken]],TRUE,IF(NOT(Table4[[#This Row],[Start]]),FALSE,TRUE))</f>
        <v>1</v>
      </c>
    </row>
    <row r="20" spans="1:28" ht="14.5" customHeight="1" x14ac:dyDescent="0.35">
      <c r="A20" s="17" t="s">
        <v>634</v>
      </c>
      <c r="B20" s="17" t="s">
        <v>290</v>
      </c>
      <c r="C20" s="15">
        <v>2017</v>
      </c>
      <c r="D20" s="15" t="s">
        <v>16</v>
      </c>
      <c r="E20" s="15" t="s">
        <v>459</v>
      </c>
      <c r="F20" s="15" t="str">
        <f xml:space="preserve"> _xlfn.ARRAYTOTEXT('Data Extraction - RM'!F10:K10)</f>
        <v>-; Analytical; Implicit; Online; Active; Time-triggered; Non-invasive</v>
      </c>
      <c r="G20" s="22" t="s">
        <v>613</v>
      </c>
      <c r="H20" s="15" t="s">
        <v>560</v>
      </c>
      <c r="I20" s="15" t="s">
        <v>615</v>
      </c>
      <c r="J20" s="15" t="s">
        <v>610</v>
      </c>
      <c r="K20" s="15" t="s">
        <v>340</v>
      </c>
      <c r="L20" s="15" t="s">
        <v>536</v>
      </c>
      <c r="M20" s="15" t="s">
        <v>612</v>
      </c>
      <c r="N20" s="15" t="s">
        <v>611</v>
      </c>
      <c r="O20" s="18" t="s">
        <v>446</v>
      </c>
      <c r="P20" s="15" t="s">
        <v>608</v>
      </c>
      <c r="Q20" s="15" t="s">
        <v>609</v>
      </c>
      <c r="R20" s="15" t="s">
        <v>349</v>
      </c>
      <c r="S20" s="15" t="s">
        <v>349</v>
      </c>
      <c r="T20" s="15" t="s">
        <v>349</v>
      </c>
      <c r="U20" s="15" t="s">
        <v>349</v>
      </c>
      <c r="V20" s="15" t="s">
        <v>349</v>
      </c>
      <c r="W20" s="15" t="s">
        <v>391</v>
      </c>
      <c r="X20" s="19">
        <v>44698</v>
      </c>
      <c r="Y20" s="20">
        <v>0.88402777777777775</v>
      </c>
      <c r="Z20" s="20">
        <v>0.89097222222222217</v>
      </c>
      <c r="AA20" s="20">
        <f t="shared" si="0"/>
        <v>6.9444444444444198E-3</v>
      </c>
      <c r="AB20" s="15" t="b">
        <f>IF(Table4[[#This Row],[Time taken]],TRUE,IF(NOT(Table4[[#This Row],[Start]]),FALSE,TRUE))</f>
        <v>1</v>
      </c>
    </row>
    <row r="21" spans="1:28" ht="14.5" customHeight="1" x14ac:dyDescent="0.35">
      <c r="A21" s="17" t="s">
        <v>635</v>
      </c>
      <c r="B21" s="17" t="s">
        <v>304</v>
      </c>
      <c r="C21" s="15">
        <v>2014</v>
      </c>
      <c r="D21" s="15" t="s">
        <v>19</v>
      </c>
      <c r="E21" s="15" t="s">
        <v>459</v>
      </c>
      <c r="F21" s="15" t="str">
        <f xml:space="preserve"> _xlfn.ARRAYTOTEXT('Data Extraction - RM'!F11:K11)</f>
        <v>Explicit; MOP; Operational; Explicit; Online; Decentralized; Outline; Active; -; Non-invasive</v>
      </c>
      <c r="G21" s="22" t="s">
        <v>349</v>
      </c>
      <c r="H21" s="15" t="s">
        <v>680</v>
      </c>
      <c r="I21" s="15" t="s">
        <v>349</v>
      </c>
      <c r="J21" s="15" t="s">
        <v>578</v>
      </c>
      <c r="K21" s="15" t="s">
        <v>497</v>
      </c>
      <c r="L21" s="15" t="s">
        <v>536</v>
      </c>
      <c r="M21" s="15" t="s">
        <v>349</v>
      </c>
      <c r="N21" s="15" t="s">
        <v>579</v>
      </c>
      <c r="O21" s="18" t="s">
        <v>670</v>
      </c>
      <c r="P21" s="15" t="s">
        <v>576</v>
      </c>
      <c r="Q21" s="15" t="s">
        <v>577</v>
      </c>
      <c r="R21" s="15" t="s">
        <v>349</v>
      </c>
      <c r="S21" s="15" t="s">
        <v>349</v>
      </c>
      <c r="T21" s="15" t="s">
        <v>349</v>
      </c>
      <c r="U21" s="15" t="s">
        <v>349</v>
      </c>
      <c r="V21" s="15" t="s">
        <v>349</v>
      </c>
      <c r="W21" s="15" t="s">
        <v>391</v>
      </c>
      <c r="X21" s="19">
        <v>44698</v>
      </c>
      <c r="Y21" s="20">
        <v>0.4236111111111111</v>
      </c>
      <c r="Z21" s="20">
        <v>0.43888888888888888</v>
      </c>
      <c r="AA21" s="20">
        <f t="shared" si="0"/>
        <v>1.5277777777777779E-2</v>
      </c>
      <c r="AB21" s="15" t="b">
        <f>IF(Table4[[#This Row],[Time taken]],TRUE,IF(NOT(Table4[[#This Row],[Start]]),FALSE,TRUE))</f>
        <v>1</v>
      </c>
    </row>
  </sheetData>
  <mergeCells count="8">
    <mergeCell ref="W2:AB2"/>
    <mergeCell ref="S2:V2"/>
    <mergeCell ref="B2:D2"/>
    <mergeCell ref="B1:M1"/>
    <mergeCell ref="J2:O2"/>
    <mergeCell ref="E2:G2"/>
    <mergeCell ref="H2:I2"/>
    <mergeCell ref="P2:R2"/>
  </mergeCells>
  <phoneticPr fontId="19" type="noConversion"/>
  <conditionalFormatting sqref="B1">
    <cfRule type="dataBar" priority="1">
      <dataBar>
        <cfvo type="num" val="0"/>
        <cfvo type="num" val="1"/>
        <color rgb="FF638EC6"/>
      </dataBar>
      <extLst>
        <ext xmlns:x14="http://schemas.microsoft.com/office/spreadsheetml/2009/9/main" uri="{B025F937-C7B1-47D3-B67F-A62EFF666E3E}">
          <x14:id>{0A5C4461-DE6C-4177-AE0A-D48F6B00D909}</x14:id>
        </ext>
      </extLst>
    </cfRule>
    <cfRule type="dataBar" priority="2">
      <dataBar>
        <cfvo type="num" val="0"/>
        <cfvo type="num" val="1"/>
        <color theme="4" tint="0.59999389629810485"/>
      </dataBar>
      <extLst>
        <ext xmlns:x14="http://schemas.microsoft.com/office/spreadsheetml/2009/9/main" uri="{B025F937-C7B1-47D3-B67F-A62EFF666E3E}">
          <x14:id>{E13E163B-586E-466B-A411-339D02A03565}</x14:id>
        </ext>
      </extLst>
    </cfRule>
    <cfRule type="dataBar" priority="3">
      <dataBar>
        <cfvo type="min"/>
        <cfvo type="max"/>
        <color rgb="FF638EC6"/>
      </dataBar>
      <extLst>
        <ext xmlns:x14="http://schemas.microsoft.com/office/spreadsheetml/2009/9/main" uri="{B025F937-C7B1-47D3-B67F-A62EFF666E3E}">
          <x14:id>{3774E983-DCFC-4FC0-895F-0489FAC63DCA}</x14:id>
        </ext>
      </extLst>
    </cfRule>
  </conditionalFormatting>
  <hyperlinks>
    <hyperlink ref="O14" r:id="rId1" xr:uid="{4DE6DA70-5DDE-4F86-9E84-594704CB6144}"/>
    <hyperlink ref="O4" r:id="rId2" xr:uid="{F5EB3EBE-834B-4DA3-ACEA-E112996CB91F}"/>
    <hyperlink ref="O16" r:id="rId3" xr:uid="{E95DC3F7-6F40-461E-B538-012E11490AE4}"/>
    <hyperlink ref="O18" r:id="rId4" xr:uid="{FCF1443C-F041-4C90-844C-7287EF1D53FF}"/>
    <hyperlink ref="O10" r:id="rId5" xr:uid="{8E25F5BF-A89E-41E3-A591-5142118A8C81}"/>
    <hyperlink ref="O13" r:id="rId6" xr:uid="{5D989768-7A80-46F7-BA5B-C5399B0E54D6}"/>
    <hyperlink ref="O20" r:id="rId7" xr:uid="{63D59429-0C1C-4AC1-9B12-07C20B9AEE26}"/>
    <hyperlink ref="O21" r:id="rId8" xr:uid="{96439D90-402E-4B3E-84B7-C1FB2E37395A}"/>
  </hyperlinks>
  <pageMargins left="0.7" right="0.7" top="0.75" bottom="0.75" header="0.3" footer="0.3"/>
  <pageSetup orientation="portrait" horizontalDpi="1200" verticalDpi="1200" r:id="rId9"/>
  <legacyDrawing r:id="rId10"/>
  <tableParts count="1">
    <tablePart r:id="rId11"/>
  </tableParts>
  <extLst>
    <ext xmlns:x14="http://schemas.microsoft.com/office/spreadsheetml/2009/9/main" uri="{78C0D931-6437-407d-A8EE-F0AAD7539E65}">
      <x14:conditionalFormattings>
        <x14:conditionalFormatting xmlns:xm="http://schemas.microsoft.com/office/excel/2006/main">
          <x14:cfRule type="dataBar" id="{0A5C4461-DE6C-4177-AE0A-D48F6B00D909}">
            <x14:dataBar minLength="0" maxLength="100">
              <x14:cfvo type="num">
                <xm:f>0</xm:f>
              </x14:cfvo>
              <x14:cfvo type="num">
                <xm:f>1</xm:f>
              </x14:cfvo>
              <x14:negativeFillColor rgb="FFFF0000"/>
              <x14:axisColor rgb="FF000000"/>
            </x14:dataBar>
          </x14:cfRule>
          <x14:cfRule type="dataBar" id="{E13E163B-586E-466B-A411-339D02A03565}">
            <x14:dataBar minLength="0" maxLength="100" gradient="0">
              <x14:cfvo type="num">
                <xm:f>0</xm:f>
              </x14:cfvo>
              <x14:cfvo type="num">
                <xm:f>1</xm:f>
              </x14:cfvo>
              <x14:negativeFillColor rgb="FFFF0000"/>
              <x14:axisColor rgb="FF000000"/>
            </x14:dataBar>
          </x14:cfRule>
          <x14:cfRule type="dataBar" id="{3774E983-DCFC-4FC0-895F-0489FAC63DCA}">
            <x14:dataBar minLength="0" maxLength="100" border="1" negativeBarBorderColorSameAsPositive="0">
              <x14:cfvo type="autoMin"/>
              <x14:cfvo type="autoMax"/>
              <x14:borderColor rgb="FF638EC6"/>
              <x14:negativeFillColor rgb="FFFF0000"/>
              <x14:negativeBorderColor rgb="FFFF0000"/>
              <x14:axisColor rgb="FF000000"/>
            </x14:dataBar>
          </x14:cfRule>
          <xm:sqref>B1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BB7A0-AC5E-4BD8-B2EC-DAAB53C0D7A2}">
  <dimension ref="A2:K16"/>
  <sheetViews>
    <sheetView tabSelected="1" workbookViewId="0">
      <selection activeCell="D4" sqref="D4"/>
    </sheetView>
  </sheetViews>
  <sheetFormatPr defaultRowHeight="14.5" x14ac:dyDescent="0.35"/>
  <cols>
    <col min="1" max="1" width="10" customWidth="1"/>
    <col min="2" max="2" width="12.90625" customWidth="1"/>
    <col min="3" max="3" width="7" customWidth="1"/>
    <col min="4" max="4" width="37" customWidth="1"/>
    <col min="5" max="5" width="10.54296875" customWidth="1"/>
    <col min="6" max="6" width="18.54296875" customWidth="1"/>
    <col min="7" max="7" width="15.08984375" customWidth="1"/>
    <col min="8" max="8" width="13.36328125" customWidth="1"/>
    <col min="9" max="9" width="15.08984375" customWidth="1"/>
    <col min="10" max="10" width="15.6328125" customWidth="1"/>
    <col min="11" max="11" width="18.36328125" customWidth="1"/>
  </cols>
  <sheetData>
    <row r="2" spans="1:11" ht="14.5" customHeight="1" x14ac:dyDescent="0.35">
      <c r="A2" s="15"/>
      <c r="B2" s="27" t="str">
        <f>'Data Extraction'!B2</f>
        <v>Meta-data</v>
      </c>
      <c r="C2" s="27"/>
      <c r="D2" s="27"/>
      <c r="E2" s="27"/>
      <c r="F2" s="30" t="s">
        <v>621</v>
      </c>
      <c r="G2" s="30"/>
      <c r="H2" s="30"/>
      <c r="I2" s="30"/>
      <c r="J2" s="30"/>
    </row>
    <row r="3" spans="1:11" ht="14.5" customHeight="1" x14ac:dyDescent="0.35">
      <c r="A3" s="15" t="s">
        <v>318</v>
      </c>
      <c r="B3" s="15" t="s">
        <v>469</v>
      </c>
      <c r="C3" s="15" t="s">
        <v>470</v>
      </c>
      <c r="D3" s="15" t="s">
        <v>471</v>
      </c>
      <c r="E3" s="15" t="s">
        <v>472</v>
      </c>
      <c r="F3" t="s">
        <v>622</v>
      </c>
      <c r="G3" t="s">
        <v>623</v>
      </c>
      <c r="H3" t="s">
        <v>624</v>
      </c>
      <c r="I3" t="s">
        <v>625</v>
      </c>
      <c r="J3" t="s">
        <v>626</v>
      </c>
      <c r="K3" t="s">
        <v>627</v>
      </c>
    </row>
    <row r="4" spans="1:11" ht="14.5" customHeight="1" x14ac:dyDescent="0.35">
      <c r="A4" s="17" t="s">
        <v>628</v>
      </c>
      <c r="B4" s="17" t="s">
        <v>261</v>
      </c>
      <c r="C4" s="15">
        <v>2021</v>
      </c>
      <c r="D4" s="15" t="s">
        <v>262</v>
      </c>
      <c r="E4" s="15" t="s">
        <v>459</v>
      </c>
      <c r="F4" t="s">
        <v>646</v>
      </c>
      <c r="G4" t="s">
        <v>349</v>
      </c>
      <c r="H4" t="s">
        <v>677</v>
      </c>
      <c r="I4" t="s">
        <v>647</v>
      </c>
      <c r="J4" t="s">
        <v>648</v>
      </c>
      <c r="K4" t="s">
        <v>649</v>
      </c>
    </row>
    <row r="5" spans="1:11" ht="14.5" customHeight="1" x14ac:dyDescent="0.35">
      <c r="A5" s="17" t="s">
        <v>629</v>
      </c>
      <c r="B5" s="17" t="s">
        <v>198</v>
      </c>
      <c r="C5" s="15">
        <v>2021</v>
      </c>
      <c r="D5" s="15" t="s">
        <v>21</v>
      </c>
      <c r="E5" s="15" t="s">
        <v>459</v>
      </c>
      <c r="F5" t="s">
        <v>651</v>
      </c>
      <c r="G5" t="s">
        <v>349</v>
      </c>
      <c r="H5" t="s">
        <v>567</v>
      </c>
      <c r="I5" t="s">
        <v>650</v>
      </c>
      <c r="J5" t="s">
        <v>349</v>
      </c>
      <c r="K5" t="s">
        <v>675</v>
      </c>
    </row>
    <row r="6" spans="1:11" ht="14.5" customHeight="1" x14ac:dyDescent="0.35">
      <c r="A6" s="17" t="s">
        <v>630</v>
      </c>
      <c r="B6" s="17" t="s">
        <v>267</v>
      </c>
      <c r="C6" s="15">
        <v>2020</v>
      </c>
      <c r="D6" s="15" t="s">
        <v>18</v>
      </c>
      <c r="E6" s="15" t="s">
        <v>459</v>
      </c>
      <c r="F6" t="s">
        <v>653</v>
      </c>
      <c r="G6" t="s">
        <v>652</v>
      </c>
      <c r="H6" t="s">
        <v>676</v>
      </c>
      <c r="I6" t="s">
        <v>650</v>
      </c>
      <c r="J6" t="s">
        <v>672</v>
      </c>
      <c r="K6" t="s">
        <v>673</v>
      </c>
    </row>
    <row r="7" spans="1:11" ht="14.5" customHeight="1" x14ac:dyDescent="0.35">
      <c r="A7" s="17" t="s">
        <v>631</v>
      </c>
      <c r="B7" s="17" t="s">
        <v>193</v>
      </c>
      <c r="C7" s="15">
        <v>2020</v>
      </c>
      <c r="D7" s="15" t="s">
        <v>20</v>
      </c>
      <c r="E7" s="15" t="s">
        <v>459</v>
      </c>
      <c r="F7" t="s">
        <v>654</v>
      </c>
      <c r="G7" t="s">
        <v>655</v>
      </c>
      <c r="H7" t="s">
        <v>678</v>
      </c>
      <c r="I7" t="s">
        <v>647</v>
      </c>
      <c r="J7" t="s">
        <v>648</v>
      </c>
      <c r="K7" t="s">
        <v>674</v>
      </c>
    </row>
    <row r="8" spans="1:11" ht="14.5" customHeight="1" x14ac:dyDescent="0.35">
      <c r="A8" s="17" t="s">
        <v>632</v>
      </c>
      <c r="B8" s="17" t="s">
        <v>272</v>
      </c>
      <c r="C8" s="15">
        <v>2020</v>
      </c>
      <c r="D8" s="15" t="s">
        <v>22</v>
      </c>
      <c r="E8" s="15" t="s">
        <v>459</v>
      </c>
      <c r="F8" t="s">
        <v>671</v>
      </c>
      <c r="G8" t="s">
        <v>657</v>
      </c>
      <c r="H8" t="s">
        <v>679</v>
      </c>
      <c r="I8" t="s">
        <v>647</v>
      </c>
      <c r="J8" t="s">
        <v>349</v>
      </c>
      <c r="K8" t="s">
        <v>349</v>
      </c>
    </row>
    <row r="9" spans="1:11" ht="14.5" hidden="1" customHeight="1" x14ac:dyDescent="0.35">
      <c r="A9" s="21" t="s">
        <v>633</v>
      </c>
      <c r="B9" s="21" t="s">
        <v>286</v>
      </c>
      <c r="C9" s="22">
        <v>2018</v>
      </c>
      <c r="D9" s="22" t="s">
        <v>15</v>
      </c>
      <c r="E9" s="22" t="s">
        <v>459</v>
      </c>
      <c r="F9" s="10" t="s">
        <v>656</v>
      </c>
      <c r="G9" s="10" t="s">
        <v>658</v>
      </c>
      <c r="H9" s="10" t="s">
        <v>659</v>
      </c>
      <c r="I9" s="10" t="s">
        <v>647</v>
      </c>
      <c r="J9" s="10" t="s">
        <v>349</v>
      </c>
      <c r="K9" s="10" t="s">
        <v>649</v>
      </c>
    </row>
    <row r="10" spans="1:11" ht="14.5" customHeight="1" x14ac:dyDescent="0.35">
      <c r="A10" s="17" t="s">
        <v>634</v>
      </c>
      <c r="B10" s="17" t="s">
        <v>290</v>
      </c>
      <c r="C10" s="15">
        <v>2017</v>
      </c>
      <c r="D10" s="15" t="s">
        <v>16</v>
      </c>
      <c r="E10" s="15" t="s">
        <v>459</v>
      </c>
      <c r="F10" t="s">
        <v>349</v>
      </c>
      <c r="G10" t="s">
        <v>658</v>
      </c>
      <c r="H10" t="s">
        <v>662</v>
      </c>
      <c r="I10" t="s">
        <v>650</v>
      </c>
      <c r="J10" t="s">
        <v>660</v>
      </c>
      <c r="K10" t="s">
        <v>649</v>
      </c>
    </row>
    <row r="11" spans="1:11" ht="14.5" customHeight="1" x14ac:dyDescent="0.35">
      <c r="A11" s="17" t="s">
        <v>635</v>
      </c>
      <c r="B11" s="17" t="s">
        <v>304</v>
      </c>
      <c r="C11" s="15">
        <v>2014</v>
      </c>
      <c r="D11" s="15" t="s">
        <v>19</v>
      </c>
      <c r="E11" s="15" t="s">
        <v>459</v>
      </c>
      <c r="F11" t="s">
        <v>661</v>
      </c>
      <c r="G11" t="s">
        <v>655</v>
      </c>
      <c r="H11" t="s">
        <v>677</v>
      </c>
      <c r="I11" t="s">
        <v>650</v>
      </c>
      <c r="J11" t="s">
        <v>349</v>
      </c>
      <c r="K11" t="s">
        <v>649</v>
      </c>
    </row>
    <row r="12" spans="1:11" ht="14.5" customHeight="1" x14ac:dyDescent="0.35"/>
    <row r="13" spans="1:11" ht="14.5" customHeight="1" x14ac:dyDescent="0.35"/>
    <row r="14" spans="1:11" ht="14.5" customHeight="1" x14ac:dyDescent="0.35"/>
    <row r="15" spans="1:11" ht="14.5" customHeight="1" x14ac:dyDescent="0.35"/>
    <row r="16" spans="1:11" ht="14.5" customHeight="1" x14ac:dyDescent="0.35"/>
  </sheetData>
  <mergeCells count="2">
    <mergeCell ref="B2:E2"/>
    <mergeCell ref="F2:J2"/>
  </mergeCells>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Search Strategy</vt:lpstr>
      <vt:lpstr>ACM Digital Library</vt:lpstr>
      <vt:lpstr>IEEE Xplore</vt:lpstr>
      <vt:lpstr>Scopus</vt:lpstr>
      <vt:lpstr>Total (Author, Title, Year)</vt:lpstr>
      <vt:lpstr>Pilot screening</vt:lpstr>
      <vt:lpstr>Screening</vt:lpstr>
      <vt:lpstr>Data Extraction</vt:lpstr>
      <vt:lpstr>Data Extraction - 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Ricardo Caldas</cp:lastModifiedBy>
  <dcterms:created xsi:type="dcterms:W3CDTF">2022-04-28T08:03:16Z</dcterms:created>
  <dcterms:modified xsi:type="dcterms:W3CDTF">2024-04-17T19:36:12Z</dcterms:modified>
</cp:coreProperties>
</file>