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itte\Documents\TPEE\Projects\TDSR2021 MPPT\Hardware\ReboostV2-Hardware\Project Outputs for Reboostv2\"/>
    </mc:Choice>
  </mc:AlternateContent>
  <xr:revisionPtr revIDLastSave="0" documentId="8_{865CE3F8-7C9F-45CA-B538-B46C62680010}" xr6:coauthVersionLast="46" xr6:coauthVersionMax="46" xr10:uidLastSave="{00000000-0000-0000-0000-000000000000}"/>
  <bookViews>
    <workbookView xWindow="-108" yWindow="-108" windowWidth="23256" windowHeight="12576" xr2:uid="{924957F8-FB40-42BF-9C82-85D8AB08F348}"/>
  </bookViews>
  <sheets>
    <sheet name="Reboostv21 BOM" sheetId="1" r:id="rId1"/>
  </sheets>
  <definedNames>
    <definedName name="_xlnm.Print_Titles" localSheetId="0">'Reboostv21 BOM'!$1:$1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7" i="1" l="1"/>
  <c r="B78" i="1" s="1"/>
  <c r="H12" i="1"/>
  <c r="H29" i="1"/>
  <c r="H52" i="1"/>
  <c r="H49" i="1"/>
  <c r="H53" i="1"/>
  <c r="H51" i="1"/>
  <c r="H22" i="1"/>
  <c r="H54" i="1"/>
  <c r="H57" i="1"/>
  <c r="H55" i="1"/>
  <c r="H50" i="1"/>
  <c r="H56" i="1"/>
  <c r="H62" i="1"/>
  <c r="H64" i="1"/>
  <c r="H23" i="1"/>
  <c r="H61" i="1"/>
  <c r="H60" i="1"/>
  <c r="H24" i="1"/>
  <c r="H25" i="1"/>
  <c r="H28" i="1"/>
  <c r="H13" i="1"/>
  <c r="H4" i="1"/>
  <c r="H8" i="1"/>
  <c r="H9" i="1"/>
  <c r="H7" i="1"/>
  <c r="H6" i="1"/>
  <c r="H10" i="1"/>
  <c r="H11" i="1"/>
  <c r="H5" i="1"/>
  <c r="H17" i="1"/>
  <c r="H63" i="1"/>
  <c r="H42" i="1"/>
  <c r="H47" i="1"/>
  <c r="H38" i="1"/>
  <c r="H45" i="1"/>
  <c r="H33" i="1"/>
  <c r="H34" i="1"/>
  <c r="H37" i="1"/>
  <c r="H31" i="1"/>
  <c r="H58" i="1"/>
  <c r="H41" i="1"/>
  <c r="H46" i="1"/>
  <c r="H44" i="1"/>
  <c r="H43" i="1"/>
  <c r="H40" i="1"/>
  <c r="H32" i="1"/>
  <c r="H36" i="1"/>
  <c r="H39" i="1"/>
  <c r="H30" i="1"/>
  <c r="H35" i="1"/>
  <c r="H2" i="1"/>
  <c r="H3" i="1"/>
  <c r="H19" i="1"/>
  <c r="H15" i="1"/>
  <c r="H14" i="1"/>
  <c r="H21" i="1"/>
  <c r="H16" i="1"/>
  <c r="H59" i="1"/>
  <c r="H27" i="1"/>
  <c r="H18" i="1"/>
  <c r="H26" i="1"/>
  <c r="H20" i="1"/>
  <c r="H65" i="1"/>
  <c r="H48" i="1"/>
  <c r="A68" i="1" l="1"/>
</calcChain>
</file>

<file path=xl/sharedStrings.xml><?xml version="1.0" encoding="utf-8"?>
<sst xmlns="http://schemas.openxmlformats.org/spreadsheetml/2006/main" count="302" uniqueCount="203">
  <si>
    <t>Comment</t>
  </si>
  <si>
    <t>Description</t>
  </si>
  <si>
    <t>Footprint</t>
  </si>
  <si>
    <t>Quantity</t>
  </si>
  <si>
    <t>1nF</t>
  </si>
  <si>
    <t>Capacitor, 1nF, 50V, X7R</t>
  </si>
  <si>
    <t>C0603</t>
  </si>
  <si>
    <t>100nF</t>
  </si>
  <si>
    <t>Capacitor, 100nF, 50V, X7R</t>
  </si>
  <si>
    <t>2.2uF</t>
  </si>
  <si>
    <t>Capacitor, 2.2uF, 16V, X5R</t>
  </si>
  <si>
    <t>15pF</t>
  </si>
  <si>
    <t>Capacitor, 15pF, 50V, C0G / NP0</t>
  </si>
  <si>
    <t>100uF</t>
  </si>
  <si>
    <t>Aluminum Electrolytic Capacitor, 100uF, 100V</t>
  </si>
  <si>
    <t>WCAP-ATUL_10x20x5x0.6</t>
  </si>
  <si>
    <t>Capacitor, 100nF, 100V, X7R</t>
  </si>
  <si>
    <t>C-0805</t>
  </si>
  <si>
    <t>1uF</t>
  </si>
  <si>
    <t>Capacitor, 1uF, 100V, X7R</t>
  </si>
  <si>
    <t>C-1206</t>
  </si>
  <si>
    <t>10uF</t>
  </si>
  <si>
    <t>Capacitor, 10uF, 10V, X7R</t>
  </si>
  <si>
    <t>10nF</t>
  </si>
  <si>
    <t>Capacitor, 10nF, 50V, X7R</t>
  </si>
  <si>
    <t>4.7uF</t>
  </si>
  <si>
    <t>Capacitor, 4.7uF, 16V, X7R</t>
  </si>
  <si>
    <t>SP0502BAHTG</t>
  </si>
  <si>
    <t>Diode TVS Dual, Vrwm: 5.5V Vc: 8V</t>
  </si>
  <si>
    <t>SOT23</t>
  </si>
  <si>
    <t>SS110L</t>
  </si>
  <si>
    <t>Diode Schottky, Vrrm: 100V, If: 1A, Vf: 0.9V</t>
  </si>
  <si>
    <t>SUB-SMA</t>
  </si>
  <si>
    <t>HMHA2801</t>
  </si>
  <si>
    <t>Optocoupler, Vout:80V, Iin:0.01A</t>
  </si>
  <si>
    <t>FSOP4</t>
  </si>
  <si>
    <t>MMSD701T1G</t>
  </si>
  <si>
    <t>Diode Schottky, Vrrm: 70V, If: 0.2A, Vf: 0.5V</t>
  </si>
  <si>
    <t>SOD123 - B</t>
  </si>
  <si>
    <t>SMAJ58A</t>
  </si>
  <si>
    <t>Diode TVS, Vrwm: 58V, Vbr: 71.2V, Vc: 93.6V, Ippm: 4.3A</t>
  </si>
  <si>
    <t>SMA</t>
  </si>
  <si>
    <t>Fuse Holder</t>
  </si>
  <si>
    <t>Fuse, Holder, 10A, 250V, T:-40°C +85°C</t>
  </si>
  <si>
    <t>Fuse5x20TH</t>
  </si>
  <si>
    <t>Header 1x4</t>
  </si>
  <si>
    <t>Header, Close Horizontal, 1x4, Male, 7.62mm, TH</t>
  </si>
  <si>
    <t>PC 4/ 4-G-7,62</t>
  </si>
  <si>
    <t>USB-B-MINI-VERT</t>
  </si>
  <si>
    <t>Connector, Usb B Mini, Vertical, TH, WR-COM</t>
  </si>
  <si>
    <t>CAN_BUS-Deutsch_ASL206-05SD-HE</t>
  </si>
  <si>
    <t/>
  </si>
  <si>
    <t>ASL206-05SD-HE</t>
  </si>
  <si>
    <t>2uH, 10A</t>
  </si>
  <si>
    <t>WE-SD Rod Core Choke, 2uH, 10A</t>
  </si>
  <si>
    <t>744710210</t>
  </si>
  <si>
    <t>68uH, 11.2A</t>
  </si>
  <si>
    <t>WE-HCF SMT High Current Inductor, size 2920, 68uH, 11.2A, 24.42mOhm</t>
  </si>
  <si>
    <t>WE-HCF_2920</t>
  </si>
  <si>
    <t>150uH 0.42A</t>
  </si>
  <si>
    <t>150UH, 30%, 0.42A</t>
  </si>
  <si>
    <t>WE-TPC 4828, MH</t>
  </si>
  <si>
    <t>800Ohm</t>
  </si>
  <si>
    <t>WE-CNSW SMT Common Mode Line Filter, size 1812, 800Ohm, 1A, 60V</t>
  </si>
  <si>
    <t>WE-CNSW_1812</t>
  </si>
  <si>
    <t>90Ohm</t>
  </si>
  <si>
    <t>WE-CNSW SMT Common Mode Line Filter, size 0805, 90Ohm, 0.37A, 50V</t>
  </si>
  <si>
    <t>WE-CNSW_0805</t>
  </si>
  <si>
    <t>GRN</t>
  </si>
  <si>
    <t>LED, Reverse Mount, Cylindrical, Green</t>
  </si>
  <si>
    <t>WL-SMRW_1206 cylindrical_Reverse use</t>
  </si>
  <si>
    <t>RED</t>
  </si>
  <si>
    <t>LED, Reverse Mount, Cylindrical, Red</t>
  </si>
  <si>
    <t>M2.5x2mm</t>
  </si>
  <si>
    <t>WA-SMSI SMT Steel Spacer, M2.5 Thread Internal, OD 5.1mm, M2.5x2mm</t>
  </si>
  <si>
    <t>9774020151</t>
  </si>
  <si>
    <t>GS61008T</t>
  </si>
  <si>
    <t>GAN TRANS E-MODE 100V 90A TOP SIDE COOL</t>
  </si>
  <si>
    <t>MMBT5401LT1G</t>
  </si>
  <si>
    <t>Transistor, PNP, Vce:-150V, Vcb:-160V, Veb:-5V, Ic:-0,5A, Hfe:60 to 240</t>
  </si>
  <si>
    <t>SOT-23</t>
  </si>
  <si>
    <t>330R</t>
  </si>
  <si>
    <t>Resistor, 330R, 1%, 0.063W, 50V, 100PPM, 0603</t>
  </si>
  <si>
    <t>0603</t>
  </si>
  <si>
    <t>0.005R</t>
  </si>
  <si>
    <t>Resistor, 0.005R, 1%, 2W, 50PPM</t>
  </si>
  <si>
    <t>2512-L-4T</t>
  </si>
  <si>
    <t>1K</t>
  </si>
  <si>
    <t>Resistor, 1K, 1%, 0.063W, 50V, 100PPM, 0603</t>
  </si>
  <si>
    <t>47k</t>
  </si>
  <si>
    <t>Resistor, 47K, 0.1%, 0.063W, 50V, 100PPM, 0603</t>
  </si>
  <si>
    <t>10K</t>
  </si>
  <si>
    <t>Resistor, 10K, 1%, 0.063W, 50V, 100PPM, 0603</t>
  </si>
  <si>
    <t>120K</t>
  </si>
  <si>
    <t>Resistor, 120K, 1%, 0.063W, 50V, 100PPM, 0603</t>
  </si>
  <si>
    <t>180K</t>
  </si>
  <si>
    <t>Resistor, 180K, 1%, 0.063W, 50V, 100PPM, 0603</t>
  </si>
  <si>
    <t>100K</t>
  </si>
  <si>
    <t>Resistor, 100K, 1%, 0.063W, 50V, 100PPM, 0603</t>
  </si>
  <si>
    <t>NTC-100K</t>
  </si>
  <si>
    <t>NTC, 100K, 25°C, 0.5%, 0.210W, 0805</t>
  </si>
  <si>
    <t>R0805</t>
  </si>
  <si>
    <t>2R</t>
  </si>
  <si>
    <t>Resistor, 2R, 5%, 0.1W, 75V, 200PPM, 0603</t>
  </si>
  <si>
    <t>750K</t>
  </si>
  <si>
    <t>Resistor, 750K, 1%, 0.063W, 50V, 100PPM, 0603</t>
  </si>
  <si>
    <t>470K</t>
  </si>
  <si>
    <t>Resistor, 470K, 1%, 0.063W, 50V, 100PPM, 0603</t>
  </si>
  <si>
    <t>470</t>
  </si>
  <si>
    <t>Resistor, 470, 1%, 0.063W, 50V, 100PPM, 0603</t>
  </si>
  <si>
    <t>20K</t>
  </si>
  <si>
    <t>Resistor, 20K, 1%, 0.063W, 50V, 100PPM, 0603</t>
  </si>
  <si>
    <t>100R</t>
  </si>
  <si>
    <t>Resistor, 100R, 1%, 0.063W, 50V, 200PPM, 0603</t>
  </si>
  <si>
    <t>130K</t>
  </si>
  <si>
    <t>Resistor, 130K, 1%, 0.063W, 50V, 100PPM, 0603</t>
  </si>
  <si>
    <t>200K</t>
  </si>
  <si>
    <t>Resistor, 200K, 1%, 0.063W, 50V, 100PPM, 0603, Resistor, 200K, 1%, 0.1W, 75V, 100PPM, 0603</t>
  </si>
  <si>
    <t>0R</t>
  </si>
  <si>
    <t>Resistor, 0R, 0.1%, 0.063W, 50V, 200PPM, 0603</t>
  </si>
  <si>
    <t>12K</t>
  </si>
  <si>
    <t>Resistor, 12K, 1%, 0.063W, 50V, 100PPM, 0603</t>
  </si>
  <si>
    <t>418127270902</t>
  </si>
  <si>
    <t>WS-DITV Small Compact THT Dip Switch, Raised Actuator, pitch 2.54mm, 2p</t>
  </si>
  <si>
    <t>428527320916</t>
  </si>
  <si>
    <t>WS-ROTV THT Rotary Switch with Arrow Type Actuator, 10x10mm, 16 positions</t>
  </si>
  <si>
    <t>42852732091x_16p</t>
  </si>
  <si>
    <t>LTC6362</t>
  </si>
  <si>
    <t>Precision, Low Power Rail-to-Rail Input/Output Differential Op Amp</t>
  </si>
  <si>
    <t>MSOP8</t>
  </si>
  <si>
    <t>CP2104-F03-GM</t>
  </si>
  <si>
    <t>USB to UART converter</t>
  </si>
  <si>
    <t>QFN24</t>
  </si>
  <si>
    <t>STM32G474</t>
  </si>
  <si>
    <t>ARM MCU, STM32 Family STM32G4 Series Microcontrollers, ARM Cortex-M4F, 32bit, 170 MHz, 512 KB</t>
  </si>
  <si>
    <t>QFN48</t>
  </si>
  <si>
    <t>74LVC2G08</t>
  </si>
  <si>
    <t>Dual 2-input AND gate</t>
  </si>
  <si>
    <t>TSSOP8</t>
  </si>
  <si>
    <t>Si8273</t>
  </si>
  <si>
    <t>4 Amp ISOdriver with High Transient (dV/dt) Immunity</t>
  </si>
  <si>
    <t>DFN-14</t>
  </si>
  <si>
    <t>ISO1044</t>
  </si>
  <si>
    <t>ISO1044 Isolated CAN FD Transceiver in Small Package</t>
  </si>
  <si>
    <t>SO-8</t>
  </si>
  <si>
    <t>LM5165XDRCT</t>
  </si>
  <si>
    <t>Buck Vreg 150mA 5Vout 5-65Vin</t>
  </si>
  <si>
    <t>PWSON10</t>
  </si>
  <si>
    <t>LTC3639EMSE</t>
  </si>
  <si>
    <t>High Efficiency, 150V 100mA Synchronous Step-Down Regulator</t>
  </si>
  <si>
    <t>MSE1612</t>
  </si>
  <si>
    <t>LM5165YDRCT</t>
  </si>
  <si>
    <t>Buck Vreg 150mA 3V3 out 5-65Vin</t>
  </si>
  <si>
    <t>LP2985AIM5-3.3</t>
  </si>
  <si>
    <t>LDO, 0.3VDO, 3.3V, 0.15A, 1%</t>
  </si>
  <si>
    <t>SOT-23-5</t>
  </si>
  <si>
    <t>TPS7A2501</t>
  </si>
  <si>
    <t>TPS7A25 300-mA,18-V, Ultra-LowIQ, Low-DropoutLinearVoltageRegulatorWith Power-Good</t>
  </si>
  <si>
    <t>WSON-6</t>
  </si>
  <si>
    <t>16MHz</t>
  </si>
  <si>
    <t>CRYSTAL, 16MHz,18PF CL, 3.2X2.5MM SMT</t>
  </si>
  <si>
    <t>7M</t>
  </si>
  <si>
    <t>Supplier</t>
  </si>
  <si>
    <t>Order Code</t>
  </si>
  <si>
    <t>Price</t>
  </si>
  <si>
    <t>Subtotal</t>
  </si>
  <si>
    <t>Stock</t>
  </si>
  <si>
    <t>Order Quantity</t>
  </si>
  <si>
    <t>To order:</t>
  </si>
  <si>
    <t>Spacer</t>
  </si>
  <si>
    <t>Wurth</t>
  </si>
  <si>
    <t>74437429203680</t>
  </si>
  <si>
    <t>744231091</t>
  </si>
  <si>
    <t>744235801</t>
  </si>
  <si>
    <t>156120GS75300</t>
  </si>
  <si>
    <t>156120RS75300</t>
  </si>
  <si>
    <t xml:space="preserve">634-SI8273AB-IM1 </t>
  </si>
  <si>
    <t>Mouser</t>
  </si>
  <si>
    <t>Farnell</t>
  </si>
  <si>
    <t>499-GS61008T-MR</t>
  </si>
  <si>
    <t xml:space="preserve">584-LTC3639HMSE#PBF </t>
  </si>
  <si>
    <t>584-LTC6362CMS8#PBF</t>
  </si>
  <si>
    <t>Quest</t>
  </si>
  <si>
    <t xml:space="preserve">926-LP2985AIM5X33NPB </t>
  </si>
  <si>
    <t>771-74LVC2G08DP-G</t>
  </si>
  <si>
    <t>Orders</t>
  </si>
  <si>
    <t>EuroCircuits</t>
  </si>
  <si>
    <t>est. delivery</t>
  </si>
  <si>
    <t>Total</t>
  </si>
  <si>
    <t>Total per unit</t>
  </si>
  <si>
    <t>Tracking</t>
  </si>
  <si>
    <t>TDRS</t>
  </si>
  <si>
    <t>EEU-FR2A101B</t>
  </si>
  <si>
    <t>296-TPS7A2601DRVRCT-ND</t>
  </si>
  <si>
    <t>Digikey</t>
  </si>
  <si>
    <t>SS110LSHRVGCT-ND</t>
  </si>
  <si>
    <t>SMMBT5401LT1GOSCT-ND</t>
  </si>
  <si>
    <t>F2714TR-ND</t>
  </si>
  <si>
    <t>SMMSD701T1GOSCT-ND</t>
  </si>
  <si>
    <t>497-3508-1-ND</t>
  </si>
  <si>
    <t>296-ISO1044BD-ND</t>
  </si>
  <si>
    <t>https://wwwapps.ups.com/tracking/tracking.cgi?tracknum=1ZWA47976627961112&amp;requester=ST/trackdetails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</si>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</sst>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_ [$€-413]\ * #,##0.00_ ;_ [$€-413]\ * \-#,##0.00_ ;_ [$€-413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 applyBorder="1" applyAlignment="1">
      <alignment vertical="center" wrapText="1"/>
    </xf>
    <xf numFmtId="0" fontId="0" fillId="2" borderId="0" xfId="0" applyFill="1" applyBorder="1"/>
    <xf numFmtId="0" fontId="0" fillId="0" borderId="0" xfId="0" quotePrefix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2" borderId="0" xfId="0" applyFill="1" applyBorder="1" applyAlignment="1">
      <alignment horizontal="left" vertical="center" wrapText="1"/>
    </xf>
    <xf numFmtId="0" fontId="0" fillId="0" borderId="0" xfId="0" quotePrefix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0" xfId="0" applyNumberFormat="1" applyBorder="1" applyAlignment="1">
      <alignment horizontal="center"/>
    </xf>
    <xf numFmtId="16" fontId="0" fillId="0" borderId="0" xfId="0" applyNumberFormat="1" applyBorder="1"/>
    <xf numFmtId="44" fontId="0" fillId="0" borderId="0" xfId="1" applyFont="1" applyBorder="1" applyAlignment="1">
      <alignment horizontal="left"/>
    </xf>
    <xf numFmtId="44" fontId="0" fillId="0" borderId="0" xfId="0" applyNumberFormat="1" applyBorder="1" applyAlignment="1">
      <alignment horizontal="left"/>
    </xf>
    <xf numFmtId="0" fontId="2" fillId="0" borderId="0" xfId="2"/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</cellXfs>
  <cellStyles count="3">
    <cellStyle name="Hyperlink" xfId="2" builtinId="8"/>
    <cellStyle name="Standaard" xfId="0" builtinId="0"/>
    <cellStyle name="Valuta" xfId="1" builtinId="4"/>
  </cellStyles>
  <dxfs count="13">
    <dxf>
      <alignment horizontal="left" vertical="bottom" textRotation="0" wrapText="0" indent="0" justifyLastLine="0" shrinkToFit="0" readingOrder="0"/>
    </dxf>
    <dxf>
      <alignment horizontal="left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€-413]\ * #,##0.00_ ;_ [$€-413]\ * \-#,##0.00_ ;_ [$€-413]\ * &quot;-&quot;??_ ;_ @_ 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left style="thin">
          <color indexed="64"/>
        </left>
      </border>
    </dxf>
    <dxf>
      <fill>
        <patternFill patternType="solid">
          <fgColor indexed="64"/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756201-01C6-4FD5-81AB-1482DDE6672F}" name="Tabel2" displayName="Tabel2" ref="A1:J65" totalsRowShown="0" headerRowDxfId="12" tableBorderDxfId="11">
  <autoFilter ref="A1:J65" xr:uid="{2DA77A55-3500-469D-962C-28AA695DAE7D}"/>
  <sortState xmlns:xlrd2="http://schemas.microsoft.com/office/spreadsheetml/2017/richdata2" ref="A2:J65">
    <sortCondition descending="1" ref="F1:F65"/>
  </sortState>
  <tableColumns count="10">
    <tableColumn id="1" xr3:uid="{A6C7953F-2038-433E-A482-DC401C13A418}" name="Comment" dataDxfId="10"/>
    <tableColumn id="2" xr3:uid="{C827744A-68FB-4693-9A0E-E07C883F186A}" name="Description" dataDxfId="9"/>
    <tableColumn id="3" xr3:uid="{8B59435F-DB5F-48AD-A2D4-D577883CA460}" name="Footprint" dataDxfId="8"/>
    <tableColumn id="4" xr3:uid="{91784F88-BC28-402E-B626-9BEA5537A86A}" name="Quantity" dataDxfId="7"/>
    <tableColumn id="10" xr3:uid="{27A96BD9-993B-4D77-A15D-87AEEE1408C7}" name="Stock" dataDxfId="2"/>
    <tableColumn id="5" xr3:uid="{937AE11B-1222-4B03-AA3E-A98BF9746238}" name="Supplier" dataDxfId="0"/>
    <tableColumn id="6" xr3:uid="{2FDFFE82-DBFD-4340-9DF7-6C6D130D057E}" name="Order Code" dataDxfId="1"/>
    <tableColumn id="7" xr3:uid="{C6E6F8DE-DB5F-4666-93AF-B818496A73F1}" name="Order Quantity" dataDxfId="6">
      <calculatedColumnFormula>Tabel2[[#This Row],[Quantity]]*$B$67-Tabel2[[#This Row],[Stock]]</calculatedColumnFormula>
    </tableColumn>
    <tableColumn id="8" xr3:uid="{3AAB6C86-E6DE-4BAB-9B5A-F98C821CE828}" name="Price"/>
    <tableColumn id="9" xr3:uid="{A672A78C-28FF-4BE6-9083-9A342456A257}" name="Subtotal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CD31CF-E320-4E8A-BEAC-636EB0229A09}" name="Tabel3" displayName="Tabel3" ref="A69:D75" totalsRowShown="0">
  <autoFilter ref="A69:D75" xr:uid="{E004C91E-F890-4F8C-8829-69B58DDCEE83}"/>
  <tableColumns count="4">
    <tableColumn id="1" xr3:uid="{718FFCE9-5358-42BE-BB48-8506AC3FBCE4}" name="Orders" dataDxfId="5"/>
    <tableColumn id="2" xr3:uid="{D5925ED3-F368-4E1C-8F95-AFE75395E053}" name="Price" dataDxfId="4"/>
    <tableColumn id="3" xr3:uid="{A790A65F-FCA0-4C62-803D-4D995A293F8A}" name="est. delivery"/>
    <tableColumn id="4" xr3:uid="{E665E83C-5B4F-42F4-B724-56B7E72620C0}" name="Tracking" dataDxfId="3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l.mouser.com/ProductDetail/Panasonic/EEU-FR2A101B?qs=u16ybLDytRZBZOsu6DbX5Q%3D%3D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C8CC-1974-435A-BE63-4E4F334DC93E}">
  <sheetPr>
    <pageSetUpPr fitToPage="1"/>
  </sheetPr>
  <dimension ref="A1:J78"/>
  <sheetViews>
    <sheetView tabSelected="1" topLeftCell="A65" workbookViewId="0">
      <selection activeCell="F72" sqref="F72"/>
    </sheetView>
  </sheetViews>
  <sheetFormatPr defaultRowHeight="14.4" x14ac:dyDescent="0.3"/>
  <cols>
    <col min="1" max="1" width="12.77734375" style="9" customWidth="1"/>
    <col min="2" max="2" width="33.109375" style="9" customWidth="1"/>
    <col min="3" max="3" width="7.109375" style="5" customWidth="1"/>
    <col min="4" max="4" width="7.77734375" style="12" customWidth="1"/>
    <col min="5" max="5" width="4.109375" style="12" customWidth="1"/>
    <col min="6" max="6" width="12.44140625" style="9" customWidth="1"/>
    <col min="7" max="7" width="16.88671875" style="9" customWidth="1"/>
    <col min="8" max="8" width="10.88671875" style="12" customWidth="1"/>
    <col min="9" max="9" width="5.5546875" style="5" customWidth="1"/>
    <col min="10" max="10" width="6.5546875" style="5" customWidth="1"/>
    <col min="11" max="16384" width="8.88671875" style="5"/>
  </cols>
  <sheetData>
    <row r="1" spans="1:10" s="2" customFormat="1" ht="28.8" x14ac:dyDescent="0.3">
      <c r="A1" s="6" t="s">
        <v>0</v>
      </c>
      <c r="B1" s="6" t="s">
        <v>1</v>
      </c>
      <c r="C1" s="1" t="s">
        <v>2</v>
      </c>
      <c r="D1" s="10" t="s">
        <v>3</v>
      </c>
      <c r="E1" s="10" t="s">
        <v>166</v>
      </c>
      <c r="F1" s="14" t="s">
        <v>162</v>
      </c>
      <c r="G1" s="14" t="s">
        <v>163</v>
      </c>
      <c r="H1" s="13" t="s">
        <v>167</v>
      </c>
      <c r="I1" s="2" t="s">
        <v>164</v>
      </c>
      <c r="J1" s="2" t="s">
        <v>165</v>
      </c>
    </row>
    <row r="2" spans="1:10" ht="43.2" x14ac:dyDescent="0.3">
      <c r="A2" s="7" t="s">
        <v>122</v>
      </c>
      <c r="B2" s="7" t="s">
        <v>123</v>
      </c>
      <c r="C2" s="3" t="s">
        <v>122</v>
      </c>
      <c r="D2" s="11">
        <v>1</v>
      </c>
      <c r="E2" s="11"/>
      <c r="F2" s="9" t="s">
        <v>170</v>
      </c>
      <c r="G2" s="7" t="s">
        <v>122</v>
      </c>
      <c r="H2" s="12">
        <f>Tabel2[[#This Row],[Quantity]]*$B$67-Tabel2[[#This Row],[Stock]]</f>
        <v>10</v>
      </c>
    </row>
    <row r="3" spans="1:10" ht="43.2" x14ac:dyDescent="0.3">
      <c r="A3" s="7" t="s">
        <v>124</v>
      </c>
      <c r="B3" s="7" t="s">
        <v>125</v>
      </c>
      <c r="C3" s="3" t="s">
        <v>126</v>
      </c>
      <c r="D3" s="11">
        <v>1</v>
      </c>
      <c r="E3" s="11"/>
      <c r="F3" s="9" t="s">
        <v>170</v>
      </c>
      <c r="G3" s="7" t="s">
        <v>124</v>
      </c>
      <c r="H3" s="12">
        <f>Tabel2[[#This Row],[Quantity]]*$B$67-Tabel2[[#This Row],[Stock]]</f>
        <v>10</v>
      </c>
    </row>
    <row r="4" spans="1:10" ht="28.8" x14ac:dyDescent="0.3">
      <c r="A4" s="7" t="s">
        <v>53</v>
      </c>
      <c r="B4" s="7" t="s">
        <v>54</v>
      </c>
      <c r="C4" s="3" t="s">
        <v>55</v>
      </c>
      <c r="D4" s="11">
        <v>1</v>
      </c>
      <c r="E4" s="11"/>
      <c r="F4" s="9" t="s">
        <v>170</v>
      </c>
      <c r="G4" s="7" t="s">
        <v>55</v>
      </c>
      <c r="H4" s="12">
        <f>Tabel2[[#This Row],[Quantity]]*$B$67-Tabel2[[#This Row],[Stock]]</f>
        <v>10</v>
      </c>
    </row>
    <row r="5" spans="1:10" ht="43.2" x14ac:dyDescent="0.3">
      <c r="A5" s="7" t="s">
        <v>73</v>
      </c>
      <c r="B5" s="7" t="s">
        <v>74</v>
      </c>
      <c r="C5" s="3" t="s">
        <v>75</v>
      </c>
      <c r="D5" s="11">
        <v>6</v>
      </c>
      <c r="E5" s="11"/>
      <c r="F5" s="9" t="s">
        <v>170</v>
      </c>
      <c r="G5" s="7" t="s">
        <v>75</v>
      </c>
      <c r="H5" s="12">
        <f>Tabel2[[#This Row],[Quantity]]*$B$67-Tabel2[[#This Row],[Stock]]</f>
        <v>60</v>
      </c>
    </row>
    <row r="6" spans="1:10" ht="43.2" x14ac:dyDescent="0.3">
      <c r="A6" s="7" t="s">
        <v>65</v>
      </c>
      <c r="B6" s="7" t="s">
        <v>66</v>
      </c>
      <c r="C6" s="3" t="s">
        <v>67</v>
      </c>
      <c r="D6" s="11">
        <v>2</v>
      </c>
      <c r="E6" s="11"/>
      <c r="F6" s="9" t="s">
        <v>170</v>
      </c>
      <c r="G6" s="15" t="s">
        <v>172</v>
      </c>
      <c r="H6" s="12">
        <f>Tabel2[[#This Row],[Quantity]]*$B$67-Tabel2[[#This Row],[Stock]]</f>
        <v>20</v>
      </c>
    </row>
    <row r="7" spans="1:10" ht="43.2" x14ac:dyDescent="0.3">
      <c r="A7" s="7" t="s">
        <v>62</v>
      </c>
      <c r="B7" s="7" t="s">
        <v>63</v>
      </c>
      <c r="C7" s="3" t="s">
        <v>64</v>
      </c>
      <c r="D7" s="11">
        <v>1</v>
      </c>
      <c r="E7" s="11"/>
      <c r="F7" s="9" t="s">
        <v>170</v>
      </c>
      <c r="G7" s="15" t="s">
        <v>173</v>
      </c>
      <c r="H7" s="12">
        <f>Tabel2[[#This Row],[Quantity]]*$B$67-Tabel2[[#This Row],[Stock]]</f>
        <v>10</v>
      </c>
    </row>
    <row r="8" spans="1:10" ht="43.2" x14ac:dyDescent="0.3">
      <c r="A8" s="7" t="s">
        <v>56</v>
      </c>
      <c r="B8" s="7" t="s">
        <v>57</v>
      </c>
      <c r="C8" s="3" t="s">
        <v>58</v>
      </c>
      <c r="D8" s="11">
        <v>1</v>
      </c>
      <c r="E8" s="11"/>
      <c r="F8" s="9" t="s">
        <v>170</v>
      </c>
      <c r="G8" s="15" t="s">
        <v>171</v>
      </c>
      <c r="H8" s="12">
        <f>Tabel2[[#This Row],[Quantity]]*$B$67-Tabel2[[#This Row],[Stock]]</f>
        <v>10</v>
      </c>
    </row>
    <row r="9" spans="1:10" ht="57.6" x14ac:dyDescent="0.3">
      <c r="A9" s="7" t="s">
        <v>59</v>
      </c>
      <c r="B9" s="7" t="s">
        <v>60</v>
      </c>
      <c r="C9" s="3" t="s">
        <v>61</v>
      </c>
      <c r="D9" s="11">
        <v>3</v>
      </c>
      <c r="E9" s="11"/>
      <c r="F9" s="9" t="s">
        <v>170</v>
      </c>
      <c r="G9" s="9">
        <v>744043151</v>
      </c>
      <c r="H9" s="12">
        <f>Tabel2[[#This Row],[Quantity]]*$B$67-Tabel2[[#This Row],[Stock]]</f>
        <v>30</v>
      </c>
    </row>
    <row r="10" spans="1:10" ht="100.8" x14ac:dyDescent="0.3">
      <c r="A10" s="7" t="s">
        <v>68</v>
      </c>
      <c r="B10" s="7" t="s">
        <v>69</v>
      </c>
      <c r="C10" s="3" t="s">
        <v>70</v>
      </c>
      <c r="D10" s="11">
        <v>3</v>
      </c>
      <c r="E10" s="11"/>
      <c r="F10" s="9" t="s">
        <v>170</v>
      </c>
      <c r="G10" s="15" t="s">
        <v>174</v>
      </c>
      <c r="H10" s="12">
        <f>Tabel2[[#This Row],[Quantity]]*$B$67-Tabel2[[#This Row],[Stock]]</f>
        <v>30</v>
      </c>
    </row>
    <row r="11" spans="1:10" ht="100.8" x14ac:dyDescent="0.3">
      <c r="A11" s="7" t="s">
        <v>71</v>
      </c>
      <c r="B11" s="7" t="s">
        <v>72</v>
      </c>
      <c r="C11" s="3" t="s">
        <v>70</v>
      </c>
      <c r="D11" s="11">
        <v>2</v>
      </c>
      <c r="E11" s="11"/>
      <c r="F11" s="9" t="s">
        <v>170</v>
      </c>
      <c r="G11" s="15" t="s">
        <v>175</v>
      </c>
      <c r="H11" s="12">
        <f>Tabel2[[#This Row],[Quantity]]*$B$67-Tabel2[[#This Row],[Stock]]</f>
        <v>20</v>
      </c>
    </row>
    <row r="12" spans="1:10" x14ac:dyDescent="0.3">
      <c r="A12" s="8">
        <v>971150151</v>
      </c>
      <c r="B12" s="8" t="s">
        <v>169</v>
      </c>
      <c r="C12" s="4"/>
      <c r="D12" s="11">
        <v>4</v>
      </c>
      <c r="E12" s="11"/>
      <c r="F12" s="9" t="s">
        <v>170</v>
      </c>
      <c r="G12" s="8">
        <v>971150151</v>
      </c>
      <c r="H12" s="16">
        <f>Tabel2[[#This Row],[Quantity]]*$B$67-Tabel2[[#This Row],[Stock]]</f>
        <v>40</v>
      </c>
    </row>
    <row r="13" spans="1:10" ht="43.2" x14ac:dyDescent="0.3">
      <c r="A13" s="7" t="s">
        <v>50</v>
      </c>
      <c r="B13" s="7" t="s">
        <v>51</v>
      </c>
      <c r="C13" s="3" t="s">
        <v>52</v>
      </c>
      <c r="D13" s="11">
        <v>2</v>
      </c>
      <c r="E13" s="11">
        <v>20</v>
      </c>
      <c r="F13" s="9" t="s">
        <v>191</v>
      </c>
      <c r="H13" s="12">
        <f>Tabel2[[#This Row],[Quantity]]*$B$67-Tabel2[[#This Row],[Stock]]</f>
        <v>0</v>
      </c>
    </row>
    <row r="14" spans="1:10" ht="43.2" x14ac:dyDescent="0.3">
      <c r="A14" s="7" t="s">
        <v>133</v>
      </c>
      <c r="B14" s="7" t="s">
        <v>134</v>
      </c>
      <c r="C14" s="3" t="s">
        <v>135</v>
      </c>
      <c r="D14" s="11">
        <v>1</v>
      </c>
      <c r="E14" s="11"/>
      <c r="F14" s="9" t="s">
        <v>178</v>
      </c>
      <c r="H14" s="12">
        <f>Tabel2[[#This Row],[Quantity]]*$B$67-Tabel2[[#This Row],[Stock]]</f>
        <v>10</v>
      </c>
    </row>
    <row r="15" spans="1:10" ht="28.8" x14ac:dyDescent="0.3">
      <c r="A15" s="7" t="s">
        <v>130</v>
      </c>
      <c r="B15" s="7" t="s">
        <v>131</v>
      </c>
      <c r="C15" s="3" t="s">
        <v>132</v>
      </c>
      <c r="D15" s="11">
        <v>1</v>
      </c>
      <c r="E15" s="11">
        <v>10</v>
      </c>
      <c r="F15" s="9" t="s">
        <v>182</v>
      </c>
      <c r="H15" s="12">
        <f>Tabel2[[#This Row],[Quantity]]*$B$67-Tabel2[[#This Row],[Stock]]</f>
        <v>0</v>
      </c>
    </row>
    <row r="16" spans="1:10" ht="28.8" x14ac:dyDescent="0.3">
      <c r="A16" s="7" t="s">
        <v>139</v>
      </c>
      <c r="B16" s="7" t="s">
        <v>140</v>
      </c>
      <c r="C16" s="3" t="s">
        <v>141</v>
      </c>
      <c r="D16" s="11">
        <v>1</v>
      </c>
      <c r="E16" s="11"/>
      <c r="F16" s="9" t="s">
        <v>177</v>
      </c>
      <c r="G16" t="s">
        <v>176</v>
      </c>
      <c r="H16" s="12">
        <f>Tabel2[[#This Row],[Quantity]]*$B$67-Tabel2[[#This Row],[Stock]]</f>
        <v>10</v>
      </c>
    </row>
    <row r="17" spans="1:8" ht="28.8" x14ac:dyDescent="0.3">
      <c r="A17" s="7" t="s">
        <v>76</v>
      </c>
      <c r="B17" s="7" t="s">
        <v>77</v>
      </c>
      <c r="C17" s="3" t="s">
        <v>76</v>
      </c>
      <c r="D17" s="11">
        <v>2</v>
      </c>
      <c r="E17" s="11"/>
      <c r="F17" s="9" t="s">
        <v>177</v>
      </c>
      <c r="G17" t="s">
        <v>179</v>
      </c>
      <c r="H17" s="12">
        <f>Tabel2[[#This Row],[Quantity]]*$B$67-Tabel2[[#This Row],[Stock]]</f>
        <v>20</v>
      </c>
    </row>
    <row r="18" spans="1:8" ht="28.8" x14ac:dyDescent="0.3">
      <c r="A18" s="7" t="s">
        <v>148</v>
      </c>
      <c r="B18" s="7" t="s">
        <v>149</v>
      </c>
      <c r="C18" s="3" t="s">
        <v>150</v>
      </c>
      <c r="D18" s="11">
        <v>1</v>
      </c>
      <c r="E18" s="11"/>
      <c r="F18" s="9" t="s">
        <v>177</v>
      </c>
      <c r="G18" t="s">
        <v>180</v>
      </c>
      <c r="H18" s="12">
        <f>Tabel2[[#This Row],[Quantity]]*$B$67-Tabel2[[#This Row],[Stock]]</f>
        <v>10</v>
      </c>
    </row>
    <row r="19" spans="1:8" ht="28.8" x14ac:dyDescent="0.3">
      <c r="A19" s="7" t="s">
        <v>127</v>
      </c>
      <c r="B19" s="7" t="s">
        <v>128</v>
      </c>
      <c r="C19" s="3" t="s">
        <v>129</v>
      </c>
      <c r="D19" s="11">
        <v>2</v>
      </c>
      <c r="E19" s="11"/>
      <c r="F19" s="9" t="s">
        <v>177</v>
      </c>
      <c r="G19" t="s">
        <v>181</v>
      </c>
      <c r="H19" s="12">
        <f>Tabel2[[#This Row],[Quantity]]*$B$67-Tabel2[[#This Row],[Stock]]</f>
        <v>20</v>
      </c>
    </row>
    <row r="20" spans="1:8" ht="28.8" x14ac:dyDescent="0.3">
      <c r="A20" s="7" t="s">
        <v>153</v>
      </c>
      <c r="B20" s="7" t="s">
        <v>154</v>
      </c>
      <c r="C20" s="3" t="s">
        <v>155</v>
      </c>
      <c r="D20" s="11">
        <v>1</v>
      </c>
      <c r="E20" s="11"/>
      <c r="F20" s="9" t="s">
        <v>177</v>
      </c>
      <c r="G20" t="s">
        <v>183</v>
      </c>
      <c r="H20" s="12">
        <f>Tabel2[[#This Row],[Quantity]]*$B$67-Tabel2[[#This Row],[Stock]]</f>
        <v>10</v>
      </c>
    </row>
    <row r="21" spans="1:8" x14ac:dyDescent="0.3">
      <c r="A21" s="7" t="s">
        <v>136</v>
      </c>
      <c r="B21" s="7" t="s">
        <v>137</v>
      </c>
      <c r="C21" s="3" t="s">
        <v>138</v>
      </c>
      <c r="D21" s="11">
        <v>1</v>
      </c>
      <c r="E21" s="11"/>
      <c r="F21" s="9" t="s">
        <v>177</v>
      </c>
      <c r="G21" s="9" t="s">
        <v>184</v>
      </c>
      <c r="H21" s="12">
        <f>Tabel2[[#This Row],[Quantity]]*$B$67-Tabel2[[#This Row],[Stock]]</f>
        <v>10</v>
      </c>
    </row>
    <row r="22" spans="1:8" ht="57.6" x14ac:dyDescent="0.3">
      <c r="A22" s="7" t="s">
        <v>13</v>
      </c>
      <c r="B22" s="7" t="s">
        <v>14</v>
      </c>
      <c r="C22" s="3" t="s">
        <v>15</v>
      </c>
      <c r="D22" s="11">
        <v>7</v>
      </c>
      <c r="E22" s="11"/>
      <c r="F22" s="9" t="s">
        <v>177</v>
      </c>
      <c r="G22" s="20" t="s">
        <v>192</v>
      </c>
      <c r="H22" s="12">
        <f>Tabel2[[#This Row],[Quantity]]*$B$67-Tabel2[[#This Row],[Stock]]</f>
        <v>70</v>
      </c>
    </row>
    <row r="23" spans="1:8" x14ac:dyDescent="0.3">
      <c r="A23" s="7" t="s">
        <v>33</v>
      </c>
      <c r="B23" s="7" t="s">
        <v>34</v>
      </c>
      <c r="C23" s="3" t="s">
        <v>35</v>
      </c>
      <c r="D23" s="11">
        <v>1</v>
      </c>
      <c r="E23" s="11"/>
      <c r="F23" s="9" t="s">
        <v>178</v>
      </c>
      <c r="G23" s="9">
        <v>1652504</v>
      </c>
      <c r="H23" s="12">
        <f>Tabel2[[#This Row],[Quantity]]*$B$67-Tabel2[[#This Row],[Stock]]</f>
        <v>10</v>
      </c>
    </row>
    <row r="24" spans="1:8" ht="28.8" x14ac:dyDescent="0.3">
      <c r="A24" s="7" t="s">
        <v>42</v>
      </c>
      <c r="B24" s="7" t="s">
        <v>43</v>
      </c>
      <c r="C24" s="3" t="s">
        <v>44</v>
      </c>
      <c r="D24" s="11">
        <v>1</v>
      </c>
      <c r="E24" s="11"/>
      <c r="F24" s="9" t="s">
        <v>178</v>
      </c>
      <c r="G24">
        <v>1162740</v>
      </c>
      <c r="H24" s="12">
        <f>Tabel2[[#This Row],[Quantity]]*$B$67-Tabel2[[#This Row],[Stock]]</f>
        <v>10</v>
      </c>
    </row>
    <row r="25" spans="1:8" ht="28.8" x14ac:dyDescent="0.3">
      <c r="A25" s="7" t="s">
        <v>45</v>
      </c>
      <c r="B25" s="7" t="s">
        <v>46</v>
      </c>
      <c r="C25" s="3" t="s">
        <v>47</v>
      </c>
      <c r="D25" s="11">
        <v>1</v>
      </c>
      <c r="E25" s="11"/>
      <c r="F25" s="9" t="s">
        <v>178</v>
      </c>
      <c r="G25">
        <v>1792930</v>
      </c>
      <c r="H25" s="12">
        <f>Tabel2[[#This Row],[Quantity]]*$B$67-Tabel2[[#This Row],[Stock]]</f>
        <v>10</v>
      </c>
    </row>
    <row r="26" spans="1:8" ht="28.8" x14ac:dyDescent="0.3">
      <c r="A26" s="7" t="s">
        <v>151</v>
      </c>
      <c r="B26" s="7" t="s">
        <v>152</v>
      </c>
      <c r="C26" s="3" t="s">
        <v>147</v>
      </c>
      <c r="D26" s="11">
        <v>1</v>
      </c>
      <c r="E26" s="11"/>
      <c r="F26" s="9" t="s">
        <v>178</v>
      </c>
      <c r="G26">
        <v>3008195</v>
      </c>
      <c r="H26" s="12">
        <f>Tabel2[[#This Row],[Quantity]]*$B$67-Tabel2[[#This Row],[Stock]]</f>
        <v>10</v>
      </c>
    </row>
    <row r="27" spans="1:8" ht="28.8" x14ac:dyDescent="0.3">
      <c r="A27" s="7" t="s">
        <v>145</v>
      </c>
      <c r="B27" s="7" t="s">
        <v>146</v>
      </c>
      <c r="C27" s="3" t="s">
        <v>147</v>
      </c>
      <c r="D27" s="11">
        <v>1</v>
      </c>
      <c r="E27" s="11"/>
      <c r="F27" s="9" t="s">
        <v>178</v>
      </c>
      <c r="G27">
        <v>3008194</v>
      </c>
      <c r="H27" s="12">
        <f>Tabel2[[#This Row],[Quantity]]*$B$67-Tabel2[[#This Row],[Stock]]</f>
        <v>10</v>
      </c>
    </row>
    <row r="28" spans="1:8" ht="43.2" x14ac:dyDescent="0.3">
      <c r="A28" s="7" t="s">
        <v>48</v>
      </c>
      <c r="B28" s="7" t="s">
        <v>49</v>
      </c>
      <c r="C28" s="3" t="s">
        <v>48</v>
      </c>
      <c r="D28" s="11">
        <v>1</v>
      </c>
      <c r="E28" s="11"/>
      <c r="F28" s="9" t="s">
        <v>178</v>
      </c>
      <c r="G28">
        <v>1841175</v>
      </c>
      <c r="H28" s="12">
        <f>Tabel2[[#This Row],[Quantity]]*$B$67-Tabel2[[#This Row],[Stock]]</f>
        <v>10</v>
      </c>
    </row>
    <row r="29" spans="1:8" x14ac:dyDescent="0.3">
      <c r="A29" s="7" t="s">
        <v>47</v>
      </c>
      <c r="B29" s="7">
        <v>1827570</v>
      </c>
      <c r="C29" s="4"/>
      <c r="D29" s="11">
        <v>2</v>
      </c>
      <c r="E29" s="11"/>
      <c r="F29" s="9" t="s">
        <v>178</v>
      </c>
      <c r="G29">
        <v>1792930</v>
      </c>
      <c r="H29" s="16">
        <f>Tabel2[[#This Row],[Quantity]]*$B$67-Tabel2[[#This Row],[Stock]]</f>
        <v>20</v>
      </c>
    </row>
    <row r="30" spans="1:8" ht="28.8" x14ac:dyDescent="0.3">
      <c r="A30" s="7" t="s">
        <v>118</v>
      </c>
      <c r="B30" s="7" t="s">
        <v>119</v>
      </c>
      <c r="C30" s="3" t="s">
        <v>83</v>
      </c>
      <c r="D30" s="11">
        <v>2</v>
      </c>
      <c r="E30" s="11"/>
      <c r="F30" s="9" t="s">
        <v>178</v>
      </c>
      <c r="G30">
        <v>1652824</v>
      </c>
      <c r="H30" s="12">
        <f>Tabel2[[#This Row],[Quantity]]*$B$67-Tabel2[[#This Row],[Stock]]</f>
        <v>20</v>
      </c>
    </row>
    <row r="31" spans="1:8" ht="28.8" x14ac:dyDescent="0.3">
      <c r="A31" s="7" t="s">
        <v>97</v>
      </c>
      <c r="B31" s="7" t="s">
        <v>98</v>
      </c>
      <c r="C31" s="3" t="s">
        <v>83</v>
      </c>
      <c r="D31" s="11">
        <v>3</v>
      </c>
      <c r="E31" s="11"/>
      <c r="F31" s="9" t="s">
        <v>178</v>
      </c>
      <c r="G31">
        <v>2447226</v>
      </c>
      <c r="H31" s="12">
        <f>Tabel2[[#This Row],[Quantity]]*$B$67-Tabel2[[#This Row],[Stock]]</f>
        <v>30</v>
      </c>
    </row>
    <row r="32" spans="1:8" ht="28.8" x14ac:dyDescent="0.3">
      <c r="A32" s="7" t="s">
        <v>112</v>
      </c>
      <c r="B32" s="7" t="s">
        <v>113</v>
      </c>
      <c r="C32" s="3" t="s">
        <v>83</v>
      </c>
      <c r="D32" s="11">
        <v>1</v>
      </c>
      <c r="E32" s="11"/>
      <c r="F32" s="9" t="s">
        <v>178</v>
      </c>
      <c r="G32">
        <v>2502395</v>
      </c>
      <c r="H32" s="12">
        <f>Tabel2[[#This Row],[Quantity]]*$B$67-Tabel2[[#This Row],[Stock]]</f>
        <v>10</v>
      </c>
    </row>
    <row r="33" spans="1:8" ht="28.8" x14ac:dyDescent="0.3">
      <c r="A33" s="7" t="s">
        <v>91</v>
      </c>
      <c r="B33" s="7" t="s">
        <v>92</v>
      </c>
      <c r="C33" s="3" t="s">
        <v>83</v>
      </c>
      <c r="D33" s="11">
        <v>14</v>
      </c>
      <c r="E33" s="11"/>
      <c r="F33" s="9" t="s">
        <v>178</v>
      </c>
      <c r="G33">
        <v>3495224</v>
      </c>
      <c r="H33" s="12">
        <f>Tabel2[[#This Row],[Quantity]]*$B$67-Tabel2[[#This Row],[Stock]]</f>
        <v>140</v>
      </c>
    </row>
    <row r="34" spans="1:8" ht="28.8" x14ac:dyDescent="0.3">
      <c r="A34" s="7" t="s">
        <v>93</v>
      </c>
      <c r="B34" s="7" t="s">
        <v>94</v>
      </c>
      <c r="C34" s="3" t="s">
        <v>83</v>
      </c>
      <c r="D34" s="11">
        <v>2</v>
      </c>
      <c r="E34" s="11"/>
      <c r="F34" s="9" t="s">
        <v>178</v>
      </c>
      <c r="G34">
        <v>2138506</v>
      </c>
      <c r="H34" s="12">
        <f>Tabel2[[#This Row],[Quantity]]*$B$67-Tabel2[[#This Row],[Stock]]</f>
        <v>20</v>
      </c>
    </row>
    <row r="35" spans="1:8" ht="28.8" x14ac:dyDescent="0.3">
      <c r="A35" s="7" t="s">
        <v>120</v>
      </c>
      <c r="B35" s="7" t="s">
        <v>121</v>
      </c>
      <c r="C35" s="3" t="s">
        <v>83</v>
      </c>
      <c r="D35" s="11">
        <v>1</v>
      </c>
      <c r="E35" s="11"/>
      <c r="F35" s="9" t="s">
        <v>178</v>
      </c>
      <c r="G35">
        <v>2303195</v>
      </c>
      <c r="H35" s="12">
        <f>Tabel2[[#This Row],[Quantity]]*$B$67-Tabel2[[#This Row],[Stock]]</f>
        <v>10</v>
      </c>
    </row>
    <row r="36" spans="1:8" ht="28.8" x14ac:dyDescent="0.3">
      <c r="A36" s="7" t="s">
        <v>114</v>
      </c>
      <c r="B36" s="7" t="s">
        <v>115</v>
      </c>
      <c r="C36" s="3" t="s">
        <v>83</v>
      </c>
      <c r="D36" s="11">
        <v>1</v>
      </c>
      <c r="E36" s="11"/>
      <c r="F36" s="9" t="s">
        <v>178</v>
      </c>
      <c r="G36">
        <v>2447247</v>
      </c>
      <c r="H36" s="12">
        <f>Tabel2[[#This Row],[Quantity]]*$B$67-Tabel2[[#This Row],[Stock]]</f>
        <v>10</v>
      </c>
    </row>
    <row r="37" spans="1:8" ht="28.8" x14ac:dyDescent="0.3">
      <c r="A37" s="7" t="s">
        <v>95</v>
      </c>
      <c r="B37" s="7" t="s">
        <v>96</v>
      </c>
      <c r="C37" s="3" t="s">
        <v>83</v>
      </c>
      <c r="D37" s="11">
        <v>2</v>
      </c>
      <c r="E37" s="11"/>
      <c r="F37" s="23" t="s">
        <v>178</v>
      </c>
      <c r="G37">
        <v>2447266</v>
      </c>
      <c r="H37" s="12">
        <f>Tabel2[[#This Row],[Quantity]]*$B$67-Tabel2[[#This Row],[Stock]]</f>
        <v>20</v>
      </c>
    </row>
    <row r="38" spans="1:8" ht="28.8" x14ac:dyDescent="0.3">
      <c r="A38" s="7" t="s">
        <v>87</v>
      </c>
      <c r="B38" s="7" t="s">
        <v>88</v>
      </c>
      <c r="C38" s="3" t="s">
        <v>83</v>
      </c>
      <c r="D38" s="11">
        <v>4</v>
      </c>
      <c r="E38" s="11"/>
      <c r="F38" s="9" t="s">
        <v>178</v>
      </c>
      <c r="G38">
        <v>3495238</v>
      </c>
      <c r="H38" s="12">
        <f>Tabel2[[#This Row],[Quantity]]*$B$67-Tabel2[[#This Row],[Stock]]</f>
        <v>40</v>
      </c>
    </row>
    <row r="39" spans="1:8" ht="43.2" x14ac:dyDescent="0.3">
      <c r="A39" s="7" t="s">
        <v>116</v>
      </c>
      <c r="B39" s="7" t="s">
        <v>117</v>
      </c>
      <c r="C39" s="3" t="s">
        <v>83</v>
      </c>
      <c r="D39" s="11">
        <v>4</v>
      </c>
      <c r="E39" s="11"/>
      <c r="F39" s="9" t="s">
        <v>178</v>
      </c>
      <c r="G39">
        <v>2059509</v>
      </c>
      <c r="H39" s="12">
        <f>Tabel2[[#This Row],[Quantity]]*$B$67-Tabel2[[#This Row],[Stock]]</f>
        <v>40</v>
      </c>
    </row>
    <row r="40" spans="1:8" ht="28.8" x14ac:dyDescent="0.3">
      <c r="A40" s="7" t="s">
        <v>110</v>
      </c>
      <c r="B40" s="7" t="s">
        <v>111</v>
      </c>
      <c r="C40" s="3" t="s">
        <v>83</v>
      </c>
      <c r="D40" s="11">
        <v>1</v>
      </c>
      <c r="E40" s="11"/>
      <c r="F40" s="9" t="s">
        <v>178</v>
      </c>
      <c r="G40">
        <v>1469774</v>
      </c>
      <c r="H40" s="12">
        <f>Tabel2[[#This Row],[Quantity]]*$B$67-Tabel2[[#This Row],[Stock]]</f>
        <v>10</v>
      </c>
    </row>
    <row r="41" spans="1:8" ht="28.8" x14ac:dyDescent="0.3">
      <c r="A41" s="7" t="s">
        <v>102</v>
      </c>
      <c r="B41" s="7" t="s">
        <v>103</v>
      </c>
      <c r="C41" s="3" t="s">
        <v>83</v>
      </c>
      <c r="D41" s="11">
        <v>2</v>
      </c>
      <c r="E41" s="11"/>
      <c r="F41" s="9" t="s">
        <v>178</v>
      </c>
      <c r="G41">
        <v>2447327</v>
      </c>
      <c r="H41" s="12">
        <f>Tabel2[[#This Row],[Quantity]]*$B$67-Tabel2[[#This Row],[Stock]]</f>
        <v>20</v>
      </c>
    </row>
    <row r="42" spans="1:8" ht="28.8" x14ac:dyDescent="0.3">
      <c r="A42" s="7" t="s">
        <v>81</v>
      </c>
      <c r="B42" s="7" t="s">
        <v>82</v>
      </c>
      <c r="C42" s="3" t="s">
        <v>83</v>
      </c>
      <c r="D42" s="11">
        <v>5</v>
      </c>
      <c r="E42" s="11"/>
      <c r="F42" s="9" t="s">
        <v>178</v>
      </c>
      <c r="G42">
        <v>2331995</v>
      </c>
      <c r="H42" s="12">
        <f>Tabel2[[#This Row],[Quantity]]*$B$67-Tabel2[[#This Row],[Stock]]</f>
        <v>50</v>
      </c>
    </row>
    <row r="43" spans="1:8" ht="28.8" x14ac:dyDescent="0.3">
      <c r="A43" s="7" t="s">
        <v>108</v>
      </c>
      <c r="B43" s="7" t="s">
        <v>109</v>
      </c>
      <c r="C43" s="3" t="s">
        <v>83</v>
      </c>
      <c r="D43" s="11">
        <v>1</v>
      </c>
      <c r="E43" s="11"/>
      <c r="F43" s="9" t="s">
        <v>178</v>
      </c>
      <c r="G43">
        <v>2447374</v>
      </c>
      <c r="H43" s="12">
        <f>Tabel2[[#This Row],[Quantity]]*$B$67-Tabel2[[#This Row],[Stock]]</f>
        <v>10</v>
      </c>
    </row>
    <row r="44" spans="1:8" ht="28.8" x14ac:dyDescent="0.3">
      <c r="A44" s="7" t="s">
        <v>106</v>
      </c>
      <c r="B44" s="7" t="s">
        <v>107</v>
      </c>
      <c r="C44" s="3" t="s">
        <v>83</v>
      </c>
      <c r="D44" s="11">
        <v>1</v>
      </c>
      <c r="E44" s="11"/>
      <c r="F44" s="9" t="s">
        <v>178</v>
      </c>
      <c r="G44">
        <v>2303289</v>
      </c>
      <c r="H44" s="12">
        <f>Tabel2[[#This Row],[Quantity]]*$B$67-Tabel2[[#This Row],[Stock]]</f>
        <v>10</v>
      </c>
    </row>
    <row r="45" spans="1:8" ht="28.8" x14ac:dyDescent="0.3">
      <c r="A45" s="7" t="s">
        <v>89</v>
      </c>
      <c r="B45" s="7" t="s">
        <v>90</v>
      </c>
      <c r="C45" s="3" t="s">
        <v>83</v>
      </c>
      <c r="D45" s="11">
        <v>6</v>
      </c>
      <c r="E45" s="11"/>
      <c r="F45" s="23" t="s">
        <v>178</v>
      </c>
      <c r="G45">
        <v>2140277</v>
      </c>
      <c r="H45" s="12">
        <f>Tabel2[[#This Row],[Quantity]]*$B$67-Tabel2[[#This Row],[Stock]]</f>
        <v>60</v>
      </c>
    </row>
    <row r="46" spans="1:8" ht="28.8" x14ac:dyDescent="0.3">
      <c r="A46" s="7" t="s">
        <v>104</v>
      </c>
      <c r="B46" s="7" t="s">
        <v>105</v>
      </c>
      <c r="C46" s="3" t="s">
        <v>83</v>
      </c>
      <c r="D46" s="11">
        <v>2</v>
      </c>
      <c r="E46" s="11"/>
      <c r="F46" s="9" t="s">
        <v>178</v>
      </c>
      <c r="G46">
        <v>2138593</v>
      </c>
      <c r="H46" s="12">
        <f>Tabel2[[#This Row],[Quantity]]*$B$67-Tabel2[[#This Row],[Stock]]</f>
        <v>20</v>
      </c>
    </row>
    <row r="47" spans="1:8" ht="28.8" x14ac:dyDescent="0.3">
      <c r="A47" s="7" t="s">
        <v>84</v>
      </c>
      <c r="B47" s="7" t="s">
        <v>85</v>
      </c>
      <c r="C47" s="3" t="s">
        <v>86</v>
      </c>
      <c r="D47" s="11">
        <v>2</v>
      </c>
      <c r="E47" s="11"/>
      <c r="F47" s="9" t="s">
        <v>178</v>
      </c>
      <c r="G47">
        <v>2363991</v>
      </c>
      <c r="H47" s="12">
        <f>Tabel2[[#This Row],[Quantity]]*$B$67-Tabel2[[#This Row],[Stock]]</f>
        <v>20</v>
      </c>
    </row>
    <row r="48" spans="1:8" ht="28.8" x14ac:dyDescent="0.3">
      <c r="A48" s="7" t="s">
        <v>159</v>
      </c>
      <c r="B48" s="7" t="s">
        <v>160</v>
      </c>
      <c r="C48" s="3" t="s">
        <v>161</v>
      </c>
      <c r="D48" s="11">
        <v>1</v>
      </c>
      <c r="E48" s="11"/>
      <c r="F48" s="9" t="s">
        <v>178</v>
      </c>
      <c r="G48">
        <v>3228348</v>
      </c>
      <c r="H48" s="12">
        <f>Tabel2[[#This Row],[Quantity]]*$B$67-Tabel2[[#This Row],[Stock]]</f>
        <v>10</v>
      </c>
    </row>
    <row r="49" spans="1:8" x14ac:dyDescent="0.3">
      <c r="A49" s="7" t="s">
        <v>7</v>
      </c>
      <c r="B49" s="7" t="s">
        <v>8</v>
      </c>
      <c r="C49" s="3" t="s">
        <v>6</v>
      </c>
      <c r="D49" s="11">
        <v>22</v>
      </c>
      <c r="E49" s="11"/>
      <c r="F49" s="9" t="s">
        <v>178</v>
      </c>
      <c r="G49">
        <v>1907318</v>
      </c>
      <c r="H49" s="12">
        <f>Tabel2[[#This Row],[Quantity]]*$B$67-Tabel2[[#This Row],[Stock]]</f>
        <v>220</v>
      </c>
    </row>
    <row r="50" spans="1:8" x14ac:dyDescent="0.3">
      <c r="A50" s="7" t="s">
        <v>23</v>
      </c>
      <c r="B50" s="7" t="s">
        <v>24</v>
      </c>
      <c r="C50" s="3" t="s">
        <v>6</v>
      </c>
      <c r="D50" s="11">
        <v>3</v>
      </c>
      <c r="E50" s="11"/>
      <c r="F50" s="9" t="s">
        <v>178</v>
      </c>
      <c r="G50">
        <v>1327675</v>
      </c>
      <c r="H50" s="12">
        <f>Tabel2[[#This Row],[Quantity]]*$B$67-Tabel2[[#This Row],[Stock]]</f>
        <v>30</v>
      </c>
    </row>
    <row r="51" spans="1:8" x14ac:dyDescent="0.3">
      <c r="A51" s="7" t="s">
        <v>11</v>
      </c>
      <c r="B51" s="7" t="s">
        <v>12</v>
      </c>
      <c r="C51" s="3" t="s">
        <v>6</v>
      </c>
      <c r="D51" s="11">
        <v>2</v>
      </c>
      <c r="E51" s="11"/>
      <c r="F51" s="9" t="s">
        <v>178</v>
      </c>
      <c r="G51">
        <v>1462442</v>
      </c>
      <c r="H51" s="12">
        <f>Tabel2[[#This Row],[Quantity]]*$B$67-Tabel2[[#This Row],[Stock]]</f>
        <v>20</v>
      </c>
    </row>
    <row r="52" spans="1:8" x14ac:dyDescent="0.3">
      <c r="A52" s="7" t="s">
        <v>4</v>
      </c>
      <c r="B52" s="7" t="s">
        <v>5</v>
      </c>
      <c r="C52" s="3" t="s">
        <v>6</v>
      </c>
      <c r="D52" s="11">
        <v>4</v>
      </c>
      <c r="E52" s="11"/>
      <c r="F52" s="9" t="s">
        <v>178</v>
      </c>
      <c r="G52">
        <v>1740627</v>
      </c>
      <c r="H52" s="12">
        <f>Tabel2[[#This Row],[Quantity]]*$B$67-Tabel2[[#This Row],[Stock]]</f>
        <v>40</v>
      </c>
    </row>
    <row r="53" spans="1:8" x14ac:dyDescent="0.3">
      <c r="A53" s="7" t="s">
        <v>9</v>
      </c>
      <c r="B53" s="7" t="s">
        <v>10</v>
      </c>
      <c r="C53" s="3" t="s">
        <v>6</v>
      </c>
      <c r="D53" s="11">
        <v>11</v>
      </c>
      <c r="E53" s="11"/>
      <c r="F53" s="9" t="s">
        <v>178</v>
      </c>
      <c r="G53">
        <v>3013392</v>
      </c>
      <c r="H53" s="12">
        <f>Tabel2[[#This Row],[Quantity]]*$B$67-Tabel2[[#This Row],[Stock]]</f>
        <v>110</v>
      </c>
    </row>
    <row r="54" spans="1:8" x14ac:dyDescent="0.3">
      <c r="A54" s="7" t="s">
        <v>7</v>
      </c>
      <c r="B54" s="7" t="s">
        <v>16</v>
      </c>
      <c r="C54" s="3" t="s">
        <v>17</v>
      </c>
      <c r="D54" s="11">
        <v>4</v>
      </c>
      <c r="E54" s="11"/>
      <c r="F54" s="9" t="s">
        <v>178</v>
      </c>
      <c r="G54">
        <v>3013477</v>
      </c>
      <c r="H54" s="12">
        <f>Tabel2[[#This Row],[Quantity]]*$B$67-Tabel2[[#This Row],[Stock]]</f>
        <v>40</v>
      </c>
    </row>
    <row r="55" spans="1:8" x14ac:dyDescent="0.3">
      <c r="A55" s="7" t="s">
        <v>21</v>
      </c>
      <c r="B55" s="7" t="s">
        <v>22</v>
      </c>
      <c r="C55" s="3" t="s">
        <v>17</v>
      </c>
      <c r="D55" s="11">
        <v>7</v>
      </c>
      <c r="E55" s="11"/>
      <c r="F55" s="9" t="s">
        <v>178</v>
      </c>
      <c r="G55">
        <v>2611944</v>
      </c>
      <c r="H55" s="12">
        <f>Tabel2[[#This Row],[Quantity]]*$B$67-Tabel2[[#This Row],[Stock]]</f>
        <v>70</v>
      </c>
    </row>
    <row r="56" spans="1:8" x14ac:dyDescent="0.3">
      <c r="A56" s="7" t="s">
        <v>25</v>
      </c>
      <c r="B56" s="7" t="s">
        <v>26</v>
      </c>
      <c r="C56" s="3" t="s">
        <v>17</v>
      </c>
      <c r="D56" s="11">
        <v>3</v>
      </c>
      <c r="E56" s="11"/>
      <c r="F56" s="9" t="s">
        <v>178</v>
      </c>
      <c r="G56">
        <v>3013462</v>
      </c>
      <c r="H56" s="12">
        <f>Tabel2[[#This Row],[Quantity]]*$B$67-Tabel2[[#This Row],[Stock]]</f>
        <v>30</v>
      </c>
    </row>
    <row r="57" spans="1:8" x14ac:dyDescent="0.3">
      <c r="A57" s="7" t="s">
        <v>18</v>
      </c>
      <c r="B57" s="7" t="s">
        <v>19</v>
      </c>
      <c r="C57" s="3" t="s">
        <v>20</v>
      </c>
      <c r="D57" s="11">
        <v>7</v>
      </c>
      <c r="E57" s="11"/>
      <c r="F57" s="9" t="s">
        <v>178</v>
      </c>
      <c r="G57">
        <v>2906016</v>
      </c>
      <c r="H57" s="12">
        <f>Tabel2[[#This Row],[Quantity]]*$B$67-Tabel2[[#This Row],[Stock]]</f>
        <v>70</v>
      </c>
    </row>
    <row r="58" spans="1:8" x14ac:dyDescent="0.3">
      <c r="A58" s="7" t="s">
        <v>99</v>
      </c>
      <c r="B58" s="7" t="s">
        <v>100</v>
      </c>
      <c r="C58" s="3" t="s">
        <v>101</v>
      </c>
      <c r="D58" s="11">
        <v>2</v>
      </c>
      <c r="E58" s="11"/>
      <c r="F58" s="9" t="s">
        <v>178</v>
      </c>
      <c r="G58">
        <v>2103185</v>
      </c>
      <c r="H58" s="12">
        <f>Tabel2[[#This Row],[Quantity]]*$B$67-Tabel2[[#This Row],[Stock]]</f>
        <v>20</v>
      </c>
    </row>
    <row r="59" spans="1:8" ht="28.8" x14ac:dyDescent="0.3">
      <c r="A59" s="7" t="s">
        <v>142</v>
      </c>
      <c r="B59" s="7" t="s">
        <v>143</v>
      </c>
      <c r="C59" s="3" t="s">
        <v>144</v>
      </c>
      <c r="D59" s="11">
        <v>1</v>
      </c>
      <c r="E59" s="11"/>
      <c r="F59" s="9" t="s">
        <v>194</v>
      </c>
      <c r="G59" t="s">
        <v>200</v>
      </c>
      <c r="H59" s="12">
        <f>Tabel2[[#This Row],[Quantity]]*$B$67-Tabel2[[#This Row],[Stock]]</f>
        <v>10</v>
      </c>
    </row>
    <row r="60" spans="1:8" ht="28.8" x14ac:dyDescent="0.3">
      <c r="A60" s="7" t="s">
        <v>39</v>
      </c>
      <c r="B60" s="7" t="s">
        <v>40</v>
      </c>
      <c r="C60" s="3" t="s">
        <v>41</v>
      </c>
      <c r="D60" s="11">
        <v>1</v>
      </c>
      <c r="E60" s="11"/>
      <c r="F60" s="9" t="s">
        <v>194</v>
      </c>
      <c r="G60" s="9" t="s">
        <v>199</v>
      </c>
      <c r="H60" s="12">
        <f>Tabel2[[#This Row],[Quantity]]*$B$67-Tabel2[[#This Row],[Stock]]</f>
        <v>10</v>
      </c>
    </row>
    <row r="61" spans="1:8" ht="28.8" x14ac:dyDescent="0.3">
      <c r="A61" s="7" t="s">
        <v>36</v>
      </c>
      <c r="B61" s="7" t="s">
        <v>37</v>
      </c>
      <c r="C61" s="3" t="s">
        <v>38</v>
      </c>
      <c r="D61" s="11">
        <v>3</v>
      </c>
      <c r="E61" s="11"/>
      <c r="F61" s="9" t="s">
        <v>194</v>
      </c>
      <c r="G61" s="9" t="s">
        <v>198</v>
      </c>
      <c r="H61" s="12">
        <f>Tabel2[[#This Row],[Quantity]]*$B$67-Tabel2[[#This Row],[Stock]]</f>
        <v>30</v>
      </c>
    </row>
    <row r="62" spans="1:8" x14ac:dyDescent="0.3">
      <c r="A62" s="7" t="s">
        <v>27</v>
      </c>
      <c r="B62" s="7" t="s">
        <v>28</v>
      </c>
      <c r="C62" s="3" t="s">
        <v>29</v>
      </c>
      <c r="D62" s="11">
        <v>1</v>
      </c>
      <c r="E62" s="11"/>
      <c r="F62" s="9" t="s">
        <v>194</v>
      </c>
      <c r="G62" s="9" t="s">
        <v>197</v>
      </c>
      <c r="H62" s="12">
        <f>Tabel2[[#This Row],[Quantity]]*$B$67-Tabel2[[#This Row],[Stock]]</f>
        <v>10</v>
      </c>
    </row>
    <row r="63" spans="1:8" ht="28.8" x14ac:dyDescent="0.3">
      <c r="A63" s="7" t="s">
        <v>78</v>
      </c>
      <c r="B63" s="7" t="s">
        <v>79</v>
      </c>
      <c r="C63" s="3" t="s">
        <v>80</v>
      </c>
      <c r="D63" s="11">
        <v>1</v>
      </c>
      <c r="E63" s="11"/>
      <c r="F63" s="9" t="s">
        <v>194</v>
      </c>
      <c r="G63" s="9" t="s">
        <v>196</v>
      </c>
      <c r="H63" s="12">
        <f>Tabel2[[#This Row],[Quantity]]*$B$67-Tabel2[[#This Row],[Stock]]</f>
        <v>10</v>
      </c>
    </row>
    <row r="64" spans="1:8" ht="28.8" x14ac:dyDescent="0.3">
      <c r="A64" s="7" t="s">
        <v>30</v>
      </c>
      <c r="B64" s="7" t="s">
        <v>31</v>
      </c>
      <c r="C64" s="3" t="s">
        <v>32</v>
      </c>
      <c r="D64" s="11">
        <v>2</v>
      </c>
      <c r="E64" s="11"/>
      <c r="F64" s="9" t="s">
        <v>194</v>
      </c>
      <c r="G64" s="9" t="s">
        <v>195</v>
      </c>
      <c r="H64" s="12">
        <f>Tabel2[[#This Row],[Quantity]]*$B$67-Tabel2[[#This Row],[Stock]]</f>
        <v>20</v>
      </c>
    </row>
    <row r="65" spans="1:8" ht="57.6" x14ac:dyDescent="0.3">
      <c r="A65" s="7" t="s">
        <v>156</v>
      </c>
      <c r="B65" s="7" t="s">
        <v>157</v>
      </c>
      <c r="C65" s="3" t="s">
        <v>158</v>
      </c>
      <c r="D65" s="11">
        <v>1</v>
      </c>
      <c r="E65" s="11"/>
      <c r="F65" s="9" t="s">
        <v>194</v>
      </c>
      <c r="G65" t="s">
        <v>193</v>
      </c>
      <c r="H65" s="12">
        <f>Tabel2[[#This Row],[Quantity]]*$B$67-Tabel2[[#This Row],[Stock]]</f>
        <v>10</v>
      </c>
    </row>
    <row r="67" spans="1:8" x14ac:dyDescent="0.3">
      <c r="A67" s="9" t="s">
        <v>168</v>
      </c>
      <c r="B67" s="9">
        <v>10</v>
      </c>
    </row>
    <row r="68" spans="1:8" x14ac:dyDescent="0.3">
      <c r="A68" s="9">
        <f>SUM(Tabel2[Order Quantity])</f>
        <v>1790</v>
      </c>
    </row>
    <row r="69" spans="1:8" x14ac:dyDescent="0.3">
      <c r="A69" s="9" t="s">
        <v>185</v>
      </c>
      <c r="B69" s="9" t="s">
        <v>164</v>
      </c>
      <c r="C69" s="5" t="s">
        <v>187</v>
      </c>
      <c r="D69" s="12" t="s">
        <v>190</v>
      </c>
    </row>
    <row r="70" spans="1:8" x14ac:dyDescent="0.3">
      <c r="A70" s="9" t="s">
        <v>186</v>
      </c>
      <c r="B70" s="21"/>
      <c r="C70" s="17">
        <v>44286</v>
      </c>
    </row>
    <row r="71" spans="1:8" x14ac:dyDescent="0.3">
      <c r="A71" s="9" t="s">
        <v>177</v>
      </c>
      <c r="B71" s="21">
        <v>202.49</v>
      </c>
      <c r="C71" s="17">
        <v>44286</v>
      </c>
      <c r="F71" s="9" t="s">
        <v>202</v>
      </c>
    </row>
    <row r="72" spans="1:8" x14ac:dyDescent="0.3">
      <c r="A72" s="9" t="s">
        <v>178</v>
      </c>
      <c r="B72" s="21">
        <v>334.88</v>
      </c>
      <c r="C72" s="17">
        <v>44281</v>
      </c>
    </row>
    <row r="73" spans="1:8" x14ac:dyDescent="0.3">
      <c r="A73" s="9" t="s">
        <v>182</v>
      </c>
      <c r="B73" s="22">
        <v>69.180000000000007</v>
      </c>
      <c r="C73" s="17">
        <v>44286</v>
      </c>
      <c r="F73" s="9" t="s">
        <v>202</v>
      </c>
    </row>
    <row r="74" spans="1:8" x14ac:dyDescent="0.3">
      <c r="A74" s="9" t="s">
        <v>170</v>
      </c>
      <c r="B74" s="21"/>
      <c r="F74" s="9" t="s">
        <v>202</v>
      </c>
    </row>
    <row r="75" spans="1:8" x14ac:dyDescent="0.3">
      <c r="A75" s="9" t="s">
        <v>194</v>
      </c>
      <c r="B75" s="24">
        <v>64.47</v>
      </c>
      <c r="C75" s="17">
        <v>44284</v>
      </c>
      <c r="F75" s="9" t="s">
        <v>201</v>
      </c>
    </row>
    <row r="77" spans="1:8" x14ac:dyDescent="0.3">
      <c r="A77" s="9" t="s">
        <v>188</v>
      </c>
      <c r="B77" s="18">
        <f>SUM(Tabel3[Price])</f>
        <v>671.02</v>
      </c>
    </row>
    <row r="78" spans="1:8" x14ac:dyDescent="0.3">
      <c r="A78" s="9" t="s">
        <v>189</v>
      </c>
      <c r="B78" s="19">
        <f>B77/B67</f>
        <v>67.102000000000004</v>
      </c>
    </row>
  </sheetData>
  <hyperlinks>
    <hyperlink ref="G22" r:id="rId1" display="https://nl.mouser.com/ProductDetail/Panasonic/EEU-FR2A101B?qs=u16ybLDytRZBZOsu6DbX5Q%3D%3D" xr:uid="{4A6AE085-D7AC-4064-8326-E9D2B1DBE0BE}"/>
  </hyperlinks>
  <printOptions horizontalCentered="1" verticalCentered="1"/>
  <pageMargins left="0.30555555555555558" right="0.30555555555555558" top="0.30555555555555558" bottom="0.30555555555555558" header="0" footer="0"/>
  <pageSetup paperSize="9" scale="28" orientation="landscape" blackAndWhite="1" verticalDpi="0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Reboostv21 BOM</vt:lpstr>
      <vt:lpstr>'Reboostv21 BOM'!Afdruktitels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Tjitte</dc:creator>
  <cp:lastModifiedBy>Tjitte</cp:lastModifiedBy>
  <dcterms:created xsi:type="dcterms:W3CDTF">2021-03-24T12:35:35Z</dcterms:created>
  <dcterms:modified xsi:type="dcterms:W3CDTF">2021-03-26T11:42:09Z</dcterms:modified>
</cp:coreProperties>
</file>