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Data\"/>
    </mc:Choice>
  </mc:AlternateContent>
  <bookViews>
    <workbookView xWindow="0" yWindow="0" windowWidth="38400" windowHeight="17700" activeTab="5"/>
  </bookViews>
  <sheets>
    <sheet name="Log" sheetId="2" r:id="rId1"/>
    <sheet name="Fundamentals" sheetId="1" r:id="rId2"/>
    <sheet name="Load" sheetId="3" r:id="rId3"/>
    <sheet name="Scalars" sheetId="8" r:id="rId4"/>
    <sheet name="Generators_FuelMix" sheetId="4" r:id="rId5"/>
    <sheet name="Generators_Other" sheetId="5" r:id="rId6"/>
    <sheet name="Generators_Categories" sheetId="6" r:id="rId7"/>
    <sheet name="HourlyVariatio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5" l="1"/>
  <c r="F8" i="5"/>
  <c r="F7" i="5"/>
  <c r="F6" i="5"/>
  <c r="F5" i="5"/>
  <c r="F4" i="5"/>
  <c r="F2" i="5"/>
  <c r="F3" i="5"/>
  <c r="E5" i="3" l="1"/>
  <c r="B9" i="5" l="1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<sst xmlns="http://schemas.openxmlformats.org/spreadsheetml/2006/main" count="216" uniqueCount="80">
  <si>
    <t>Coal</t>
  </si>
  <si>
    <t>Lignite</t>
  </si>
  <si>
    <t>Fueloil</t>
  </si>
  <si>
    <t>Gasoil</t>
  </si>
  <si>
    <t>NatGas</t>
  </si>
  <si>
    <t>Peat</t>
  </si>
  <si>
    <t>Straw</t>
  </si>
  <si>
    <t>WoodPellets</t>
  </si>
  <si>
    <t>WoodChips</t>
  </si>
  <si>
    <t>WoodWaste</t>
  </si>
  <si>
    <t>Waste</t>
  </si>
  <si>
    <t>Biogas</t>
  </si>
  <si>
    <t>BioOil</t>
  </si>
  <si>
    <t>Hydrogen</t>
  </si>
  <si>
    <t>Uranium</t>
  </si>
  <si>
    <t>FuelPrice</t>
  </si>
  <si>
    <t>FuelPrice/BFt</t>
  </si>
  <si>
    <t>FuelPrice/FuelPrice</t>
  </si>
  <si>
    <t>EUR/GJ</t>
  </si>
  <si>
    <t>UNITS</t>
  </si>
  <si>
    <t>EmissionTax</t>
  </si>
  <si>
    <t>EmissionIntensity/BFt</t>
  </si>
  <si>
    <t>CO2</t>
  </si>
  <si>
    <t>EmissionIntensity/EmissionIntensity</t>
  </si>
  <si>
    <t>SO2</t>
  </si>
  <si>
    <t>EmissionIntensity</t>
  </si>
  <si>
    <t>KG SO2/GJ</t>
  </si>
  <si>
    <t>T CO2/GJ</t>
  </si>
  <si>
    <t>EmissionTax/EmissionType</t>
  </si>
  <si>
    <t>EmissionIntensity/EmissionType</t>
  </si>
  <si>
    <t>EmissionTax/EmissionTax</t>
  </si>
  <si>
    <t>EUR/TCO2</t>
  </si>
  <si>
    <t>EUR/KGSO2</t>
  </si>
  <si>
    <t>Load</t>
  </si>
  <si>
    <t>FuelMix/BFt/id</t>
  </si>
  <si>
    <t>id1</t>
  </si>
  <si>
    <t>id2</t>
  </si>
  <si>
    <t>id3</t>
  </si>
  <si>
    <t>id4</t>
  </si>
  <si>
    <t>id5</t>
  </si>
  <si>
    <t>id6</t>
  </si>
  <si>
    <t>id7</t>
  </si>
  <si>
    <t>id8</t>
  </si>
  <si>
    <t>GeneratingCapacity</t>
  </si>
  <si>
    <t>GeneratingCapacity/id</t>
  </si>
  <si>
    <t>GeneratingCapacity/GeneratingCapacity</t>
  </si>
  <si>
    <t>OtherMC</t>
  </si>
  <si>
    <t>OtherMC/id</t>
  </si>
  <si>
    <t>OtherMC/OtherMC</t>
  </si>
  <si>
    <t>id2tech/id</t>
  </si>
  <si>
    <t>id2tech/tech</t>
  </si>
  <si>
    <t>Standard</t>
  </si>
  <si>
    <t>Wind</t>
  </si>
  <si>
    <t>Solar PV</t>
  </si>
  <si>
    <t>FuelMix</t>
  </si>
  <si>
    <t>GJ</t>
  </si>
  <si>
    <t>EUR/GJ output</t>
  </si>
  <si>
    <t>GJ input / GJ output</t>
  </si>
  <si>
    <t>Load/Load</t>
  </si>
  <si>
    <t>id2hvt/id</t>
  </si>
  <si>
    <t>id2hvt/hvt</t>
  </si>
  <si>
    <t>Solar</t>
  </si>
  <si>
    <t>CapVariation/h/hvt</t>
  </si>
  <si>
    <t>LoadVariation</t>
  </si>
  <si>
    <t>LoadVariation/h</t>
  </si>
  <si>
    <t>LoadVariation/LoadVariation</t>
  </si>
  <si>
    <t>Coefficient in [0,1]. Sums to 1 over hours (h).</t>
  </si>
  <si>
    <t>CapVariation</t>
  </si>
  <si>
    <t>Coefficient in [0,1]. Scales hourly generation capacity compared to max.</t>
  </si>
  <si>
    <t>MWP_LoadShedding</t>
  </si>
  <si>
    <t>CO2Cap</t>
  </si>
  <si>
    <t>RESCap</t>
  </si>
  <si>
    <t>FOM/id</t>
  </si>
  <si>
    <t>FOM/FOM</t>
  </si>
  <si>
    <t>FOM</t>
  </si>
  <si>
    <t>GJ/h</t>
  </si>
  <si>
    <t>( 1000 EUR / (GJ/h generating capacity) ) / year</t>
  </si>
  <si>
    <t>c1</t>
  </si>
  <si>
    <t>Load/c</t>
  </si>
  <si>
    <t>LoadVariation/c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</si>
</sst>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5" sqref="E5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19</v>
      </c>
    </row>
    <row r="2" spans="1:2" x14ac:dyDescent="0.25">
      <c r="A2" t="s">
        <v>15</v>
      </c>
      <c r="B2" t="s">
        <v>18</v>
      </c>
    </row>
    <row r="3" spans="1:2" x14ac:dyDescent="0.25">
      <c r="A3" t="s">
        <v>25</v>
      </c>
      <c r="B3" t="s">
        <v>27</v>
      </c>
    </row>
    <row r="4" spans="1:2" x14ac:dyDescent="0.25">
      <c r="A4" t="s">
        <v>25</v>
      </c>
      <c r="B4" t="s">
        <v>26</v>
      </c>
    </row>
    <row r="5" spans="1:2" x14ac:dyDescent="0.25">
      <c r="A5" t="s">
        <v>20</v>
      </c>
      <c r="B5" t="s">
        <v>31</v>
      </c>
    </row>
    <row r="6" spans="1:2" x14ac:dyDescent="0.25">
      <c r="A6" t="s">
        <v>20</v>
      </c>
      <c r="B6" t="s">
        <v>32</v>
      </c>
    </row>
    <row r="7" spans="1:2" x14ac:dyDescent="0.25">
      <c r="A7" t="s">
        <v>33</v>
      </c>
      <c r="B7" t="s">
        <v>55</v>
      </c>
    </row>
    <row r="8" spans="1:2" x14ac:dyDescent="0.25">
      <c r="A8" t="s">
        <v>54</v>
      </c>
      <c r="B8" t="s">
        <v>57</v>
      </c>
    </row>
    <row r="9" spans="1:2" x14ac:dyDescent="0.25">
      <c r="A9" t="s">
        <v>43</v>
      </c>
      <c r="B9" t="s">
        <v>75</v>
      </c>
    </row>
    <row r="10" spans="1:2" x14ac:dyDescent="0.25">
      <c r="A10" t="s">
        <v>46</v>
      </c>
      <c r="B10" t="s">
        <v>56</v>
      </c>
    </row>
    <row r="11" spans="1:2" x14ac:dyDescent="0.25">
      <c r="A11" t="s">
        <v>74</v>
      </c>
      <c r="B11" t="s">
        <v>76</v>
      </c>
    </row>
    <row r="12" spans="1:2" x14ac:dyDescent="0.25">
      <c r="A12" t="s">
        <v>63</v>
      </c>
      <c r="B12" t="s">
        <v>66</v>
      </c>
    </row>
    <row r="13" spans="1:2" x14ac:dyDescent="0.25">
      <c r="A13" t="s">
        <v>67</v>
      </c>
      <c r="B13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11" sqref="E11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7" x14ac:dyDescent="0.25">
      <c r="A1" s="2" t="s">
        <v>16</v>
      </c>
      <c r="B1" s="2" t="s">
        <v>17</v>
      </c>
      <c r="C1" s="2" t="s">
        <v>21</v>
      </c>
      <c r="D1" s="2" t="s">
        <v>29</v>
      </c>
      <c r="E1" s="2" t="s">
        <v>23</v>
      </c>
      <c r="F1" s="2" t="s">
        <v>28</v>
      </c>
      <c r="G1" s="2" t="s">
        <v>30</v>
      </c>
    </row>
    <row r="2" spans="1:7" x14ac:dyDescent="0.25">
      <c r="A2" t="s">
        <v>0</v>
      </c>
      <c r="B2" s="1">
        <v>2.3624622108362896</v>
      </c>
      <c r="C2" t="s">
        <v>0</v>
      </c>
      <c r="D2" t="s">
        <v>22</v>
      </c>
      <c r="E2">
        <v>9.4370000000000009E-2</v>
      </c>
      <c r="F2" t="s">
        <v>22</v>
      </c>
      <c r="G2">
        <v>35.513338652552946</v>
      </c>
    </row>
    <row r="3" spans="1:7" x14ac:dyDescent="0.25">
      <c r="A3" t="s">
        <v>1</v>
      </c>
      <c r="B3" s="1">
        <v>0.88000000000000012</v>
      </c>
      <c r="C3" t="s">
        <v>1</v>
      </c>
      <c r="D3" t="s">
        <v>22</v>
      </c>
      <c r="E3">
        <v>0.1012</v>
      </c>
      <c r="F3" t="s">
        <v>24</v>
      </c>
      <c r="G3" s="3">
        <v>3.2454153858969224</v>
      </c>
    </row>
    <row r="4" spans="1:7" x14ac:dyDescent="0.25">
      <c r="A4" t="s">
        <v>2</v>
      </c>
      <c r="B4" s="1">
        <v>5.8121190010954304</v>
      </c>
      <c r="C4" t="s">
        <v>2</v>
      </c>
      <c r="D4" t="s">
        <v>22</v>
      </c>
      <c r="E4">
        <v>7.9189999999999997E-2</v>
      </c>
    </row>
    <row r="5" spans="1:7" x14ac:dyDescent="0.25">
      <c r="A5" t="s">
        <v>3</v>
      </c>
      <c r="B5" s="1">
        <v>10.465381387371036</v>
      </c>
      <c r="C5" t="s">
        <v>3</v>
      </c>
      <c r="D5" t="s">
        <v>22</v>
      </c>
      <c r="E5">
        <v>7.4099999999999999E-2</v>
      </c>
    </row>
    <row r="6" spans="1:7" x14ac:dyDescent="0.25">
      <c r="A6" t="s">
        <v>4</v>
      </c>
      <c r="B6" s="1">
        <v>5.0462416510206998</v>
      </c>
      <c r="C6" t="s">
        <v>4</v>
      </c>
      <c r="D6" t="s">
        <v>22</v>
      </c>
      <c r="E6">
        <v>5.7000000000000002E-2</v>
      </c>
    </row>
    <row r="7" spans="1:7" x14ac:dyDescent="0.25">
      <c r="A7" t="s">
        <v>5</v>
      </c>
      <c r="B7" s="1">
        <v>3.199850857568979</v>
      </c>
      <c r="C7" t="s">
        <v>5</v>
      </c>
      <c r="D7" t="s">
        <v>22</v>
      </c>
      <c r="E7">
        <v>0.106</v>
      </c>
    </row>
    <row r="8" spans="1:7" x14ac:dyDescent="0.25">
      <c r="A8" t="s">
        <v>6</v>
      </c>
      <c r="B8" s="1">
        <v>5.869472642130261</v>
      </c>
      <c r="C8" t="s">
        <v>6</v>
      </c>
      <c r="D8" t="s">
        <v>22</v>
      </c>
      <c r="E8">
        <v>0</v>
      </c>
    </row>
    <row r="9" spans="1:7" x14ac:dyDescent="0.25">
      <c r="A9" t="s">
        <v>7</v>
      </c>
      <c r="B9" s="1">
        <v>9.4671105511953915</v>
      </c>
      <c r="C9" t="s">
        <v>7</v>
      </c>
      <c r="D9" t="s">
        <v>22</v>
      </c>
      <c r="E9">
        <v>0</v>
      </c>
    </row>
    <row r="10" spans="1:7" x14ac:dyDescent="0.25">
      <c r="A10" t="s">
        <v>8</v>
      </c>
      <c r="B10" s="1">
        <v>6.9963568377391443</v>
      </c>
      <c r="C10" t="s">
        <v>8</v>
      </c>
      <c r="D10" t="s">
        <v>22</v>
      </c>
      <c r="E10">
        <v>0</v>
      </c>
    </row>
    <row r="11" spans="1:7" x14ac:dyDescent="0.25">
      <c r="A11" t="s">
        <v>9</v>
      </c>
      <c r="B11" s="1">
        <v>0</v>
      </c>
      <c r="C11" t="s">
        <v>9</v>
      </c>
      <c r="D11" t="s">
        <v>22</v>
      </c>
      <c r="E11">
        <v>0</v>
      </c>
    </row>
    <row r="12" spans="1:7" x14ac:dyDescent="0.25">
      <c r="A12" t="s">
        <v>10</v>
      </c>
      <c r="B12" s="1">
        <v>1.3422818791946308E-2</v>
      </c>
      <c r="C12" t="s">
        <v>10</v>
      </c>
      <c r="D12" t="s">
        <v>22</v>
      </c>
      <c r="E12">
        <v>4.2500000000000003E-2</v>
      </c>
    </row>
    <row r="13" spans="1:7" x14ac:dyDescent="0.25">
      <c r="A13" t="s">
        <v>11</v>
      </c>
      <c r="B13" s="1">
        <v>16.040963284794039</v>
      </c>
      <c r="C13" t="s">
        <v>11</v>
      </c>
      <c r="D13" t="s">
        <v>22</v>
      </c>
      <c r="E13">
        <v>0</v>
      </c>
    </row>
    <row r="14" spans="1:7" x14ac:dyDescent="0.25">
      <c r="A14" t="s">
        <v>12</v>
      </c>
      <c r="B14" s="1">
        <v>7.8490360405282766</v>
      </c>
      <c r="C14" t="s">
        <v>12</v>
      </c>
      <c r="D14" t="s">
        <v>22</v>
      </c>
      <c r="E14">
        <v>0</v>
      </c>
    </row>
    <row r="15" spans="1:7" x14ac:dyDescent="0.25">
      <c r="A15" t="s">
        <v>13</v>
      </c>
      <c r="B15" s="1">
        <v>26.845637583892618</v>
      </c>
      <c r="C15" t="s">
        <v>13</v>
      </c>
      <c r="D15" t="s">
        <v>22</v>
      </c>
      <c r="E15">
        <v>0</v>
      </c>
    </row>
    <row r="16" spans="1:7" x14ac:dyDescent="0.25">
      <c r="A16" t="s">
        <v>14</v>
      </c>
      <c r="B16" s="1">
        <v>0.47</v>
      </c>
      <c r="C16" t="s">
        <v>14</v>
      </c>
      <c r="D16" t="s">
        <v>22</v>
      </c>
      <c r="E16">
        <v>0</v>
      </c>
    </row>
    <row r="17" spans="3:5" x14ac:dyDescent="0.25">
      <c r="C17" t="s">
        <v>0</v>
      </c>
      <c r="D17" t="s">
        <v>24</v>
      </c>
      <c r="E17">
        <v>0.27199999999999996</v>
      </c>
    </row>
    <row r="18" spans="3:5" x14ac:dyDescent="0.25">
      <c r="C18" t="s">
        <v>1</v>
      </c>
      <c r="D18" t="s">
        <v>24</v>
      </c>
      <c r="E18">
        <v>0.26666666666666666</v>
      </c>
    </row>
    <row r="19" spans="3:5" x14ac:dyDescent="0.25">
      <c r="C19" t="s">
        <v>2</v>
      </c>
      <c r="D19" t="s">
        <v>24</v>
      </c>
      <c r="E19">
        <v>0.25</v>
      </c>
    </row>
    <row r="20" spans="3:5" x14ac:dyDescent="0.25">
      <c r="C20" t="s">
        <v>3</v>
      </c>
      <c r="D20" t="s">
        <v>24</v>
      </c>
      <c r="E20">
        <v>6.9767441860465129E-2</v>
      </c>
    </row>
    <row r="21" spans="3:5" x14ac:dyDescent="0.25">
      <c r="C21" t="s">
        <v>4</v>
      </c>
      <c r="D21" t="s">
        <v>24</v>
      </c>
      <c r="E21">
        <v>0</v>
      </c>
    </row>
    <row r="22" spans="3:5" x14ac:dyDescent="0.25">
      <c r="C22" t="s">
        <v>5</v>
      </c>
      <c r="D22" t="s">
        <v>24</v>
      </c>
      <c r="E22">
        <v>0.24</v>
      </c>
    </row>
    <row r="23" spans="3:5" x14ac:dyDescent="0.25">
      <c r="C23" t="s">
        <v>6</v>
      </c>
      <c r="D23" t="s">
        <v>24</v>
      </c>
      <c r="E23">
        <v>0.2</v>
      </c>
    </row>
    <row r="24" spans="3:5" x14ac:dyDescent="0.25">
      <c r="C24" t="s">
        <v>7</v>
      </c>
      <c r="D24" t="s">
        <v>24</v>
      </c>
      <c r="E24">
        <v>0</v>
      </c>
    </row>
    <row r="25" spans="3:5" x14ac:dyDescent="0.25">
      <c r="C25" t="s">
        <v>8</v>
      </c>
      <c r="D25" t="s">
        <v>24</v>
      </c>
      <c r="E25">
        <v>0</v>
      </c>
    </row>
    <row r="26" spans="3:5" x14ac:dyDescent="0.25">
      <c r="C26" t="s">
        <v>9</v>
      </c>
      <c r="D26" t="s">
        <v>24</v>
      </c>
      <c r="E26">
        <v>0</v>
      </c>
    </row>
    <row r="27" spans="3:5" x14ac:dyDescent="0.25">
      <c r="C27" t="s">
        <v>10</v>
      </c>
      <c r="D27" t="s">
        <v>24</v>
      </c>
      <c r="E27">
        <v>7.4999999999999997E-2</v>
      </c>
    </row>
    <row r="28" spans="3:5" x14ac:dyDescent="0.25">
      <c r="C28" t="s">
        <v>11</v>
      </c>
      <c r="D28" t="s">
        <v>24</v>
      </c>
      <c r="E28">
        <v>0</v>
      </c>
    </row>
    <row r="29" spans="3:5" x14ac:dyDescent="0.25">
      <c r="C29" t="s">
        <v>12</v>
      </c>
      <c r="D29" t="s">
        <v>24</v>
      </c>
      <c r="E29">
        <v>0</v>
      </c>
    </row>
    <row r="30" spans="3:5" x14ac:dyDescent="0.25">
      <c r="C30" t="s">
        <v>13</v>
      </c>
      <c r="D30" t="s">
        <v>24</v>
      </c>
      <c r="E30">
        <v>0</v>
      </c>
    </row>
    <row r="31" spans="3:5" x14ac:dyDescent="0.25">
      <c r="C31" t="s">
        <v>14</v>
      </c>
      <c r="D31" t="s">
        <v>24</v>
      </c>
      <c r="E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defaultRowHeight="15" x14ac:dyDescent="0.25"/>
  <cols>
    <col min="3" max="3" width="13.5703125" bestFit="1" customWidth="1"/>
    <col min="4" max="4" width="14.140625" bestFit="1" customWidth="1"/>
    <col min="5" max="5" width="24.5703125" bestFit="1" customWidth="1"/>
    <col min="6" max="6" width="19.28515625" bestFit="1" customWidth="1"/>
    <col min="7" max="7" width="36.140625" bestFit="1" customWidth="1"/>
  </cols>
  <sheetData>
    <row r="1" spans="1:5" x14ac:dyDescent="0.25">
      <c r="A1" t="s">
        <v>78</v>
      </c>
      <c r="B1" t="s">
        <v>58</v>
      </c>
      <c r="C1" t="s">
        <v>79</v>
      </c>
      <c r="D1" t="s">
        <v>64</v>
      </c>
      <c r="E1" t="s">
        <v>65</v>
      </c>
    </row>
    <row r="2" spans="1:5" x14ac:dyDescent="0.25">
      <c r="A2" t="s">
        <v>77</v>
      </c>
      <c r="B2">
        <v>100</v>
      </c>
      <c r="C2" t="s">
        <v>77</v>
      </c>
      <c r="D2">
        <v>1</v>
      </c>
      <c r="E2">
        <v>0.1</v>
      </c>
    </row>
    <row r="3" spans="1:5" x14ac:dyDescent="0.25">
      <c r="C3" t="s">
        <v>77</v>
      </c>
      <c r="D3">
        <v>2</v>
      </c>
      <c r="E3">
        <v>0.3</v>
      </c>
    </row>
    <row r="4" spans="1:5" x14ac:dyDescent="0.25">
      <c r="C4" t="s">
        <v>77</v>
      </c>
      <c r="D4">
        <v>3</v>
      </c>
      <c r="E4">
        <v>0.5</v>
      </c>
    </row>
    <row r="5" spans="1:5" x14ac:dyDescent="0.25">
      <c r="C5" t="s">
        <v>77</v>
      </c>
      <c r="D5">
        <v>4</v>
      </c>
      <c r="E5">
        <f>1-SUM(E2:E4)</f>
        <v>9.9999999999999978E-2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69</v>
      </c>
      <c r="B1">
        <v>25</v>
      </c>
    </row>
    <row r="2" spans="1:2" x14ac:dyDescent="0.25">
      <c r="A2" t="s">
        <v>70</v>
      </c>
      <c r="B2">
        <v>10</v>
      </c>
    </row>
    <row r="3" spans="1:2" x14ac:dyDescent="0.25">
      <c r="A3" t="s">
        <v>71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1" sqref="E21"/>
    </sheetView>
  </sheetViews>
  <sheetFormatPr defaultRowHeight="15" x14ac:dyDescent="0.25"/>
  <cols>
    <col min="1" max="1" width="14.5703125" bestFit="1" customWidth="1"/>
  </cols>
  <sheetData>
    <row r="1" spans="1: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 t="s">
        <v>0</v>
      </c>
      <c r="B2">
        <v>1</v>
      </c>
      <c r="C2">
        <v>0</v>
      </c>
      <c r="D2">
        <v>0</v>
      </c>
      <c r="E2">
        <v>0.1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0.1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0.1</v>
      </c>
      <c r="C5">
        <v>0.1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0.33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</v>
      </c>
      <c r="B9">
        <v>0</v>
      </c>
      <c r="C9">
        <v>0</v>
      </c>
      <c r="D9">
        <v>0.5</v>
      </c>
      <c r="E9">
        <v>0.5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8</v>
      </c>
      <c r="B10">
        <v>0</v>
      </c>
      <c r="C10">
        <v>0</v>
      </c>
      <c r="D10">
        <v>0.33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>
        <v>0</v>
      </c>
      <c r="C11">
        <v>0</v>
      </c>
      <c r="D11">
        <v>0</v>
      </c>
      <c r="E11">
        <v>0.75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1.1499999999999999</v>
      </c>
      <c r="G12">
        <v>0</v>
      </c>
      <c r="H12">
        <v>0</v>
      </c>
      <c r="I12">
        <v>0</v>
      </c>
    </row>
    <row r="13" spans="1: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1.25</v>
      </c>
      <c r="H13">
        <v>0</v>
      </c>
      <c r="I13">
        <v>0</v>
      </c>
    </row>
    <row r="14" spans="1: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0.05</v>
      </c>
      <c r="H14">
        <v>0</v>
      </c>
      <c r="I14">
        <v>0</v>
      </c>
    </row>
    <row r="15" spans="1: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" sqref="D1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6" x14ac:dyDescent="0.25">
      <c r="A1" s="4" t="s">
        <v>44</v>
      </c>
      <c r="B1" s="4" t="s">
        <v>45</v>
      </c>
      <c r="C1" t="s">
        <v>47</v>
      </c>
      <c r="D1" t="s">
        <v>48</v>
      </c>
      <c r="E1" t="s">
        <v>72</v>
      </c>
      <c r="F1" t="s">
        <v>73</v>
      </c>
    </row>
    <row r="2" spans="1:6" x14ac:dyDescent="0.25">
      <c r="A2" t="s">
        <v>35</v>
      </c>
      <c r="B2">
        <f>Load!B$2*0.1</f>
        <v>10</v>
      </c>
      <c r="C2" t="s">
        <v>35</v>
      </c>
      <c r="D2">
        <v>3</v>
      </c>
      <c r="E2" t="s">
        <v>35</v>
      </c>
      <c r="F2">
        <f>31000/(1000*3.6)</f>
        <v>8.6111111111111107</v>
      </c>
    </row>
    <row r="3" spans="1:6" x14ac:dyDescent="0.25">
      <c r="A3" t="s">
        <v>36</v>
      </c>
      <c r="B3">
        <f>Load!B$2*0.15</f>
        <v>15</v>
      </c>
      <c r="C3" t="s">
        <v>36</v>
      </c>
      <c r="D3">
        <v>3</v>
      </c>
      <c r="E3" t="s">
        <v>36</v>
      </c>
      <c r="F3">
        <f>29300/(1000*3.6)</f>
        <v>8.1388888888888893</v>
      </c>
    </row>
    <row r="4" spans="1:6" x14ac:dyDescent="0.25">
      <c r="A4" t="s">
        <v>37</v>
      </c>
      <c r="B4">
        <f>Load!B$2*0.1</f>
        <v>10</v>
      </c>
      <c r="C4" t="s">
        <v>37</v>
      </c>
      <c r="D4">
        <v>3</v>
      </c>
      <c r="E4" t="s">
        <v>37</v>
      </c>
      <c r="F4">
        <f>28800/(1000*3.6)</f>
        <v>8</v>
      </c>
    </row>
    <row r="5" spans="1:6" x14ac:dyDescent="0.25">
      <c r="A5" t="s">
        <v>38</v>
      </c>
      <c r="B5">
        <f>Load!B$2*0.3</f>
        <v>30</v>
      </c>
      <c r="C5" t="s">
        <v>38</v>
      </c>
      <c r="D5">
        <v>3</v>
      </c>
      <c r="E5" t="s">
        <v>38</v>
      </c>
      <c r="F5">
        <f>28800/(1000*3.6)</f>
        <v>8</v>
      </c>
    </row>
    <row r="6" spans="1:6" x14ac:dyDescent="0.25">
      <c r="A6" t="s">
        <v>39</v>
      </c>
      <c r="B6">
        <f>Load!B$2*0.05</f>
        <v>5</v>
      </c>
      <c r="C6" t="s">
        <v>39</v>
      </c>
      <c r="D6">
        <v>3</v>
      </c>
      <c r="E6" t="s">
        <v>39</v>
      </c>
      <c r="F6">
        <f>28800/(1000*3.6)</f>
        <v>8</v>
      </c>
    </row>
    <row r="7" spans="1:6" x14ac:dyDescent="0.25">
      <c r="A7" t="s">
        <v>40</v>
      </c>
      <c r="B7">
        <f>Load!B$2*0.08</f>
        <v>8</v>
      </c>
      <c r="C7" t="s">
        <v>40</v>
      </c>
      <c r="D7">
        <v>3</v>
      </c>
      <c r="E7" t="s">
        <v>40</v>
      </c>
      <c r="F7">
        <f>29300/(1000*3.6)+0.5</f>
        <v>8.6388888888888893</v>
      </c>
    </row>
    <row r="8" spans="1:6" x14ac:dyDescent="0.25">
      <c r="A8" t="s">
        <v>41</v>
      </c>
      <c r="B8">
        <f>Load!B$2*0.35</f>
        <v>35</v>
      </c>
      <c r="C8" t="s">
        <v>41</v>
      </c>
      <c r="D8">
        <v>3</v>
      </c>
      <c r="E8" t="s">
        <v>41</v>
      </c>
      <c r="F8">
        <f>50000/(1000*3.6)</f>
        <v>13.888888888888889</v>
      </c>
    </row>
    <row r="9" spans="1:6" x14ac:dyDescent="0.25">
      <c r="A9" t="s">
        <v>42</v>
      </c>
      <c r="B9">
        <f>Load!B$2*0.1</f>
        <v>10</v>
      </c>
      <c r="C9" t="s">
        <v>42</v>
      </c>
      <c r="D9">
        <v>3</v>
      </c>
      <c r="E9" t="s">
        <v>42</v>
      </c>
      <c r="F9">
        <f>11300/(1000*3.6)</f>
        <v>3.1388888888888888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5" sqref="G15"/>
    </sheetView>
  </sheetViews>
  <sheetFormatPr defaultRowHeight="15" x14ac:dyDescent="0.25"/>
  <cols>
    <col min="1" max="1" width="10.140625" bestFit="1" customWidth="1"/>
    <col min="2" max="2" width="12.28515625" bestFit="1" customWidth="1"/>
  </cols>
  <sheetData>
    <row r="1" spans="1:4" x14ac:dyDescent="0.25">
      <c r="A1" t="s">
        <v>49</v>
      </c>
      <c r="B1" t="s">
        <v>50</v>
      </c>
      <c r="C1" t="s">
        <v>59</v>
      </c>
      <c r="D1" t="s">
        <v>60</v>
      </c>
    </row>
    <row r="2" spans="1:4" x14ac:dyDescent="0.25">
      <c r="A2" t="s">
        <v>35</v>
      </c>
      <c r="B2" t="s">
        <v>51</v>
      </c>
      <c r="C2" t="s">
        <v>35</v>
      </c>
      <c r="D2" t="s">
        <v>51</v>
      </c>
    </row>
    <row r="3" spans="1:4" x14ac:dyDescent="0.25">
      <c r="A3" t="s">
        <v>36</v>
      </c>
      <c r="B3" t="s">
        <v>51</v>
      </c>
      <c r="C3" t="s">
        <v>36</v>
      </c>
      <c r="D3" t="s">
        <v>51</v>
      </c>
    </row>
    <row r="4" spans="1:4" x14ac:dyDescent="0.25">
      <c r="A4" t="s">
        <v>37</v>
      </c>
      <c r="B4" t="s">
        <v>51</v>
      </c>
      <c r="C4" t="s">
        <v>37</v>
      </c>
      <c r="D4" t="s">
        <v>51</v>
      </c>
    </row>
    <row r="5" spans="1:4" x14ac:dyDescent="0.25">
      <c r="A5" t="s">
        <v>38</v>
      </c>
      <c r="B5" t="s">
        <v>51</v>
      </c>
      <c r="C5" t="s">
        <v>38</v>
      </c>
      <c r="D5" t="s">
        <v>51</v>
      </c>
    </row>
    <row r="6" spans="1:4" x14ac:dyDescent="0.25">
      <c r="A6" t="s">
        <v>39</v>
      </c>
      <c r="B6" t="s">
        <v>51</v>
      </c>
      <c r="C6" t="s">
        <v>39</v>
      </c>
      <c r="D6" t="s">
        <v>51</v>
      </c>
    </row>
    <row r="7" spans="1:4" x14ac:dyDescent="0.25">
      <c r="A7" t="s">
        <v>40</v>
      </c>
      <c r="B7" t="s">
        <v>51</v>
      </c>
      <c r="C7" t="s">
        <v>40</v>
      </c>
      <c r="D7" t="s">
        <v>51</v>
      </c>
    </row>
    <row r="8" spans="1:4" x14ac:dyDescent="0.25">
      <c r="A8" t="s">
        <v>41</v>
      </c>
      <c r="B8" t="s">
        <v>52</v>
      </c>
      <c r="C8" t="s">
        <v>41</v>
      </c>
      <c r="D8" t="s">
        <v>52</v>
      </c>
    </row>
    <row r="9" spans="1:4" x14ac:dyDescent="0.25">
      <c r="A9" t="s">
        <v>42</v>
      </c>
      <c r="B9" t="s">
        <v>53</v>
      </c>
      <c r="C9" t="s">
        <v>42</v>
      </c>
      <c r="D9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6.5703125" bestFit="1" customWidth="1"/>
  </cols>
  <sheetData>
    <row r="1" spans="1:4" x14ac:dyDescent="0.25">
      <c r="A1" t="s">
        <v>62</v>
      </c>
      <c r="B1" t="s">
        <v>51</v>
      </c>
      <c r="C1" t="s">
        <v>52</v>
      </c>
      <c r="D1" t="s">
        <v>61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2</v>
      </c>
      <c r="B3">
        <v>1</v>
      </c>
      <c r="C3">
        <v>0.5</v>
      </c>
      <c r="D3">
        <v>0.5</v>
      </c>
    </row>
    <row r="4" spans="1:4" x14ac:dyDescent="0.25">
      <c r="A4">
        <v>3</v>
      </c>
      <c r="B4">
        <v>1</v>
      </c>
      <c r="C4">
        <v>0.25</v>
      </c>
      <c r="D4">
        <v>1</v>
      </c>
    </row>
    <row r="5" spans="1:4" x14ac:dyDescent="0.25">
      <c r="A5">
        <v>4</v>
      </c>
      <c r="B5">
        <v>1</v>
      </c>
      <c r="C5">
        <v>0.8</v>
      </c>
      <c r="D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Fundamentals</vt:lpstr>
      <vt:lpstr>Load</vt:lpstr>
      <vt:lpstr>Scalars</vt:lpstr>
      <vt:lpstr>Generators_FuelMix</vt:lpstr>
      <vt:lpstr>Generators_Other</vt:lpstr>
      <vt:lpstr>Generators_Categories</vt:lpstr>
      <vt:lpstr>HourlyVariation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2022-11-28T19:48:04Z</dcterms:modified>
</cp:coreProperties>
</file>