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2\Data\"/>
    </mc:Choice>
  </mc:AlternateContent>
  <bookViews>
    <workbookView xWindow="0" yWindow="0" windowWidth="38400" windowHeight="17700" firstSheet="3" activeTab="10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Scalars" sheetId="23" r:id="rId8"/>
    <sheet name="HourlyVariation" sheetId="22" r:id="rId9"/>
    <sheet name="Regulation" sheetId="24" r:id="rId10"/>
    <sheet name="UpdateCaps" sheetId="25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7" i="16"/>
  <c r="K4" i="16"/>
  <c r="K7" i="16"/>
  <c r="K16" i="16" l="1"/>
  <c r="K14" i="16"/>
  <c r="K25" i="16" l="1"/>
  <c r="K21" i="16"/>
  <c r="K24" i="16"/>
  <c r="K23" i="16"/>
  <c r="K22" i="16"/>
  <c r="K20" i="16"/>
  <c r="K19" i="16"/>
  <c r="K18" i="16"/>
  <c r="K17" i="16"/>
  <c r="K15" i="16"/>
  <c r="K13" i="16"/>
  <c r="K12" i="16"/>
  <c r="K11" i="16"/>
  <c r="K10" i="16"/>
  <c r="K9" i="16"/>
  <c r="K8" i="16"/>
  <c r="K6" i="16"/>
  <c r="K5" i="16"/>
  <c r="K3" i="16"/>
  <c r="K2" i="16"/>
  <c r="J9" i="18" l="1"/>
  <c r="E9" i="18" l="1"/>
  <c r="C16" i="16"/>
  <c r="C17" i="16"/>
  <c r="C5" i="16"/>
  <c r="C6" i="16"/>
  <c r="C11" i="16"/>
  <c r="C12" i="16"/>
  <c r="C13" i="16"/>
  <c r="M9" i="16"/>
  <c r="J5" i="18" l="1"/>
  <c r="E5" i="18"/>
  <c r="M8" i="16" l="1"/>
  <c r="C15" i="16"/>
  <c r="C14" i="16"/>
  <c r="C10" i="16"/>
  <c r="C9" i="16"/>
  <c r="C8" i="16"/>
  <c r="C3" i="16" l="1"/>
  <c r="C2" i="16" l="1"/>
</calcChain>
</file>

<file path=xl/sharedStrings.xml><?xml version="1.0" encoding="utf-8"?>
<sst xmlns="http://schemas.openxmlformats.org/spreadsheetml/2006/main" count="511" uniqueCount="148">
  <si>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</si>
  <si>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</si>
  <si>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</si>
  <si>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</si>
  <si>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</si>
  <si>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</si>
  <si>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</si>
  <si>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</si>
  <si>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</si>
  <si>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</si>
  <si>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</si>
  <si>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</si>
  <si>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</si>
  <si>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</si>
  <si>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</si>
  <si>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</si>
  <si>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</si>
  <si>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</si>
  <si>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</si>
  <si>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</si>
  <si>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</si>
  <si>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</si>
  <si>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</si>
  <si>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</si>
  <si>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</si>
  <si>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</si>
  <si>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</si>
  <si>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</si>
  <si>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</si>
  <si>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</si>
  <si>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</si>
  <si>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</si>
  <si>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</si>
  <si>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</si>
  <si>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</si>
  <si>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BP_Coal</t>
  </si>
  <si>
    <t>BP_NatGas</t>
  </si>
  <si>
    <t>BP_BioMass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</si>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</sst>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Komma" xfId="1" builtinId="3"/>
    <cellStyle name="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1-coal-fired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3-Nuclear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23" sqref="E23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93</v>
      </c>
      <c r="B2" t="s">
        <v>94</v>
      </c>
    </row>
    <row r="3" spans="1:2" x14ac:dyDescent="0.25">
      <c r="A3" t="s">
        <v>95</v>
      </c>
      <c r="B3" t="s">
        <v>96</v>
      </c>
    </row>
    <row r="4" spans="1:2" x14ac:dyDescent="0.25">
      <c r="A4" t="s">
        <v>95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98</v>
      </c>
      <c r="B6" t="s">
        <v>100</v>
      </c>
    </row>
    <row r="7" spans="1:2" x14ac:dyDescent="0.25">
      <c r="A7" t="s">
        <v>103</v>
      </c>
      <c r="B7" t="s">
        <v>11</v>
      </c>
    </row>
    <row r="8" spans="1:2" x14ac:dyDescent="0.25">
      <c r="A8" t="s">
        <v>113</v>
      </c>
      <c r="B8" t="s">
        <v>114</v>
      </c>
    </row>
    <row r="9" spans="1:2" x14ac:dyDescent="0.25">
      <c r="A9" t="s">
        <v>115</v>
      </c>
      <c r="B9" t="s">
        <v>94</v>
      </c>
    </row>
    <row r="10" spans="1:2" x14ac:dyDescent="0.25">
      <c r="A10" t="s">
        <v>116</v>
      </c>
      <c r="B10" t="s">
        <v>117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38</v>
      </c>
      <c r="B15" t="s">
        <v>39</v>
      </c>
    </row>
    <row r="17" spans="1:3" x14ac:dyDescent="0.25">
      <c r="A17" s="1" t="s">
        <v>31</v>
      </c>
      <c r="B17" s="3" t="s">
        <v>33</v>
      </c>
      <c r="C17" t="s">
        <v>62</v>
      </c>
    </row>
    <row r="18" spans="1:3" x14ac:dyDescent="0.25">
      <c r="A18" t="s">
        <v>41</v>
      </c>
      <c r="B18" t="s">
        <v>30</v>
      </c>
    </row>
    <row r="19" spans="1:3" x14ac:dyDescent="0.25">
      <c r="A19" t="s">
        <v>42</v>
      </c>
      <c r="B19" t="s">
        <v>32</v>
      </c>
    </row>
    <row r="20" spans="1:3" x14ac:dyDescent="0.25">
      <c r="A20" t="s">
        <v>43</v>
      </c>
      <c r="B20" t="s">
        <v>34</v>
      </c>
    </row>
    <row r="21" spans="1:3" x14ac:dyDescent="0.25">
      <c r="A21" t="s">
        <v>44</v>
      </c>
      <c r="B21" t="s">
        <v>30</v>
      </c>
    </row>
    <row r="22" spans="1:3" x14ac:dyDescent="0.25">
      <c r="A22" t="s">
        <v>45</v>
      </c>
      <c r="B22" t="s">
        <v>32</v>
      </c>
    </row>
    <row r="23" spans="1:3" x14ac:dyDescent="0.25">
      <c r="A23" t="s">
        <v>46</v>
      </c>
      <c r="B23" t="s">
        <v>34</v>
      </c>
    </row>
    <row r="24" spans="1:3" x14ac:dyDescent="0.25">
      <c r="A24" t="s">
        <v>47</v>
      </c>
      <c r="C24" s="3" t="s">
        <v>48</v>
      </c>
    </row>
    <row r="25" spans="1:3" x14ac:dyDescent="0.25">
      <c r="A25" t="s">
        <v>49</v>
      </c>
      <c r="C25" s="3" t="s">
        <v>50</v>
      </c>
    </row>
    <row r="26" spans="1:3" x14ac:dyDescent="0.25">
      <c r="A26" t="s">
        <v>51</v>
      </c>
      <c r="C26" s="3" t="s">
        <v>52</v>
      </c>
    </row>
    <row r="27" spans="1:3" x14ac:dyDescent="0.25">
      <c r="A27" t="s">
        <v>53</v>
      </c>
      <c r="C27" s="3" t="s">
        <v>48</v>
      </c>
    </row>
    <row r="28" spans="1:3" x14ac:dyDescent="0.25">
      <c r="A28" t="s">
        <v>54</v>
      </c>
      <c r="C28" s="3" t="s">
        <v>50</v>
      </c>
    </row>
    <row r="29" spans="1:3" x14ac:dyDescent="0.25">
      <c r="A29" t="s">
        <v>55</v>
      </c>
      <c r="C29" s="3" t="s">
        <v>52</v>
      </c>
    </row>
    <row r="30" spans="1:3" x14ac:dyDescent="0.25">
      <c r="A30" t="s">
        <v>56</v>
      </c>
      <c r="B30" t="s">
        <v>57</v>
      </c>
    </row>
    <row r="31" spans="1:3" x14ac:dyDescent="0.25">
      <c r="A31" t="s">
        <v>58</v>
      </c>
      <c r="B31" t="s">
        <v>59</v>
      </c>
    </row>
    <row r="32" spans="1:3" x14ac:dyDescent="0.25">
      <c r="A32" t="s">
        <v>60</v>
      </c>
      <c r="B32" t="s">
        <v>57</v>
      </c>
    </row>
    <row r="33" spans="1:3" x14ac:dyDescent="0.25">
      <c r="A33" t="s">
        <v>61</v>
      </c>
      <c r="B33" t="s">
        <v>59</v>
      </c>
    </row>
    <row r="34" spans="1:3" x14ac:dyDescent="0.25">
      <c r="A34" t="s">
        <v>69</v>
      </c>
      <c r="B34" t="s">
        <v>70</v>
      </c>
      <c r="C34" s="3"/>
    </row>
    <row r="35" spans="1:3" x14ac:dyDescent="0.25">
      <c r="A35" t="s">
        <v>71</v>
      </c>
      <c r="B35" t="s">
        <v>72</v>
      </c>
      <c r="C35" s="3"/>
    </row>
    <row r="36" spans="1:3" x14ac:dyDescent="0.25">
      <c r="A36" t="s">
        <v>73</v>
      </c>
      <c r="B36" t="s">
        <v>74</v>
      </c>
    </row>
    <row r="37" spans="1:3" x14ac:dyDescent="0.25">
      <c r="A37" t="s">
        <v>75</v>
      </c>
      <c r="B37" t="s">
        <v>76</v>
      </c>
    </row>
    <row r="38" spans="1:3" x14ac:dyDescent="0.25">
      <c r="A38" t="s">
        <v>77</v>
      </c>
      <c r="B38" t="s">
        <v>70</v>
      </c>
    </row>
    <row r="39" spans="1:3" x14ac:dyDescent="0.25">
      <c r="A39" t="s">
        <v>78</v>
      </c>
      <c r="B39" t="s">
        <v>72</v>
      </c>
    </row>
    <row r="40" spans="1:3" x14ac:dyDescent="0.25">
      <c r="A40" t="s">
        <v>79</v>
      </c>
      <c r="B40" t="s">
        <v>74</v>
      </c>
    </row>
    <row r="41" spans="1:3" x14ac:dyDescent="0.25">
      <c r="A41" t="s">
        <v>80</v>
      </c>
      <c r="B41" t="s">
        <v>76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9" r:id="rId5" display="https://iea-etsap.org/E-TechDS/PDF/E03-Nuclear-Power-GS-AD-gct_FINAL.pdf"/>
    <hyperlink ref="C28" r:id="rId6" display="https://iea-etsap.org/E-TechDS/PDF/E02-gas_fired_power-GS-AD-gct_FINAL.pdf"/>
    <hyperlink ref="C27" r:id="rId7" display="https://iea-etsap.org/E-TechDS/PDF/E01-coal-fired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19" sqref="H19"/>
    </sheetView>
  </sheetViews>
  <sheetFormatPr defaultRowHeight="15" x14ac:dyDescent="0.25"/>
  <sheetData>
    <row r="1" spans="1:4" x14ac:dyDescent="0.25">
      <c r="A1" s="5" t="s">
        <v>144</v>
      </c>
      <c r="B1" s="5" t="s">
        <v>145</v>
      </c>
      <c r="C1" t="s">
        <v>146</v>
      </c>
      <c r="D1" t="s">
        <v>147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4" sqref="D14"/>
    </sheetView>
  </sheetViews>
  <sheetFormatPr defaultRowHeight="15" x14ac:dyDescent="0.25"/>
  <cols>
    <col min="1" max="1" width="19.140625" bestFit="1" customWidth="1"/>
    <col min="2" max="2" width="33.140625" bestFit="1" customWidth="1"/>
    <col min="3" max="3" width="19.42578125" bestFit="1" customWidth="1"/>
    <col min="4" max="4" width="33.85546875" bestFit="1" customWidth="1"/>
  </cols>
  <sheetData>
    <row r="1" spans="1:4" x14ac:dyDescent="0.25">
      <c r="A1" s="1" t="s">
        <v>124</v>
      </c>
      <c r="B1" s="1" t="s">
        <v>125</v>
      </c>
      <c r="C1" s="1" t="s">
        <v>127</v>
      </c>
      <c r="D1" s="1" t="s">
        <v>126</v>
      </c>
    </row>
    <row r="2" spans="1:4" x14ac:dyDescent="0.25">
      <c r="A2" t="s">
        <v>41</v>
      </c>
      <c r="B2">
        <v>25</v>
      </c>
      <c r="C2" t="s">
        <v>69</v>
      </c>
      <c r="D2">
        <v>25</v>
      </c>
    </row>
    <row r="3" spans="1:4" x14ac:dyDescent="0.25">
      <c r="A3" t="s">
        <v>42</v>
      </c>
      <c r="B3">
        <v>25</v>
      </c>
      <c r="C3" t="s">
        <v>71</v>
      </c>
      <c r="D3">
        <v>25</v>
      </c>
    </row>
    <row r="4" spans="1:4" x14ac:dyDescent="0.25">
      <c r="A4" t="s">
        <v>43</v>
      </c>
      <c r="B4">
        <v>25</v>
      </c>
      <c r="C4" t="s">
        <v>73</v>
      </c>
      <c r="D4">
        <v>75</v>
      </c>
    </row>
    <row r="5" spans="1:4" x14ac:dyDescent="0.25">
      <c r="A5" t="s">
        <v>44</v>
      </c>
      <c r="B5">
        <v>25</v>
      </c>
      <c r="C5" t="s">
        <v>75</v>
      </c>
      <c r="D5">
        <v>25</v>
      </c>
    </row>
    <row r="6" spans="1:4" x14ac:dyDescent="0.25">
      <c r="A6" t="s">
        <v>45</v>
      </c>
      <c r="B6">
        <v>25</v>
      </c>
      <c r="C6" t="s">
        <v>77</v>
      </c>
      <c r="D6">
        <v>25</v>
      </c>
    </row>
    <row r="7" spans="1:4" x14ac:dyDescent="0.25">
      <c r="A7" t="s">
        <v>46</v>
      </c>
      <c r="B7">
        <v>25</v>
      </c>
      <c r="C7" t="s">
        <v>78</v>
      </c>
      <c r="D7">
        <v>25</v>
      </c>
    </row>
    <row r="8" spans="1:4" x14ac:dyDescent="0.25">
      <c r="A8" t="s">
        <v>47</v>
      </c>
      <c r="B8">
        <v>25</v>
      </c>
      <c r="C8" t="s">
        <v>79</v>
      </c>
      <c r="D8">
        <v>75</v>
      </c>
    </row>
    <row r="9" spans="1:4" x14ac:dyDescent="0.25">
      <c r="A9" t="s">
        <v>49</v>
      </c>
      <c r="B9">
        <v>25</v>
      </c>
      <c r="C9" t="s">
        <v>80</v>
      </c>
      <c r="D9">
        <v>25</v>
      </c>
    </row>
    <row r="10" spans="1:4" x14ac:dyDescent="0.25">
      <c r="A10" t="s">
        <v>51</v>
      </c>
      <c r="B10">
        <v>25</v>
      </c>
    </row>
    <row r="11" spans="1:4" x14ac:dyDescent="0.25">
      <c r="A11" t="s">
        <v>53</v>
      </c>
      <c r="B11">
        <v>25</v>
      </c>
    </row>
    <row r="12" spans="1:4" x14ac:dyDescent="0.25">
      <c r="A12" t="s">
        <v>54</v>
      </c>
      <c r="B12">
        <v>25</v>
      </c>
    </row>
    <row r="13" spans="1:4" x14ac:dyDescent="0.25">
      <c r="A13" t="s">
        <v>55</v>
      </c>
      <c r="B13">
        <v>25</v>
      </c>
    </row>
    <row r="14" spans="1:4" x14ac:dyDescent="0.25">
      <c r="A14" t="s">
        <v>56</v>
      </c>
      <c r="B14">
        <v>50</v>
      </c>
    </row>
    <row r="15" spans="1:4" x14ac:dyDescent="0.25">
      <c r="A15" t="s">
        <v>58</v>
      </c>
      <c r="B15">
        <v>50</v>
      </c>
    </row>
    <row r="16" spans="1:4" x14ac:dyDescent="0.25">
      <c r="A16" t="s">
        <v>60</v>
      </c>
      <c r="B16">
        <v>50</v>
      </c>
    </row>
    <row r="17" spans="1:2" x14ac:dyDescent="0.25">
      <c r="A17" t="s">
        <v>61</v>
      </c>
      <c r="B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92</v>
      </c>
      <c r="E2">
        <v>9.4370000000000009E-2</v>
      </c>
      <c r="F2" t="s">
        <v>92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92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92</v>
      </c>
      <c r="E4">
        <v>0</v>
      </c>
    </row>
    <row r="5" spans="1:7" x14ac:dyDescent="0.25">
      <c r="A5" t="s">
        <v>63</v>
      </c>
      <c r="B5" s="4">
        <v>0.47</v>
      </c>
      <c r="C5" t="s">
        <v>63</v>
      </c>
      <c r="D5" t="s">
        <v>92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3" sqref="B3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</row>
    <row r="2" spans="1:10" x14ac:dyDescent="0.25">
      <c r="A2" t="s">
        <v>101</v>
      </c>
      <c r="B2">
        <v>400</v>
      </c>
      <c r="C2" t="s">
        <v>101</v>
      </c>
      <c r="D2">
        <v>1</v>
      </c>
      <c r="E2">
        <v>0.1</v>
      </c>
      <c r="F2" t="s">
        <v>101</v>
      </c>
      <c r="G2">
        <v>400</v>
      </c>
      <c r="H2" t="s">
        <v>101</v>
      </c>
      <c r="I2">
        <v>1</v>
      </c>
      <c r="J2">
        <v>0.35</v>
      </c>
    </row>
    <row r="3" spans="1:10" x14ac:dyDescent="0.25">
      <c r="A3" t="s">
        <v>102</v>
      </c>
      <c r="B3">
        <v>400</v>
      </c>
      <c r="C3" t="s">
        <v>101</v>
      </c>
      <c r="D3">
        <v>2</v>
      </c>
      <c r="E3">
        <v>0.3</v>
      </c>
      <c r="F3" t="s">
        <v>102</v>
      </c>
      <c r="G3">
        <v>400</v>
      </c>
      <c r="H3" t="s">
        <v>101</v>
      </c>
      <c r="I3">
        <v>2</v>
      </c>
      <c r="J3">
        <v>0.15</v>
      </c>
    </row>
    <row r="4" spans="1:10" x14ac:dyDescent="0.25">
      <c r="C4" t="s">
        <v>101</v>
      </c>
      <c r="D4">
        <v>3</v>
      </c>
      <c r="E4">
        <v>0.5</v>
      </c>
      <c r="H4" t="s">
        <v>101</v>
      </c>
      <c r="I4">
        <v>3</v>
      </c>
      <c r="J4">
        <v>0.15</v>
      </c>
    </row>
    <row r="5" spans="1:10" x14ac:dyDescent="0.25">
      <c r="C5" t="s">
        <v>101</v>
      </c>
      <c r="D5">
        <v>4</v>
      </c>
      <c r="E5">
        <f>1-SUM(E2:E4)</f>
        <v>9.9999999999999978E-2</v>
      </c>
      <c r="H5" t="s">
        <v>101</v>
      </c>
      <c r="I5">
        <v>4</v>
      </c>
      <c r="J5">
        <f>1-SUM(J2:J4)</f>
        <v>0.35</v>
      </c>
    </row>
    <row r="6" spans="1:10" x14ac:dyDescent="0.25">
      <c r="C6" t="s">
        <v>102</v>
      </c>
      <c r="D6">
        <v>1</v>
      </c>
      <c r="E6">
        <v>0.1</v>
      </c>
      <c r="H6" t="s">
        <v>102</v>
      </c>
      <c r="I6">
        <v>1</v>
      </c>
      <c r="J6">
        <v>0.35</v>
      </c>
    </row>
    <row r="7" spans="1:10" x14ac:dyDescent="0.25">
      <c r="C7" t="s">
        <v>102</v>
      </c>
      <c r="D7">
        <v>2</v>
      </c>
      <c r="E7">
        <v>0.3</v>
      </c>
      <c r="H7" t="s">
        <v>102</v>
      </c>
      <c r="I7">
        <v>2</v>
      </c>
      <c r="J7">
        <v>0.15</v>
      </c>
    </row>
    <row r="8" spans="1:10" x14ac:dyDescent="0.25">
      <c r="C8" t="s">
        <v>102</v>
      </c>
      <c r="D8">
        <v>3</v>
      </c>
      <c r="E8">
        <v>0.5</v>
      </c>
      <c r="H8" t="s">
        <v>102</v>
      </c>
      <c r="I8">
        <v>3</v>
      </c>
      <c r="J8">
        <v>0.15</v>
      </c>
    </row>
    <row r="9" spans="1:10" x14ac:dyDescent="0.25">
      <c r="C9" t="s">
        <v>102</v>
      </c>
      <c r="D9">
        <v>4</v>
      </c>
      <c r="E9">
        <f>1-SUM(E6:E8)</f>
        <v>9.9999999999999978E-2</v>
      </c>
      <c r="H9" t="s">
        <v>102</v>
      </c>
      <c r="I9">
        <v>4</v>
      </c>
      <c r="J9">
        <f>1-SUM(J6:J8)</f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140</v>
      </c>
      <c r="B1" s="1" t="s">
        <v>141</v>
      </c>
      <c r="C1" s="1" t="s">
        <v>142</v>
      </c>
      <c r="D1" s="1" t="s">
        <v>143</v>
      </c>
    </row>
    <row r="2" spans="1:4" x14ac:dyDescent="0.25">
      <c r="A2" t="s">
        <v>101</v>
      </c>
      <c r="B2" t="s">
        <v>21</v>
      </c>
      <c r="C2" t="s">
        <v>101</v>
      </c>
      <c r="D2" t="s">
        <v>21</v>
      </c>
    </row>
    <row r="3" spans="1:4" x14ac:dyDescent="0.25">
      <c r="A3" t="s">
        <v>102</v>
      </c>
      <c r="B3" t="s">
        <v>22</v>
      </c>
      <c r="C3" t="s">
        <v>102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1" sqref="A1:I3"/>
    </sheetView>
  </sheetViews>
  <sheetFormatPr defaultRowHeight="15" x14ac:dyDescent="0.25"/>
  <sheetData>
    <row r="1" spans="1:9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25">
      <c r="A2" t="s">
        <v>21</v>
      </c>
      <c r="B2" t="s">
        <v>22</v>
      </c>
      <c r="C2">
        <v>0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0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4" sqref="E24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1.570312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25</v>
      </c>
      <c r="B1" s="1" t="s">
        <v>26</v>
      </c>
      <c r="C1" s="1" t="s">
        <v>27</v>
      </c>
      <c r="D1" s="1" t="s">
        <v>124</v>
      </c>
      <c r="E1" s="1" t="s">
        <v>125</v>
      </c>
      <c r="F1" s="1" t="s">
        <v>127</v>
      </c>
      <c r="G1" s="1" t="s">
        <v>126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28</v>
      </c>
      <c r="M1" s="1" t="s">
        <v>29</v>
      </c>
    </row>
    <row r="2" spans="1:13" x14ac:dyDescent="0.25">
      <c r="A2" t="s">
        <v>41</v>
      </c>
      <c r="B2" t="s">
        <v>0</v>
      </c>
      <c r="C2">
        <f>1/0.49</f>
        <v>2.0408163265306123</v>
      </c>
      <c r="D2" t="s">
        <v>41</v>
      </c>
      <c r="E2">
        <v>0.01</v>
      </c>
      <c r="F2" t="s">
        <v>69</v>
      </c>
      <c r="G2">
        <v>75</v>
      </c>
      <c r="H2" t="s">
        <v>41</v>
      </c>
      <c r="I2">
        <v>2.9</v>
      </c>
      <c r="J2" t="s">
        <v>41</v>
      </c>
      <c r="K2" s="2">
        <f>([1]TechRaw_ENS_E!$S$2+[1]TechRaw_ENS_E!$B$2)/(3.6*1000)</f>
        <v>38.037474372800126</v>
      </c>
      <c r="L2" t="s">
        <v>41</v>
      </c>
      <c r="M2">
        <v>0.84</v>
      </c>
    </row>
    <row r="3" spans="1:13" x14ac:dyDescent="0.25">
      <c r="A3" t="s">
        <v>42</v>
      </c>
      <c r="B3" t="s">
        <v>1</v>
      </c>
      <c r="C3">
        <f>1/0.51</f>
        <v>1.9607843137254901</v>
      </c>
      <c r="D3" t="s">
        <v>42</v>
      </c>
      <c r="E3">
        <v>0.01</v>
      </c>
      <c r="F3" t="s">
        <v>71</v>
      </c>
      <c r="G3">
        <v>75</v>
      </c>
      <c r="H3" t="s">
        <v>42</v>
      </c>
      <c r="I3">
        <v>4.4000000000000004</v>
      </c>
      <c r="J3" t="s">
        <v>42</v>
      </c>
      <c r="K3" s="2">
        <f>([1]TechRaw_ENS_E!$S$3+[1]TechRaw_ENS_E!$B$3)/(3.6*1000)</f>
        <v>28.272716383728739</v>
      </c>
      <c r="L3" t="s">
        <v>42</v>
      </c>
      <c r="M3">
        <v>1.3</v>
      </c>
    </row>
    <row r="4" spans="1:13" x14ac:dyDescent="0.25">
      <c r="A4" t="s">
        <v>43</v>
      </c>
      <c r="B4" t="s">
        <v>14</v>
      </c>
      <c r="C4">
        <f>1/0.31</f>
        <v>3.2258064516129035</v>
      </c>
      <c r="D4" t="s">
        <v>43</v>
      </c>
      <c r="E4">
        <v>0.01</v>
      </c>
      <c r="F4" t="s">
        <v>73</v>
      </c>
      <c r="G4">
        <v>0.01</v>
      </c>
      <c r="H4" t="s">
        <v>43</v>
      </c>
      <c r="I4">
        <v>0.56999999999999995</v>
      </c>
      <c r="J4" t="s">
        <v>43</v>
      </c>
      <c r="K4" s="2">
        <f>([1]TechRaw_ENS_E!$S$4+[1]TechRaw_ENS_E!$B$4)/(3.6*1000)</f>
        <v>55.169089054502436</v>
      </c>
      <c r="L4" t="s">
        <v>43</v>
      </c>
      <c r="M4">
        <v>0.46</v>
      </c>
    </row>
    <row r="5" spans="1:13" x14ac:dyDescent="0.25">
      <c r="A5" t="s">
        <v>44</v>
      </c>
      <c r="B5" t="s">
        <v>0</v>
      </c>
      <c r="C5">
        <f>1/0.49</f>
        <v>2.0408163265306123</v>
      </c>
      <c r="D5" t="s">
        <v>44</v>
      </c>
      <c r="E5">
        <v>0.01</v>
      </c>
      <c r="F5" t="s">
        <v>75</v>
      </c>
      <c r="G5">
        <v>0.01</v>
      </c>
      <c r="H5" t="s">
        <v>44</v>
      </c>
      <c r="I5">
        <v>2.9</v>
      </c>
      <c r="J5" t="s">
        <v>44</v>
      </c>
      <c r="K5" s="2">
        <f>([1]TechRaw_ENS_E!$S$2+[1]TechRaw_ENS_E!$B$2)/(3.6*1000)</f>
        <v>38.037474372800126</v>
      </c>
      <c r="L5" t="s">
        <v>44</v>
      </c>
      <c r="M5">
        <v>0.84</v>
      </c>
    </row>
    <row r="6" spans="1:13" x14ac:dyDescent="0.25">
      <c r="A6" t="s">
        <v>45</v>
      </c>
      <c r="B6" t="s">
        <v>1</v>
      </c>
      <c r="C6">
        <f>1/0.51</f>
        <v>1.9607843137254901</v>
      </c>
      <c r="D6" t="s">
        <v>45</v>
      </c>
      <c r="E6">
        <v>0.01</v>
      </c>
      <c r="F6" t="s">
        <v>77</v>
      </c>
      <c r="G6">
        <v>75</v>
      </c>
      <c r="H6" t="s">
        <v>45</v>
      </c>
      <c r="I6">
        <v>4.4000000000000004</v>
      </c>
      <c r="J6" t="s">
        <v>45</v>
      </c>
      <c r="K6" s="2">
        <f>([1]TechRaw_ENS_E!$S$3+[1]TechRaw_ENS_E!$B$3)/(3.6*1000)</f>
        <v>28.272716383728739</v>
      </c>
      <c r="L6" t="s">
        <v>45</v>
      </c>
      <c r="M6">
        <v>1.3</v>
      </c>
    </row>
    <row r="7" spans="1:13" x14ac:dyDescent="0.25">
      <c r="A7" t="s">
        <v>46</v>
      </c>
      <c r="B7" t="s">
        <v>14</v>
      </c>
      <c r="C7">
        <f>1/0.31</f>
        <v>3.2258064516129035</v>
      </c>
      <c r="D7" t="s">
        <v>46</v>
      </c>
      <c r="E7">
        <v>0.01</v>
      </c>
      <c r="F7" t="s">
        <v>78</v>
      </c>
      <c r="G7">
        <v>75</v>
      </c>
      <c r="H7" t="s">
        <v>46</v>
      </c>
      <c r="I7">
        <v>0.56999999999999995</v>
      </c>
      <c r="J7" t="s">
        <v>46</v>
      </c>
      <c r="K7" s="2">
        <f>([1]TechRaw_ENS_E!$S$4+[1]TechRaw_ENS_E!$B$4)/(3.6*1000)</f>
        <v>55.169089054502436</v>
      </c>
      <c r="L7" t="s">
        <v>46</v>
      </c>
      <c r="M7">
        <v>0.46</v>
      </c>
    </row>
    <row r="8" spans="1:13" x14ac:dyDescent="0.25">
      <c r="A8" t="s">
        <v>47</v>
      </c>
      <c r="B8" t="s">
        <v>0</v>
      </c>
      <c r="C8">
        <f>1/0.5</f>
        <v>2</v>
      </c>
      <c r="D8" t="s">
        <v>47</v>
      </c>
      <c r="E8">
        <v>50</v>
      </c>
      <c r="F8" t="s">
        <v>79</v>
      </c>
      <c r="G8">
        <v>0.01</v>
      </c>
      <c r="H8" t="s">
        <v>47</v>
      </c>
      <c r="I8">
        <v>2</v>
      </c>
      <c r="J8" t="s">
        <v>47</v>
      </c>
      <c r="K8" s="2">
        <f>([1]TechRaw_IEA!$O$2+[1]TechRaw_IEA!$B$2)/(3.6*1000)</f>
        <v>55.419563667274986</v>
      </c>
      <c r="L8" t="s">
        <v>75</v>
      </c>
      <c r="M8">
        <f>-1/3.5</f>
        <v>-0.2857142857142857</v>
      </c>
    </row>
    <row r="9" spans="1:13" x14ac:dyDescent="0.25">
      <c r="A9" t="s">
        <v>49</v>
      </c>
      <c r="B9" t="s">
        <v>1</v>
      </c>
      <c r="C9">
        <f>1/0.6</f>
        <v>1.6666666666666667</v>
      </c>
      <c r="D9" t="s">
        <v>49</v>
      </c>
      <c r="E9">
        <v>50</v>
      </c>
      <c r="F9" t="s">
        <v>80</v>
      </c>
      <c r="G9">
        <v>0.01</v>
      </c>
      <c r="H9" t="s">
        <v>49</v>
      </c>
      <c r="I9">
        <v>2</v>
      </c>
      <c r="J9" t="s">
        <v>49</v>
      </c>
      <c r="K9" s="2">
        <f>([1]TechRaw_IEA!$O$3+[1]TechRaw_IEA!$B$3)/(3.6*1000)</f>
        <v>23.820892944748607</v>
      </c>
      <c r="L9" t="s">
        <v>80</v>
      </c>
      <c r="M9">
        <f>-1/3.5</f>
        <v>-0.2857142857142857</v>
      </c>
    </row>
    <row r="10" spans="1:13" x14ac:dyDescent="0.25">
      <c r="A10" t="s">
        <v>51</v>
      </c>
      <c r="B10" t="s">
        <v>63</v>
      </c>
      <c r="C10">
        <f>1/0.5</f>
        <v>2</v>
      </c>
      <c r="D10" t="s">
        <v>51</v>
      </c>
      <c r="E10">
        <v>50</v>
      </c>
      <c r="H10" t="s">
        <v>51</v>
      </c>
      <c r="I10">
        <v>3</v>
      </c>
      <c r="J10" t="s">
        <v>51</v>
      </c>
      <c r="K10" s="2">
        <f>([1]TechRaw_IEA!$O$4+[1]TechRaw_IEA!$B$4)/(3.6*1000)</f>
        <v>37.17587602498152</v>
      </c>
    </row>
    <row r="11" spans="1:13" x14ac:dyDescent="0.25">
      <c r="A11" t="s">
        <v>53</v>
      </c>
      <c r="B11" t="s">
        <v>0</v>
      </c>
      <c r="C11">
        <f>1/0.5</f>
        <v>2</v>
      </c>
      <c r="D11" t="s">
        <v>53</v>
      </c>
      <c r="E11">
        <v>50</v>
      </c>
      <c r="H11" t="s">
        <v>53</v>
      </c>
      <c r="I11">
        <v>2</v>
      </c>
      <c r="J11" t="s">
        <v>53</v>
      </c>
      <c r="K11" s="2">
        <f>([1]TechRaw_IEA!$O$2+[1]TechRaw_IEA!$B$2)/(3.6*1000)</f>
        <v>55.419563667274986</v>
      </c>
    </row>
    <row r="12" spans="1:13" x14ac:dyDescent="0.25">
      <c r="A12" t="s">
        <v>54</v>
      </c>
      <c r="B12" t="s">
        <v>1</v>
      </c>
      <c r="C12">
        <f>1/0.6</f>
        <v>1.6666666666666667</v>
      </c>
      <c r="D12" t="s">
        <v>54</v>
      </c>
      <c r="E12">
        <v>50</v>
      </c>
      <c r="H12" t="s">
        <v>54</v>
      </c>
      <c r="I12">
        <v>2</v>
      </c>
      <c r="J12" t="s">
        <v>54</v>
      </c>
      <c r="K12" s="2">
        <f>([1]TechRaw_IEA!$O$3+[1]TechRaw_IEA!$B$3)/(3.6*1000)</f>
        <v>23.820892944748607</v>
      </c>
    </row>
    <row r="13" spans="1:13" x14ac:dyDescent="0.25">
      <c r="A13" t="s">
        <v>55</v>
      </c>
      <c r="B13" t="s">
        <v>63</v>
      </c>
      <c r="C13">
        <f>1/0.5</f>
        <v>2</v>
      </c>
      <c r="D13" t="s">
        <v>55</v>
      </c>
      <c r="E13">
        <v>50</v>
      </c>
      <c r="H13" t="s">
        <v>55</v>
      </c>
      <c r="I13">
        <v>3</v>
      </c>
      <c r="J13" t="s">
        <v>55</v>
      </c>
      <c r="K13" s="2">
        <f>([1]TechRaw_IEA!$O$4+[1]TechRaw_IEA!$B$4)/(3.6*1000)</f>
        <v>37.17587602498152</v>
      </c>
    </row>
    <row r="14" spans="1:13" x14ac:dyDescent="0.25">
      <c r="A14" t="s">
        <v>69</v>
      </c>
      <c r="B14" t="s">
        <v>14</v>
      </c>
      <c r="C14">
        <f>1/1.01</f>
        <v>0.99009900990099009</v>
      </c>
      <c r="D14" t="s">
        <v>56</v>
      </c>
      <c r="E14">
        <v>0.01</v>
      </c>
      <c r="H14" t="s">
        <v>56</v>
      </c>
      <c r="I14">
        <v>1.5</v>
      </c>
      <c r="J14" t="s">
        <v>56</v>
      </c>
      <c r="K14" s="2">
        <f>([1]TechRaw_ENS_E!$S$5+[1]TechRaw_ENS_E!$B$5)/(3.6*1000)</f>
        <v>20.351961813903188</v>
      </c>
    </row>
    <row r="15" spans="1:13" x14ac:dyDescent="0.25">
      <c r="A15" t="s">
        <v>71</v>
      </c>
      <c r="B15" t="s">
        <v>1</v>
      </c>
      <c r="C15">
        <f>1/1.05</f>
        <v>0.95238095238095233</v>
      </c>
      <c r="D15" t="s">
        <v>58</v>
      </c>
      <c r="E15">
        <v>0.01</v>
      </c>
      <c r="H15" t="s">
        <v>58</v>
      </c>
      <c r="I15">
        <v>0</v>
      </c>
      <c r="J15" t="s">
        <v>58</v>
      </c>
      <c r="K15" s="2">
        <f>([1]TechRaw_ENS_E!$S$6+[1]TechRaw_ENS_E!$B$6)/(3.6*1000)</f>
        <v>10.198854236218912</v>
      </c>
    </row>
    <row r="16" spans="1:13" x14ac:dyDescent="0.25">
      <c r="A16" t="s">
        <v>77</v>
      </c>
      <c r="B16" t="s">
        <v>14</v>
      </c>
      <c r="C16">
        <f>1/1.01</f>
        <v>0.99009900990099009</v>
      </c>
      <c r="D16" t="s">
        <v>60</v>
      </c>
      <c r="E16">
        <v>0.01</v>
      </c>
      <c r="H16" t="s">
        <v>60</v>
      </c>
      <c r="I16">
        <v>1.5</v>
      </c>
      <c r="J16" t="s">
        <v>60</v>
      </c>
      <c r="K16" s="2">
        <f>([1]TechRaw_ENS_E!$S$5+[1]TechRaw_ENS_E!$B$5)/(3.6*1000)</f>
        <v>20.351961813903188</v>
      </c>
    </row>
    <row r="17" spans="1:11" x14ac:dyDescent="0.25">
      <c r="A17" t="s">
        <v>78</v>
      </c>
      <c r="B17" t="s">
        <v>1</v>
      </c>
      <c r="C17">
        <f>1/1.05</f>
        <v>0.95238095238095233</v>
      </c>
      <c r="D17" t="s">
        <v>61</v>
      </c>
      <c r="E17">
        <v>0.01</v>
      </c>
      <c r="H17" t="s">
        <v>61</v>
      </c>
      <c r="I17">
        <v>0</v>
      </c>
      <c r="J17" t="s">
        <v>61</v>
      </c>
      <c r="K17" s="2">
        <f>([1]TechRaw_ENS_E!$S$6+[1]TechRaw_ENS_E!$B$6)/(3.6*1000)</f>
        <v>10.198854236218912</v>
      </c>
    </row>
    <row r="18" spans="1:11" x14ac:dyDescent="0.25">
      <c r="H18" t="s">
        <v>69</v>
      </c>
      <c r="I18">
        <v>1.96</v>
      </c>
      <c r="J18" t="s">
        <v>69</v>
      </c>
      <c r="K18" s="2">
        <f>([1]TechRaw_ENS_H!$B$2+[1]TechRaw_ENS_H!$S$2)/(3.6*1000)</f>
        <v>20.150981057277804</v>
      </c>
    </row>
    <row r="19" spans="1:11" x14ac:dyDescent="0.25">
      <c r="H19" t="s">
        <v>71</v>
      </c>
      <c r="I19">
        <v>1.1000000000000001</v>
      </c>
      <c r="J19" t="s">
        <v>71</v>
      </c>
      <c r="K19" s="2">
        <f>([1]TechRaw_ENS_H!$B$4+[1]TechRaw_ENS_H!$S$4)/(3.6*1000)</f>
        <v>1.4709202433515829</v>
      </c>
    </row>
    <row r="20" spans="1:11" x14ac:dyDescent="0.25">
      <c r="H20" t="s">
        <v>73</v>
      </c>
      <c r="I20">
        <v>0.21</v>
      </c>
      <c r="J20" t="s">
        <v>73</v>
      </c>
      <c r="K20" s="2">
        <f>([1]TechRaw_ENS_H!$B$5+[1]TechRaw_ENS_H!$S$5)/(3.6*1000)</f>
        <v>4.2224702602559727</v>
      </c>
    </row>
    <row r="21" spans="1:11" x14ac:dyDescent="0.25">
      <c r="H21" t="s">
        <v>75</v>
      </c>
      <c r="I21">
        <v>1.69</v>
      </c>
      <c r="J21" t="s">
        <v>75</v>
      </c>
      <c r="K21" s="2">
        <f>([1]TechRaw_ENS_H!$B$3+[1]TechRaw_ENS_H!$S$3)/(3.6*1000)</f>
        <v>13.816727998873105</v>
      </c>
    </row>
    <row r="22" spans="1:11" x14ac:dyDescent="0.25">
      <c r="H22" t="s">
        <v>77</v>
      </c>
      <c r="I22">
        <v>1.96</v>
      </c>
      <c r="J22" t="s">
        <v>77</v>
      </c>
      <c r="K22" s="2">
        <f>([1]TechRaw_ENS_H!$B$2+[1]TechRaw_ENS_H!$S$2)/(3.6*1000)</f>
        <v>20.150981057277804</v>
      </c>
    </row>
    <row r="23" spans="1:11" x14ac:dyDescent="0.25">
      <c r="H23" t="s">
        <v>78</v>
      </c>
      <c r="I23">
        <v>1.1000000000000001</v>
      </c>
      <c r="J23" t="s">
        <v>78</v>
      </c>
      <c r="K23" s="2">
        <f>([1]TechRaw_ENS_H!$B$4+[1]TechRaw_ENS_H!$S$4)/(3.6*1000)</f>
        <v>1.4709202433515829</v>
      </c>
    </row>
    <row r="24" spans="1:11" x14ac:dyDescent="0.25">
      <c r="H24" t="s">
        <v>79</v>
      </c>
      <c r="I24">
        <v>0.21</v>
      </c>
      <c r="J24" t="s">
        <v>79</v>
      </c>
      <c r="K24" s="2">
        <f>([1]TechRaw_ENS_H!$B$5+[1]TechRaw_ENS_H!$S$5)/(3.6*1000)</f>
        <v>4.2224702602559727</v>
      </c>
    </row>
    <row r="25" spans="1:11" x14ac:dyDescent="0.25">
      <c r="H25" t="s">
        <v>80</v>
      </c>
      <c r="I25">
        <v>1.69</v>
      </c>
      <c r="J25" t="s">
        <v>80</v>
      </c>
      <c r="K2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120</v>
      </c>
      <c r="H1" s="1" t="s">
        <v>121</v>
      </c>
    </row>
    <row r="2" spans="1:8" x14ac:dyDescent="0.25">
      <c r="A2" t="s">
        <v>41</v>
      </c>
      <c r="B2" t="s">
        <v>35</v>
      </c>
      <c r="C2" t="s">
        <v>41</v>
      </c>
      <c r="D2" t="s">
        <v>9</v>
      </c>
      <c r="E2" t="s">
        <v>41</v>
      </c>
      <c r="F2" t="s">
        <v>21</v>
      </c>
      <c r="G2" t="s">
        <v>35</v>
      </c>
      <c r="H2" t="s">
        <v>40</v>
      </c>
    </row>
    <row r="3" spans="1:8" x14ac:dyDescent="0.25">
      <c r="A3" t="s">
        <v>42</v>
      </c>
      <c r="B3" t="s">
        <v>36</v>
      </c>
      <c r="C3" t="s">
        <v>42</v>
      </c>
      <c r="D3" t="s">
        <v>9</v>
      </c>
      <c r="E3" t="s">
        <v>42</v>
      </c>
      <c r="F3" t="s">
        <v>21</v>
      </c>
      <c r="G3" t="s">
        <v>36</v>
      </c>
      <c r="H3" t="s">
        <v>40</v>
      </c>
    </row>
    <row r="4" spans="1:8" x14ac:dyDescent="0.25">
      <c r="A4" t="s">
        <v>43</v>
      </c>
      <c r="B4" t="s">
        <v>37</v>
      </c>
      <c r="C4" t="s">
        <v>43</v>
      </c>
      <c r="D4" t="s">
        <v>9</v>
      </c>
      <c r="E4" t="s">
        <v>43</v>
      </c>
      <c r="F4" t="s">
        <v>21</v>
      </c>
      <c r="G4" t="s">
        <v>37</v>
      </c>
      <c r="H4" t="s">
        <v>40</v>
      </c>
    </row>
    <row r="5" spans="1:8" x14ac:dyDescent="0.25">
      <c r="A5" t="s">
        <v>44</v>
      </c>
      <c r="B5" t="s">
        <v>35</v>
      </c>
      <c r="C5" t="s">
        <v>44</v>
      </c>
      <c r="D5" t="s">
        <v>9</v>
      </c>
      <c r="E5" t="s">
        <v>44</v>
      </c>
      <c r="F5" t="s">
        <v>22</v>
      </c>
      <c r="G5" t="s">
        <v>64</v>
      </c>
      <c r="H5" t="s">
        <v>122</v>
      </c>
    </row>
    <row r="6" spans="1:8" x14ac:dyDescent="0.25">
      <c r="A6" t="s">
        <v>45</v>
      </c>
      <c r="B6" t="s">
        <v>36</v>
      </c>
      <c r="C6" t="s">
        <v>45</v>
      </c>
      <c r="D6" t="s">
        <v>9</v>
      </c>
      <c r="E6" t="s">
        <v>45</v>
      </c>
      <c r="F6" t="s">
        <v>22</v>
      </c>
      <c r="G6" t="s">
        <v>65</v>
      </c>
      <c r="H6" t="s">
        <v>122</v>
      </c>
    </row>
    <row r="7" spans="1:8" x14ac:dyDescent="0.25">
      <c r="A7" t="s">
        <v>46</v>
      </c>
      <c r="B7" t="s">
        <v>37</v>
      </c>
      <c r="C7" t="s">
        <v>46</v>
      </c>
      <c r="D7" t="s">
        <v>9</v>
      </c>
      <c r="E7" t="s">
        <v>46</v>
      </c>
      <c r="F7" t="s">
        <v>22</v>
      </c>
      <c r="G7" t="s">
        <v>66</v>
      </c>
      <c r="H7" t="s">
        <v>122</v>
      </c>
    </row>
    <row r="8" spans="1:8" x14ac:dyDescent="0.25">
      <c r="A8" t="s">
        <v>47</v>
      </c>
      <c r="B8" t="s">
        <v>64</v>
      </c>
      <c r="C8" t="s">
        <v>47</v>
      </c>
      <c r="D8" t="s">
        <v>9</v>
      </c>
      <c r="E8" t="s">
        <v>47</v>
      </c>
      <c r="F8" t="s">
        <v>21</v>
      </c>
      <c r="G8" t="s">
        <v>67</v>
      </c>
      <c r="H8" t="s">
        <v>122</v>
      </c>
    </row>
    <row r="9" spans="1:8" x14ac:dyDescent="0.25">
      <c r="A9" t="s">
        <v>49</v>
      </c>
      <c r="B9" t="s">
        <v>65</v>
      </c>
      <c r="C9" t="s">
        <v>49</v>
      </c>
      <c r="D9" t="s">
        <v>9</v>
      </c>
      <c r="E9" t="s">
        <v>49</v>
      </c>
      <c r="F9" t="s">
        <v>21</v>
      </c>
      <c r="G9" t="s">
        <v>68</v>
      </c>
      <c r="H9" t="s">
        <v>122</v>
      </c>
    </row>
    <row r="10" spans="1:8" x14ac:dyDescent="0.25">
      <c r="A10" t="s">
        <v>51</v>
      </c>
      <c r="B10" t="s">
        <v>66</v>
      </c>
      <c r="C10" t="s">
        <v>51</v>
      </c>
      <c r="D10" t="s">
        <v>9</v>
      </c>
      <c r="E10" t="s">
        <v>51</v>
      </c>
      <c r="F10" t="s">
        <v>21</v>
      </c>
      <c r="G10" t="s">
        <v>81</v>
      </c>
      <c r="H10" t="s">
        <v>123</v>
      </c>
    </row>
    <row r="11" spans="1:8" x14ac:dyDescent="0.25">
      <c r="A11" t="s">
        <v>53</v>
      </c>
      <c r="B11" t="s">
        <v>64</v>
      </c>
      <c r="C11" t="s">
        <v>53</v>
      </c>
      <c r="D11" t="s">
        <v>9</v>
      </c>
      <c r="E11" t="s">
        <v>53</v>
      </c>
      <c r="F11" t="s">
        <v>22</v>
      </c>
      <c r="G11" t="s">
        <v>82</v>
      </c>
      <c r="H11" t="s">
        <v>123</v>
      </c>
    </row>
    <row r="12" spans="1:8" x14ac:dyDescent="0.25">
      <c r="A12" t="s">
        <v>54</v>
      </c>
      <c r="B12" t="s">
        <v>65</v>
      </c>
      <c r="C12" t="s">
        <v>54</v>
      </c>
      <c r="D12" t="s">
        <v>9</v>
      </c>
      <c r="E12" t="s">
        <v>54</v>
      </c>
      <c r="F12" t="s">
        <v>22</v>
      </c>
      <c r="G12" t="s">
        <v>83</v>
      </c>
      <c r="H12" t="s">
        <v>123</v>
      </c>
    </row>
    <row r="13" spans="1:8" x14ac:dyDescent="0.25">
      <c r="A13" t="s">
        <v>55</v>
      </c>
      <c r="B13" t="s">
        <v>66</v>
      </c>
      <c r="C13" t="s">
        <v>55</v>
      </c>
      <c r="D13" t="s">
        <v>9</v>
      </c>
      <c r="E13" t="s">
        <v>55</v>
      </c>
      <c r="F13" t="s">
        <v>22</v>
      </c>
      <c r="G13" t="s">
        <v>84</v>
      </c>
      <c r="H13" t="s">
        <v>84</v>
      </c>
    </row>
    <row r="14" spans="1:8" x14ac:dyDescent="0.25">
      <c r="A14" t="s">
        <v>56</v>
      </c>
      <c r="B14" t="s">
        <v>67</v>
      </c>
      <c r="C14" t="s">
        <v>56</v>
      </c>
      <c r="D14" t="s">
        <v>56</v>
      </c>
      <c r="E14" t="s">
        <v>56</v>
      </c>
      <c r="F14" t="s">
        <v>21</v>
      </c>
    </row>
    <row r="15" spans="1:8" x14ac:dyDescent="0.25">
      <c r="A15" t="s">
        <v>58</v>
      </c>
      <c r="B15" t="s">
        <v>68</v>
      </c>
      <c r="C15" t="s">
        <v>58</v>
      </c>
      <c r="D15" t="s">
        <v>58</v>
      </c>
      <c r="E15" t="s">
        <v>58</v>
      </c>
      <c r="F15" t="s">
        <v>21</v>
      </c>
    </row>
    <row r="16" spans="1:8" x14ac:dyDescent="0.25">
      <c r="A16" t="s">
        <v>60</v>
      </c>
      <c r="B16" t="s">
        <v>67</v>
      </c>
      <c r="C16" t="s">
        <v>60</v>
      </c>
      <c r="D16" t="s">
        <v>60</v>
      </c>
      <c r="E16" t="s">
        <v>60</v>
      </c>
      <c r="F16" t="s">
        <v>22</v>
      </c>
    </row>
    <row r="17" spans="1:6" x14ac:dyDescent="0.25">
      <c r="A17" t="s">
        <v>61</v>
      </c>
      <c r="B17" t="s">
        <v>68</v>
      </c>
      <c r="C17" t="s">
        <v>61</v>
      </c>
      <c r="D17" t="s">
        <v>61</v>
      </c>
      <c r="E17" t="s">
        <v>61</v>
      </c>
      <c r="F17" t="s">
        <v>22</v>
      </c>
    </row>
    <row r="18" spans="1:6" x14ac:dyDescent="0.25">
      <c r="A18" t="s">
        <v>69</v>
      </c>
      <c r="B18" t="s">
        <v>81</v>
      </c>
      <c r="C18" t="s">
        <v>69</v>
      </c>
      <c r="D18" t="s">
        <v>9</v>
      </c>
      <c r="E18" t="s">
        <v>69</v>
      </c>
      <c r="F18" t="s">
        <v>21</v>
      </c>
    </row>
    <row r="19" spans="1:6" x14ac:dyDescent="0.25">
      <c r="A19" t="s">
        <v>71</v>
      </c>
      <c r="B19" t="s">
        <v>82</v>
      </c>
      <c r="C19" t="s">
        <v>71</v>
      </c>
      <c r="D19" t="s">
        <v>9</v>
      </c>
      <c r="E19" t="s">
        <v>71</v>
      </c>
      <c r="F19" t="s">
        <v>21</v>
      </c>
    </row>
    <row r="20" spans="1:6" x14ac:dyDescent="0.25">
      <c r="A20" t="s">
        <v>73</v>
      </c>
      <c r="B20" t="s">
        <v>83</v>
      </c>
      <c r="C20" t="s">
        <v>73</v>
      </c>
      <c r="D20" t="s">
        <v>73</v>
      </c>
      <c r="E20" t="s">
        <v>73</v>
      </c>
      <c r="F20" t="s">
        <v>21</v>
      </c>
    </row>
    <row r="21" spans="1:6" x14ac:dyDescent="0.25">
      <c r="A21" t="s">
        <v>75</v>
      </c>
      <c r="B21" t="s">
        <v>84</v>
      </c>
      <c r="C21" t="s">
        <v>75</v>
      </c>
      <c r="D21" t="s">
        <v>9</v>
      </c>
      <c r="E21" t="s">
        <v>75</v>
      </c>
      <c r="F21" t="s">
        <v>21</v>
      </c>
    </row>
    <row r="22" spans="1:6" x14ac:dyDescent="0.25">
      <c r="A22" t="s">
        <v>77</v>
      </c>
      <c r="B22" t="s">
        <v>81</v>
      </c>
      <c r="C22" t="s">
        <v>77</v>
      </c>
      <c r="D22" t="s">
        <v>9</v>
      </c>
      <c r="E22" t="s">
        <v>77</v>
      </c>
      <c r="F22" t="s">
        <v>22</v>
      </c>
    </row>
    <row r="23" spans="1:6" x14ac:dyDescent="0.25">
      <c r="A23" t="s">
        <v>78</v>
      </c>
      <c r="B23" t="s">
        <v>82</v>
      </c>
      <c r="C23" t="s">
        <v>78</v>
      </c>
      <c r="D23" t="s">
        <v>9</v>
      </c>
      <c r="E23" t="s">
        <v>78</v>
      </c>
      <c r="F23" t="s">
        <v>22</v>
      </c>
    </row>
    <row r="24" spans="1:6" x14ac:dyDescent="0.25">
      <c r="A24" t="s">
        <v>79</v>
      </c>
      <c r="B24" t="s">
        <v>83</v>
      </c>
      <c r="C24" t="s">
        <v>79</v>
      </c>
      <c r="D24" t="s">
        <v>79</v>
      </c>
      <c r="E24" t="s">
        <v>79</v>
      </c>
      <c r="F24" t="s">
        <v>22</v>
      </c>
    </row>
    <row r="25" spans="1:6" x14ac:dyDescent="0.25">
      <c r="A25" t="s">
        <v>80</v>
      </c>
      <c r="B25" t="s">
        <v>84</v>
      </c>
      <c r="C25" t="s">
        <v>80</v>
      </c>
      <c r="D25" t="s">
        <v>9</v>
      </c>
      <c r="E25" t="s">
        <v>80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128</v>
      </c>
      <c r="B1">
        <v>50</v>
      </c>
    </row>
    <row r="2" spans="1:2" x14ac:dyDescent="0.25">
      <c r="A2" t="s">
        <v>129</v>
      </c>
      <c r="B2">
        <v>50</v>
      </c>
    </row>
    <row r="3" spans="1:2" x14ac:dyDescent="0.25">
      <c r="A3" t="s">
        <v>119</v>
      </c>
      <c r="B3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35" sqref="J35"/>
    </sheetView>
  </sheetViews>
  <sheetFormatPr defaultRowHeight="15" x14ac:dyDescent="0.25"/>
  <sheetData>
    <row r="1" spans="1:8" x14ac:dyDescent="0.25">
      <c r="A1" t="s">
        <v>118</v>
      </c>
      <c r="B1" t="s">
        <v>9</v>
      </c>
      <c r="C1" t="s">
        <v>56</v>
      </c>
      <c r="D1" t="s">
        <v>58</v>
      </c>
      <c r="E1" t="s">
        <v>60</v>
      </c>
      <c r="F1" t="s">
        <v>61</v>
      </c>
      <c r="G1" t="s">
        <v>73</v>
      </c>
      <c r="H1" t="s">
        <v>79</v>
      </c>
    </row>
    <row r="2" spans="1:8" x14ac:dyDescent="0.25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  <c r="H5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Scalars</vt:lpstr>
      <vt:lpstr>HourlyVariation</vt:lpstr>
      <vt:lpstr>Regulation</vt:lpstr>
      <vt:lpstr>UpdateCaps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2022-11-30T10:49:14Z</dcterms:modified>
</cp:coreProperties>
</file>