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1\projects\CGE_Generator\data\IO2018\"/>
    </mc:Choice>
  </mc:AlternateContent>
  <bookViews>
    <workbookView xWindow="0" yWindow="0" windowWidth="21945" windowHeight="8340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B2" i="3"/>
  <c r="AA16" i="2" l="1"/>
  <c r="B4" i="2"/>
  <c r="E3" i="2"/>
  <c r="B16" i="2"/>
  <c r="E17" i="2" s="1"/>
  <c r="B7" i="2"/>
  <c r="B6" i="2"/>
  <c r="B5" i="2"/>
  <c r="B3" i="2"/>
  <c r="B9" i="2" s="1"/>
  <c r="X8" i="2"/>
  <c r="U12" i="2"/>
  <c r="U13" i="2" s="1"/>
  <c r="B29" i="2"/>
  <c r="B28" i="2"/>
  <c r="E27" i="2" s="1"/>
  <c r="B27" i="2"/>
  <c r="E26" i="2" s="1"/>
  <c r="B26" i="2"/>
  <c r="B25" i="2"/>
  <c r="B20" i="2"/>
  <c r="E20" i="2" s="1"/>
  <c r="B19" i="2"/>
  <c r="B18" i="2"/>
  <c r="E19" i="2" s="1"/>
  <c r="B17" i="2"/>
  <c r="B30" i="2" l="1"/>
  <c r="X14" i="2"/>
  <c r="H4" i="2"/>
  <c r="E14" i="2"/>
  <c r="B21" i="2"/>
  <c r="E25" i="2"/>
  <c r="E30" i="2" s="1"/>
  <c r="E18" i="2"/>
  <c r="E15" i="2"/>
  <c r="E21" i="2" s="1"/>
</calcChain>
</file>

<file path=xl/comments1.xml><?xml version="1.0" encoding="utf-8"?>
<comments xmlns="http://schemas.openxmlformats.org/spreadsheetml/2006/main">
  <authors>
    <author>Rasmus Kehlet Berg</author>
  </authors>
  <commentList>
    <comment ref="W7" authorId="0" shapeId="0">
      <text>
        <r>
          <rPr>
            <b/>
            <sz val="9"/>
            <color indexed="81"/>
            <rFont val="Tahoma"/>
            <family val="2"/>
          </rPr>
          <t>Rasmus Kehlet Berg:</t>
        </r>
        <r>
          <rPr>
            <sz val="9"/>
            <color indexed="81"/>
            <rFont val="Tahoma"/>
            <family val="2"/>
          </rPr>
          <t xml:space="preserve">
INCOME TAX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Rasmus Kehlet Berg:</t>
        </r>
        <r>
          <rPr>
            <sz val="9"/>
            <color indexed="81"/>
            <rFont val="Tahoma"/>
            <family val="2"/>
          </rPr>
          <t xml:space="preserve">
Arbejdsmarkedsbidrag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Rasmus Kehlet Berg:</t>
        </r>
        <r>
          <rPr>
            <sz val="9"/>
            <color indexed="81"/>
            <rFont val="Tahoma"/>
            <family val="2"/>
          </rPr>
          <t xml:space="preserve">
tax on other personal income</t>
        </r>
      </text>
    </comment>
  </commentList>
</comments>
</file>

<file path=xl/sharedStrings.xml><?xml version="1.0" encoding="utf-8"?>
<sst xmlns="http://schemas.openxmlformats.org/spreadsheetml/2006/main" count="109" uniqueCount="70">
  <si>
    <t>vtIndirect</t>
  </si>
  <si>
    <t>vtDirect</t>
  </si>
  <si>
    <t>vGovRevRest</t>
  </si>
  <si>
    <t>vLumpsum</t>
  </si>
  <si>
    <t>vGovNetInterest</t>
  </si>
  <si>
    <t>vG[tot]</t>
  </si>
  <si>
    <t>vTrans</t>
  </si>
  <si>
    <t>vGovInv</t>
  </si>
  <si>
    <t>vGovSub</t>
  </si>
  <si>
    <t>vGovExpRest</t>
  </si>
  <si>
    <t>Total</t>
  </si>
  <si>
    <t>vtVAT</t>
  </si>
  <si>
    <t>vtDuty</t>
  </si>
  <si>
    <t>vtProduction</t>
  </si>
  <si>
    <t>vtCus</t>
  </si>
  <si>
    <t>jvtIndirect</t>
  </si>
  <si>
    <t>vtEU</t>
  </si>
  <si>
    <t>Components</t>
  </si>
  <si>
    <t>vDirect</t>
  </si>
  <si>
    <t>vCorp</t>
  </si>
  <si>
    <t>jvtIncome</t>
  </si>
  <si>
    <t>Government revenues:</t>
  </si>
  <si>
    <t>Government expenditures:</t>
  </si>
  <si>
    <t>Sub-total, vtIndirect</t>
  </si>
  <si>
    <t>Sub-total, vtDirect</t>
  </si>
  <si>
    <t>vtSource</t>
  </si>
  <si>
    <t>vtCorp</t>
  </si>
  <si>
    <t>vtMedia</t>
  </si>
  <si>
    <t>vtPersIncRest</t>
  </si>
  <si>
    <t>vtCarWeight</t>
  </si>
  <si>
    <t>vtPAL</t>
  </si>
  <si>
    <t>vtAM</t>
  </si>
  <si>
    <t>Split into tax on labor income + lump sum transfer</t>
  </si>
  <si>
    <t>laborTax</t>
  </si>
  <si>
    <t>Household transfer to government, 2018</t>
  </si>
  <si>
    <t>-vTrans</t>
  </si>
  <si>
    <t>(vTdirect-vTcorp)</t>
  </si>
  <si>
    <t>-vGovExpRest</t>
  </si>
  <si>
    <t>tauLump</t>
  </si>
  <si>
    <t>Households:</t>
  </si>
  <si>
    <t>Firms:</t>
  </si>
  <si>
    <t>After household adjustment:</t>
  </si>
  <si>
    <t>vtIndirect
 - household components</t>
  </si>
  <si>
    <t>vtDirect
 - household components</t>
  </si>
  <si>
    <t>Labor income:</t>
  </si>
  <si>
    <t>Domestic firms, transfers to government, 2018</t>
  </si>
  <si>
    <t>Sub-total, vGovRevRest</t>
  </si>
  <si>
    <t>vGovProfit</t>
  </si>
  <si>
    <t>vGovRent</t>
  </si>
  <si>
    <t>Jordrente</t>
  </si>
  <si>
    <t>Overskud af offentlig virksomhed</t>
  </si>
  <si>
    <t>vGovReceiveF</t>
  </si>
  <si>
    <t>Overførsler fra udlandet</t>
  </si>
  <si>
    <t>vGovReceiveHH</t>
  </si>
  <si>
    <t>vGovReceiveFirms</t>
  </si>
  <si>
    <t>Overførsler fra den private sektor, husholdninger</t>
  </si>
  <si>
    <t>Overførsler fra den private sektor, virksomheder</t>
  </si>
  <si>
    <t>vtBequest</t>
  </si>
  <si>
    <t>Arveafgift - kun opgjort frem til 2017</t>
  </si>
  <si>
    <t>vtChurch</t>
  </si>
  <si>
    <t>Beskatning af kirker? Eller kirkeskattens del af lønnen?</t>
  </si>
  <si>
    <t>vCont</t>
  </si>
  <si>
    <t>Bidrag til sociale ordninger</t>
  </si>
  <si>
    <t>vGovDepr[tot]</t>
  </si>
  <si>
    <t>Afskrivninger - bruttorestindkomst</t>
  </si>
  <si>
    <t>HH</t>
  </si>
  <si>
    <t>TotalTax/sAgg</t>
  </si>
  <si>
    <t>TotalTax/TotalTax</t>
  </si>
  <si>
    <t>vtVAT_share</t>
  </si>
  <si>
    <t>otherTaxes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</si>
</sst>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D5" sqref="D5"/>
    </sheetView>
  </sheetViews>
  <sheetFormatPr defaultRowHeight="15" x14ac:dyDescent="0.25"/>
  <cols>
    <col min="1" max="1" width="36" bestFit="1" customWidth="1"/>
    <col min="3" max="3" width="27" customWidth="1"/>
    <col min="4" max="4" width="23.85546875" customWidth="1"/>
    <col min="7" max="7" width="19.140625" customWidth="1"/>
    <col min="16" max="16" width="15.85546875" bestFit="1" customWidth="1"/>
    <col min="18" max="18" width="17" customWidth="1"/>
    <col min="20" max="20" width="12.42578125" bestFit="1" customWidth="1"/>
  </cols>
  <sheetData>
    <row r="1" spans="1:27" x14ac:dyDescent="0.25">
      <c r="P1" t="s">
        <v>44</v>
      </c>
      <c r="Q1" s="4"/>
    </row>
    <row r="2" spans="1:27" ht="30" x14ac:dyDescent="0.25">
      <c r="A2" s="2" t="s">
        <v>34</v>
      </c>
      <c r="C2" s="5" t="s">
        <v>32</v>
      </c>
      <c r="G2" s="2" t="s">
        <v>45</v>
      </c>
      <c r="P2" t="s">
        <v>39</v>
      </c>
      <c r="Q2" s="3"/>
    </row>
    <row r="3" spans="1:27" x14ac:dyDescent="0.25">
      <c r="A3" s="1" t="s">
        <v>35</v>
      </c>
      <c r="B3">
        <f>-Q7</f>
        <v>-356.39</v>
      </c>
      <c r="D3" t="s">
        <v>33</v>
      </c>
      <c r="E3">
        <f>(X7+X9+X11)</f>
        <v>550.60730100000001</v>
      </c>
      <c r="G3" t="s">
        <v>68</v>
      </c>
      <c r="H3">
        <v>51.9</v>
      </c>
      <c r="P3" t="s">
        <v>40</v>
      </c>
    </row>
    <row r="4" spans="1:27" x14ac:dyDescent="0.25">
      <c r="A4" s="1" t="s">
        <v>36</v>
      </c>
      <c r="B4">
        <f>(Q8-Q9)</f>
        <v>576.52262099999996</v>
      </c>
      <c r="D4" s="1" t="s">
        <v>38</v>
      </c>
      <c r="E4">
        <f>B9-E3-E5-E6</f>
        <v>-462.24419516971346</v>
      </c>
      <c r="G4" t="s">
        <v>26</v>
      </c>
      <c r="H4">
        <f>X8</f>
        <v>61.544801</v>
      </c>
    </row>
    <row r="5" spans="1:27" x14ac:dyDescent="0.25">
      <c r="A5" s="1" t="s">
        <v>15</v>
      </c>
      <c r="B5">
        <f>Q10</f>
        <v>76.101259482699106</v>
      </c>
      <c r="D5" t="s">
        <v>68</v>
      </c>
      <c r="E5">
        <v>123.86330700000001</v>
      </c>
    </row>
    <row r="6" spans="1:27" x14ac:dyDescent="0.25">
      <c r="A6" s="1" t="s">
        <v>3</v>
      </c>
      <c r="B6">
        <f>Q11</f>
        <v>42.837966692069898</v>
      </c>
      <c r="D6" t="s">
        <v>69</v>
      </c>
      <c r="E6">
        <v>49.317583999999997</v>
      </c>
      <c r="P6" t="s">
        <v>17</v>
      </c>
      <c r="T6" t="s">
        <v>23</v>
      </c>
      <c r="W6" t="s">
        <v>24</v>
      </c>
      <c r="Z6" t="s">
        <v>46</v>
      </c>
    </row>
    <row r="7" spans="1:27" x14ac:dyDescent="0.25">
      <c r="A7" s="1" t="s">
        <v>37</v>
      </c>
      <c r="B7">
        <f>-Q12</f>
        <v>-77.527850344482403</v>
      </c>
      <c r="P7" s="3" t="s">
        <v>6</v>
      </c>
      <c r="Q7" s="3">
        <v>356.39</v>
      </c>
      <c r="T7" t="s">
        <v>11</v>
      </c>
      <c r="U7">
        <v>217.611285959806</v>
      </c>
      <c r="W7" s="4" t="s">
        <v>25</v>
      </c>
      <c r="X7" s="3">
        <v>444.11937599999999</v>
      </c>
      <c r="Z7" t="s">
        <v>47</v>
      </c>
      <c r="AA7">
        <v>0.86099999999999999</v>
      </c>
    </row>
    <row r="8" spans="1:27" x14ac:dyDescent="0.25">
      <c r="A8" t="s">
        <v>68</v>
      </c>
      <c r="B8">
        <v>123.86330700000001</v>
      </c>
      <c r="P8" t="s">
        <v>18</v>
      </c>
      <c r="Q8">
        <v>638.06742199999997</v>
      </c>
      <c r="T8" t="s">
        <v>12</v>
      </c>
      <c r="U8">
        <v>77.323407482974105</v>
      </c>
      <c r="W8" t="s">
        <v>26</v>
      </c>
      <c r="X8">
        <f>Q9</f>
        <v>61.544801</v>
      </c>
      <c r="Z8" t="s">
        <v>48</v>
      </c>
      <c r="AA8">
        <v>4.1070000000000002</v>
      </c>
    </row>
    <row r="9" spans="1:27" x14ac:dyDescent="0.25">
      <c r="A9" s="2" t="s">
        <v>10</v>
      </c>
      <c r="B9" s="2">
        <f>SUM(B3:B7)</f>
        <v>261.54399683028657</v>
      </c>
      <c r="P9" t="s">
        <v>19</v>
      </c>
      <c r="Q9">
        <v>61.544801</v>
      </c>
      <c r="T9" t="s">
        <v>13</v>
      </c>
      <c r="U9">
        <v>-10.1922796404689</v>
      </c>
      <c r="W9" s="4" t="s">
        <v>31</v>
      </c>
      <c r="X9" s="3">
        <v>98.298553999999996</v>
      </c>
      <c r="Z9" t="s">
        <v>51</v>
      </c>
      <c r="AA9">
        <v>2.21</v>
      </c>
    </row>
    <row r="10" spans="1:27" x14ac:dyDescent="0.25">
      <c r="P10" s="3" t="s">
        <v>20</v>
      </c>
      <c r="Q10" s="3">
        <v>76.101259482699106</v>
      </c>
      <c r="T10" t="s">
        <v>14</v>
      </c>
      <c r="U10">
        <v>3.18579271499007</v>
      </c>
      <c r="W10" s="3" t="s">
        <v>27</v>
      </c>
      <c r="X10" s="3">
        <v>4.5026999999999999</v>
      </c>
      <c r="Z10" t="s">
        <v>53</v>
      </c>
      <c r="AA10">
        <v>14.276999999999999</v>
      </c>
    </row>
    <row r="11" spans="1:27" x14ac:dyDescent="0.25">
      <c r="P11" s="3" t="s">
        <v>3</v>
      </c>
      <c r="Q11" s="3">
        <v>42.837966692069898</v>
      </c>
      <c r="T11" s="3" t="s">
        <v>15</v>
      </c>
      <c r="U11" s="3">
        <v>76.101259482699106</v>
      </c>
      <c r="W11" s="4" t="s">
        <v>28</v>
      </c>
      <c r="X11" s="3">
        <v>8.1893709999999995</v>
      </c>
      <c r="Z11" t="s">
        <v>54</v>
      </c>
      <c r="AA11">
        <v>-5.6139999999999999</v>
      </c>
    </row>
    <row r="12" spans="1:27" x14ac:dyDescent="0.25">
      <c r="E12" s="2"/>
      <c r="F12" s="2"/>
      <c r="G12" s="2"/>
      <c r="H12" s="2"/>
      <c r="I12" s="2"/>
      <c r="J12" s="2"/>
      <c r="P12" s="3" t="s">
        <v>9</v>
      </c>
      <c r="Q12" s="3">
        <v>77.527850344482403</v>
      </c>
      <c r="T12" t="s">
        <v>16</v>
      </c>
      <c r="U12">
        <f>-3.185466</f>
        <v>-3.1854659999999999</v>
      </c>
      <c r="W12" s="3" t="s">
        <v>29</v>
      </c>
      <c r="X12" s="3">
        <v>7.6482619999999999</v>
      </c>
      <c r="Z12" t="s">
        <v>57</v>
      </c>
      <c r="AA12">
        <v>0</v>
      </c>
    </row>
    <row r="13" spans="1:27" x14ac:dyDescent="0.25">
      <c r="B13" s="2"/>
      <c r="C13" t="s">
        <v>41</v>
      </c>
      <c r="D13" s="1"/>
      <c r="E13" s="2"/>
      <c r="G13" s="2"/>
      <c r="H13" s="2"/>
      <c r="I13" s="2"/>
      <c r="J13" s="2"/>
      <c r="P13" t="s">
        <v>0</v>
      </c>
      <c r="Q13">
        <v>360.84399999999999</v>
      </c>
      <c r="T13" s="2" t="s">
        <v>0</v>
      </c>
      <c r="U13">
        <f>SUM(U7:U12)</f>
        <v>360.84400000000034</v>
      </c>
      <c r="W13" s="3" t="s">
        <v>30</v>
      </c>
      <c r="X13" s="3">
        <v>13.764358</v>
      </c>
      <c r="Z13" t="s">
        <v>59</v>
      </c>
      <c r="AA13">
        <v>6.6849999999999996</v>
      </c>
    </row>
    <row r="14" spans="1:27" x14ac:dyDescent="0.25">
      <c r="A14" s="2" t="s">
        <v>21</v>
      </c>
      <c r="B14" s="2"/>
      <c r="D14" s="3" t="s">
        <v>33</v>
      </c>
      <c r="E14" s="9">
        <f>E3</f>
        <v>550.60730100000001</v>
      </c>
      <c r="F14" s="6"/>
      <c r="G14" s="6"/>
      <c r="H14" s="6"/>
      <c r="I14" s="6"/>
      <c r="J14" s="6"/>
      <c r="P14" s="7" t="s">
        <v>2</v>
      </c>
      <c r="Q14" s="7">
        <v>41.552</v>
      </c>
      <c r="W14" s="2" t="s">
        <v>1</v>
      </c>
      <c r="X14">
        <f>SUM(X7:X13)</f>
        <v>638.06742200000008</v>
      </c>
      <c r="Z14" t="s">
        <v>61</v>
      </c>
      <c r="AA14">
        <v>19.026</v>
      </c>
    </row>
    <row r="15" spans="1:27" x14ac:dyDescent="0.25">
      <c r="A15" s="2"/>
      <c r="B15" s="2"/>
      <c r="D15" s="3" t="s">
        <v>38</v>
      </c>
      <c r="E15" s="3">
        <f>E4</f>
        <v>-462.24419516971346</v>
      </c>
      <c r="P15" t="s">
        <v>4</v>
      </c>
      <c r="Q15">
        <v>8.2799999999999994</v>
      </c>
      <c r="Z15" t="s">
        <v>63</v>
      </c>
      <c r="AA15">
        <v>59.573360999999899</v>
      </c>
    </row>
    <row r="16" spans="1:27" x14ac:dyDescent="0.25">
      <c r="A16" t="s">
        <v>0</v>
      </c>
      <c r="B16">
        <f>Q13</f>
        <v>360.84399999999999</v>
      </c>
      <c r="D16" s="3" t="s">
        <v>68</v>
      </c>
      <c r="E16" s="3">
        <v>123.86330700000001</v>
      </c>
      <c r="P16" t="s">
        <v>7</v>
      </c>
      <c r="Q16">
        <v>75.363081161309793</v>
      </c>
      <c r="Z16" s="8" t="s">
        <v>2</v>
      </c>
      <c r="AA16">
        <f>SUM(AA7:AA15)</f>
        <v>101.12536099999988</v>
      </c>
    </row>
    <row r="17" spans="1:18" ht="30" x14ac:dyDescent="0.25">
      <c r="A17" t="s">
        <v>1</v>
      </c>
      <c r="B17">
        <f>Q8</f>
        <v>638.06742199999997</v>
      </c>
      <c r="D17" s="5" t="s">
        <v>42</v>
      </c>
      <c r="E17">
        <f>B16-U11</f>
        <v>284.74274051730089</v>
      </c>
      <c r="F17" s="6"/>
      <c r="G17" s="6"/>
      <c r="H17" s="6"/>
      <c r="I17" s="6"/>
      <c r="J17" s="6"/>
      <c r="P17" t="s">
        <v>8</v>
      </c>
      <c r="Q17">
        <v>19.724019228756799</v>
      </c>
    </row>
    <row r="18" spans="1:18" ht="30" x14ac:dyDescent="0.25">
      <c r="A18" t="s">
        <v>2</v>
      </c>
      <c r="B18">
        <f>Q14</f>
        <v>41.552</v>
      </c>
      <c r="D18" s="5" t="s">
        <v>43</v>
      </c>
      <c r="E18" s="6">
        <f>X8</f>
        <v>61.544801</v>
      </c>
      <c r="P18" t="s">
        <v>5</v>
      </c>
      <c r="Q18">
        <v>547.00043795752094</v>
      </c>
    </row>
    <row r="19" spans="1:18" x14ac:dyDescent="0.25">
      <c r="A19" s="7" t="s">
        <v>3</v>
      </c>
      <c r="B19" s="7">
        <f>Q11</f>
        <v>42.837966692069898</v>
      </c>
      <c r="D19" t="s">
        <v>2</v>
      </c>
      <c r="E19">
        <f>B18</f>
        <v>41.552</v>
      </c>
      <c r="P19" t="s">
        <v>47</v>
      </c>
      <c r="Q19">
        <v>0.86099999999999999</v>
      </c>
      <c r="R19" t="s">
        <v>50</v>
      </c>
    </row>
    <row r="20" spans="1:18" x14ac:dyDescent="0.25">
      <c r="A20" t="s">
        <v>4</v>
      </c>
      <c r="B20">
        <f>Q15</f>
        <v>8.2799999999999994</v>
      </c>
      <c r="D20" t="s">
        <v>4</v>
      </c>
      <c r="E20">
        <f>B20</f>
        <v>8.2799999999999994</v>
      </c>
      <c r="F20" s="2"/>
      <c r="G20" s="2"/>
      <c r="H20" s="2"/>
      <c r="I20" s="2"/>
      <c r="J20" s="2"/>
      <c r="P20" t="s">
        <v>48</v>
      </c>
      <c r="Q20">
        <v>4.1070000000000002</v>
      </c>
      <c r="R20" t="s">
        <v>49</v>
      </c>
    </row>
    <row r="21" spans="1:18" x14ac:dyDescent="0.25">
      <c r="A21" s="2" t="s">
        <v>10</v>
      </c>
      <c r="B21" s="2">
        <f>SUM(B15:B20)</f>
        <v>1091.5813886920696</v>
      </c>
      <c r="D21" s="2" t="s">
        <v>10</v>
      </c>
      <c r="E21" s="2">
        <f>SUM(E14:E20)</f>
        <v>608.34595434758739</v>
      </c>
      <c r="P21" t="s">
        <v>51</v>
      </c>
      <c r="Q21">
        <v>2.21</v>
      </c>
      <c r="R21" t="s">
        <v>52</v>
      </c>
    </row>
    <row r="22" spans="1:18" x14ac:dyDescent="0.25">
      <c r="A22" s="2"/>
      <c r="B22" s="2"/>
      <c r="P22" t="s">
        <v>53</v>
      </c>
      <c r="Q22">
        <v>14.276999999999999</v>
      </c>
      <c r="R22" t="s">
        <v>55</v>
      </c>
    </row>
    <row r="23" spans="1:18" x14ac:dyDescent="0.25">
      <c r="C23" t="s">
        <v>41</v>
      </c>
      <c r="P23" t="s">
        <v>54</v>
      </c>
      <c r="Q23">
        <v>-5.6139999999999999</v>
      </c>
      <c r="R23" t="s">
        <v>56</v>
      </c>
    </row>
    <row r="24" spans="1:18" x14ac:dyDescent="0.25">
      <c r="A24" s="2" t="s">
        <v>22</v>
      </c>
      <c r="P24" t="s">
        <v>57</v>
      </c>
      <c r="Q24">
        <v>0</v>
      </c>
      <c r="R24" t="s">
        <v>58</v>
      </c>
    </row>
    <row r="25" spans="1:18" x14ac:dyDescent="0.25">
      <c r="A25" s="7" t="s">
        <v>5</v>
      </c>
      <c r="B25" s="7">
        <f>Q18</f>
        <v>547.00043795752094</v>
      </c>
      <c r="D25" t="s">
        <v>5</v>
      </c>
      <c r="E25">
        <f>B25</f>
        <v>547.00043795752094</v>
      </c>
      <c r="P25" t="s">
        <v>59</v>
      </c>
      <c r="Q25">
        <v>6.6849999999999996</v>
      </c>
      <c r="R25" t="s">
        <v>60</v>
      </c>
    </row>
    <row r="26" spans="1:18" x14ac:dyDescent="0.25">
      <c r="A26" s="7" t="s">
        <v>6</v>
      </c>
      <c r="B26" s="7">
        <f>Q7</f>
        <v>356.39</v>
      </c>
      <c r="D26" t="s">
        <v>7</v>
      </c>
      <c r="E26">
        <f>B27</f>
        <v>75.363081161309793</v>
      </c>
      <c r="P26" t="s">
        <v>61</v>
      </c>
      <c r="Q26">
        <v>19.026</v>
      </c>
      <c r="R26" t="s">
        <v>62</v>
      </c>
    </row>
    <row r="27" spans="1:18" x14ac:dyDescent="0.25">
      <c r="A27" s="7" t="s">
        <v>7</v>
      </c>
      <c r="B27" s="7">
        <f>Q16</f>
        <v>75.363081161309793</v>
      </c>
      <c r="D27" t="s">
        <v>8</v>
      </c>
      <c r="E27">
        <f>B28</f>
        <v>19.724019228756799</v>
      </c>
      <c r="F27" s="2"/>
      <c r="G27" s="2"/>
      <c r="H27" s="2"/>
      <c r="I27" s="2"/>
      <c r="J27" s="2"/>
      <c r="P27" t="s">
        <v>63</v>
      </c>
      <c r="Q27">
        <v>59.573360999999899</v>
      </c>
      <c r="R27" t="s">
        <v>64</v>
      </c>
    </row>
    <row r="28" spans="1:18" x14ac:dyDescent="0.25">
      <c r="A28" s="7" t="s">
        <v>8</v>
      </c>
      <c r="B28" s="7">
        <f>Q17</f>
        <v>19.724019228756799</v>
      </c>
      <c r="D28" s="2"/>
      <c r="E28" s="2"/>
    </row>
    <row r="29" spans="1:18" x14ac:dyDescent="0.25">
      <c r="A29" s="7" t="s">
        <v>9</v>
      </c>
      <c r="B29" s="7">
        <f>Q12</f>
        <v>77.527850344482403</v>
      </c>
      <c r="F29" s="2"/>
      <c r="G29" s="2"/>
      <c r="H29" s="2"/>
      <c r="I29" s="2"/>
      <c r="J29" s="2"/>
    </row>
    <row r="30" spans="1:18" x14ac:dyDescent="0.25">
      <c r="A30" s="8" t="s">
        <v>10</v>
      </c>
      <c r="B30" s="8">
        <f>SUM(B25:B29)</f>
        <v>1076.0053886920698</v>
      </c>
      <c r="D30" s="2" t="s">
        <v>10</v>
      </c>
      <c r="E30" s="2">
        <f>SUM(E25:E29)</f>
        <v>642.0875383475875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3.5703125" bestFit="1" customWidth="1"/>
    <col min="2" max="2" width="18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65</v>
      </c>
      <c r="B2">
        <f>SUM(Sheet2!E3:E5)</f>
        <v>212.22641283028656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2022-11-18T14:57:31Z</dcterms:created>
  <dcterms:modified xsi:type="dcterms:W3CDTF">2022-11-21T14:14:49Z</dcterms:modified>
</cp:coreProperties>
</file>