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aafia_sample_loan_data" sheetId="1" r:id="rId4"/>
    <sheet state="visible" name="Analysis Questions" sheetId="2" r:id="rId5"/>
  </sheets>
  <definedNames>
    <definedName hidden="1" localSheetId="0" name="Z_5895012F_ECBF_4D53_8B5B_4F9EEF1BB94D_.wvu.FilterData">Alaafia_sample_loan_data!$A$1:$K$51</definedName>
  </definedNames>
  <calcPr/>
  <customWorkbookViews>
    <customWorkbookView activeSheetId="0" maximized="1" windowHeight="0" windowWidth="0" guid="{5895012F-ECBF-4D53-8B5B-4F9EEF1BB94D}" name="Filter 1"/>
  </customWorkbookViews>
  <pivotCaches>
    <pivotCache cacheId="0" r:id="rId6"/>
  </pivotCaches>
</workbook>
</file>

<file path=xl/sharedStrings.xml><?xml version="1.0" encoding="utf-8"?>
<sst xmlns="http://schemas.openxmlformats.org/spreadsheetml/2006/main" count="394" uniqueCount="140">
  <si>
    <t>Loan_ID</t>
  </si>
  <si>
    <t>Business_Name</t>
  </si>
  <si>
    <t>Location</t>
  </si>
  <si>
    <t>Gender</t>
  </si>
  <si>
    <t>Loan_Amount</t>
  </si>
  <si>
    <t>Disbursed_Date</t>
  </si>
  <si>
    <t>Repayment_Status</t>
  </si>
  <si>
    <t>Monthly_Income</t>
  </si>
  <si>
    <t>Product_Type</t>
  </si>
  <si>
    <t>Sector</t>
  </si>
  <si>
    <t>Loan-to-Income Ratio</t>
  </si>
  <si>
    <t>L001</t>
  </si>
  <si>
    <t>Roberts-Moore</t>
  </si>
  <si>
    <t>Lagos</t>
  </si>
  <si>
    <t>Male</t>
  </si>
  <si>
    <t>Defaulted</t>
  </si>
  <si>
    <t>Long-term</t>
  </si>
  <si>
    <t>Agriculture</t>
  </si>
  <si>
    <t>L002</t>
  </si>
  <si>
    <t>Elliott Inc</t>
  </si>
  <si>
    <t>Aba</t>
  </si>
  <si>
    <t>Female</t>
  </si>
  <si>
    <t>Transport</t>
  </si>
  <si>
    <t>L003</t>
  </si>
  <si>
    <t>Hahn, Robinson and Thompson</t>
  </si>
  <si>
    <t>Paid On Time</t>
  </si>
  <si>
    <t>Retail</t>
  </si>
  <si>
    <t>L004</t>
  </si>
  <si>
    <t>Barnes, Smith and Allen</t>
  </si>
  <si>
    <t>Short-term</t>
  </si>
  <si>
    <t>L005</t>
  </si>
  <si>
    <t>Morales Ltd</t>
  </si>
  <si>
    <t>Kano</t>
  </si>
  <si>
    <t>L006</t>
  </si>
  <si>
    <t>Fleming Inc</t>
  </si>
  <si>
    <t>Paid Late</t>
  </si>
  <si>
    <t>L007</t>
  </si>
  <si>
    <t>Doyle-Perez</t>
  </si>
  <si>
    <t>Jos</t>
  </si>
  <si>
    <t>L008</t>
  </si>
  <si>
    <t>English PLC</t>
  </si>
  <si>
    <t>Ibadan</t>
  </si>
  <si>
    <t>Fashion</t>
  </si>
  <si>
    <t>L009</t>
  </si>
  <si>
    <t>Foley, Thompson and Buchanan</t>
  </si>
  <si>
    <t>L010</t>
  </si>
  <si>
    <t>Hebert-Phillips</t>
  </si>
  <si>
    <t>L011</t>
  </si>
  <si>
    <t>Foster, Lara and Smith</t>
  </si>
  <si>
    <t>L012</t>
  </si>
  <si>
    <t>Robinson, Howard and Campbell</t>
  </si>
  <si>
    <t>L013</t>
  </si>
  <si>
    <t>Stewart Ltd</t>
  </si>
  <si>
    <t>L014</t>
  </si>
  <si>
    <t>Bell, Thompson and Higgins</t>
  </si>
  <si>
    <t>L015</t>
  </si>
  <si>
    <t>Watson, Ruiz and Torres</t>
  </si>
  <si>
    <t>L016</t>
  </si>
  <si>
    <t>Levy, Barton and Brady</t>
  </si>
  <si>
    <t>L017</t>
  </si>
  <si>
    <t>Jones-Bridges</t>
  </si>
  <si>
    <t>L018</t>
  </si>
  <si>
    <t>Howell-Johnson</t>
  </si>
  <si>
    <t>L019</t>
  </si>
  <si>
    <t>Woods, Bell and Curtis</t>
  </si>
  <si>
    <t>L020</t>
  </si>
  <si>
    <t>Lee-Zamora</t>
  </si>
  <si>
    <t>L021</t>
  </si>
  <si>
    <t>Walker and Sons</t>
  </si>
  <si>
    <t>L022</t>
  </si>
  <si>
    <t>Brennan-Banks</t>
  </si>
  <si>
    <t>L023</t>
  </si>
  <si>
    <t>Taylor, Williams and Barnes</t>
  </si>
  <si>
    <t>L024</t>
  </si>
  <si>
    <t>Howell Group</t>
  </si>
  <si>
    <t>Food</t>
  </si>
  <si>
    <t>L025</t>
  </si>
  <si>
    <t>Sloan LLC</t>
  </si>
  <si>
    <t>L026</t>
  </si>
  <si>
    <t>Mcfarland-Medina</t>
  </si>
  <si>
    <t>L027</t>
  </si>
  <si>
    <t>Salazar-Trevino</t>
  </si>
  <si>
    <t>L028</t>
  </si>
  <si>
    <t>Melendez-Martin</t>
  </si>
  <si>
    <t>L029</t>
  </si>
  <si>
    <t>Flores, Jordan and Gibson</t>
  </si>
  <si>
    <t>L030</t>
  </si>
  <si>
    <t>Johnson Inc</t>
  </si>
  <si>
    <t>L031</t>
  </si>
  <si>
    <t>Smith, Jones and Burke</t>
  </si>
  <si>
    <t>L032</t>
  </si>
  <si>
    <t>Reynolds-Williams</t>
  </si>
  <si>
    <t>L033</t>
  </si>
  <si>
    <t>Glenn-Austin</t>
  </si>
  <si>
    <t>L034</t>
  </si>
  <si>
    <t>Stokes-Cook</t>
  </si>
  <si>
    <t>L035</t>
  </si>
  <si>
    <t>Werner, Vargas and Davis</t>
  </si>
  <si>
    <t>L036</t>
  </si>
  <si>
    <t>Wallace, Hickman and Ward</t>
  </si>
  <si>
    <t>L037</t>
  </si>
  <si>
    <t>Evans, Stephenson and Weiss</t>
  </si>
  <si>
    <t>L038</t>
  </si>
  <si>
    <t>Miller, Martinez and Bell</t>
  </si>
  <si>
    <t>L039</t>
  </si>
  <si>
    <t>Small, Dudley and Blackwell</t>
  </si>
  <si>
    <t>L040</t>
  </si>
  <si>
    <t>Gonzalez Ltd</t>
  </si>
  <si>
    <t>L041</t>
  </si>
  <si>
    <t>Odom-Brown</t>
  </si>
  <si>
    <t>L042</t>
  </si>
  <si>
    <t>Wiggins Group</t>
  </si>
  <si>
    <t>L043</t>
  </si>
  <si>
    <t>Brooks-Collins</t>
  </si>
  <si>
    <t>L044</t>
  </si>
  <si>
    <t>Martinez, Bender and Mora</t>
  </si>
  <si>
    <t>L045</t>
  </si>
  <si>
    <t>Romero-Richards</t>
  </si>
  <si>
    <t>L046</t>
  </si>
  <si>
    <t>Williams, Franklin and Hall</t>
  </si>
  <si>
    <t>L047</t>
  </si>
  <si>
    <t>Rivera and Sons</t>
  </si>
  <si>
    <t>L048</t>
  </si>
  <si>
    <t>Morgan-Poole</t>
  </si>
  <si>
    <t>L049</t>
  </si>
  <si>
    <t>Sanders-Hill</t>
  </si>
  <si>
    <t>L050</t>
  </si>
  <si>
    <t>Dominguez Group</t>
  </si>
  <si>
    <t>TOTAL NUMBER OF LOANS DISBURSED</t>
  </si>
  <si>
    <t>AVERAGE LOAN AMOUNT BY GENDER</t>
  </si>
  <si>
    <t>Average of Loan Amount</t>
  </si>
  <si>
    <t>TOTAL LOAN AMOUNT DISBURSED</t>
  </si>
  <si>
    <t>Grand Total</t>
  </si>
  <si>
    <t>COUNT OF BUSINESSES PER SECTOR</t>
  </si>
  <si>
    <t>LOAN REPAYMENT BREAKDOWN</t>
  </si>
  <si>
    <t>Count of Business Name</t>
  </si>
  <si>
    <t>Repayment Status</t>
  </si>
  <si>
    <t>Count of Loan Amount</t>
  </si>
  <si>
    <t>HIGHEST AVERAGE MONTHLY INCOME BY LOCATION</t>
  </si>
  <si>
    <t>Sum of Monthly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</si>
</sst>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000000"/>
      <name val="Arial"/>
    </font>
    <font>
      <b/>
      <sz val="11.0"/>
      <color theme="1"/>
      <name val="Arial"/>
      <scheme val="minor"/>
    </font>
    <font>
      <b/>
      <sz val="11.0"/>
      <color rgb="FF000000"/>
      <name val="&quot;Roboto Mono&quot;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B7E1CD"/>
      </left>
      <right style="thin">
        <color rgb="FF284E3F"/>
      </right>
      <top style="thin">
        <color rgb="FFB7E1CD"/>
      </top>
      <bottom style="thin">
        <color rgb="FFB7E1CD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horizontal="left" readingOrder="0"/>
    </xf>
    <xf borderId="0" fillId="0" fontId="1" numFmtId="0" xfId="0" applyFont="1"/>
    <xf borderId="0" fillId="2" fontId="3" numFmtId="0" xfId="0" applyAlignment="1" applyFont="1">
      <alignment readingOrder="0"/>
    </xf>
    <xf borderId="0" fillId="0" fontId="1" numFmtId="0" xfId="0" applyAlignment="1" applyFont="1">
      <alignment horizontal="left"/>
    </xf>
    <xf borderId="0" fillId="2" fontId="4" numFmtId="0" xfId="0" applyAlignment="1" applyFont="1">
      <alignment horizontal="left" readingOrder="0"/>
    </xf>
    <xf borderId="0" fillId="0" fontId="1" numFmtId="10" xfId="0" applyFont="1" applyNumberFormat="1"/>
    <xf borderId="0" fillId="0" fontId="1" numFmtId="0" xfId="0" applyAlignment="1" applyFont="1">
      <alignment readingOrder="0"/>
    </xf>
    <xf borderId="0" fillId="3" fontId="1" numFmtId="0" xfId="0" applyFill="1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Alaafia_sample_loan_data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51" sheet="Alaafia_sample_loan_data"/>
  </cacheSource>
  <cacheFields>
    <cacheField name="Loan_ID" numFmtId="0">
      <sharedItems>
        <s v="L001"/>
        <s v="L002"/>
        <s v="L003"/>
        <s v="L004"/>
        <s v="L005"/>
        <s v="L006"/>
        <s v="L007"/>
        <s v="L008"/>
        <s v="L009"/>
        <s v="L010"/>
        <s v="L011"/>
        <s v="L012"/>
        <s v="L013"/>
        <s v="L014"/>
        <s v="L015"/>
        <s v="L016"/>
        <s v="L017"/>
        <s v="L018"/>
        <s v="L019"/>
        <s v="L020"/>
        <s v="L021"/>
        <s v="L022"/>
        <s v="L023"/>
        <s v="L024"/>
        <s v="L025"/>
        <s v="L026"/>
        <s v="L027"/>
        <s v="L028"/>
        <s v="L029"/>
        <s v="L030"/>
        <s v="L031"/>
        <s v="L032"/>
        <s v="L033"/>
        <s v="L034"/>
        <s v="L035"/>
        <s v="L036"/>
        <s v="L037"/>
        <s v="L038"/>
        <s v="L039"/>
        <s v="L040"/>
        <s v="L041"/>
        <s v="L042"/>
        <s v="L043"/>
        <s v="L044"/>
        <s v="L045"/>
        <s v="L046"/>
        <s v="L047"/>
        <s v="L048"/>
        <s v="L049"/>
        <s v="L050"/>
      </sharedItems>
    </cacheField>
    <cacheField name="Business_Name" numFmtId="0">
      <sharedItems>
        <s v="Roberts-Moore"/>
        <s v="Elliott Inc"/>
        <s v="Hahn, Robinson and Thompson"/>
        <s v="Barnes, Smith and Allen"/>
        <s v="Morales Ltd"/>
        <s v="Fleming Inc"/>
        <s v="Doyle-Perez"/>
        <s v="English PLC"/>
        <s v="Foley, Thompson and Buchanan"/>
        <s v="Hebert-Phillips"/>
        <s v="Foster, Lara and Smith"/>
        <s v="Robinson, Howard and Campbell"/>
        <s v="Stewart Ltd"/>
        <s v="Bell, Thompson and Higgins"/>
        <s v="Watson, Ruiz and Torres"/>
        <s v="Levy, Barton and Brady"/>
        <s v="Jones-Bridges"/>
        <s v="Howell-Johnson"/>
        <s v="Woods, Bell and Curtis"/>
        <s v="Lee-Zamora"/>
        <s v="Walker and Sons"/>
        <s v="Brennan-Banks"/>
        <s v="Taylor, Williams and Barnes"/>
        <s v="Howell Group"/>
        <s v="Sloan LLC"/>
        <s v="Mcfarland-Medina"/>
        <s v="Salazar-Trevino"/>
        <s v="Melendez-Martin"/>
        <s v="Flores, Jordan and Gibson"/>
        <s v="Johnson Inc"/>
        <s v="Smith, Jones and Burke"/>
        <s v="Reynolds-Williams"/>
        <s v="Glenn-Austin"/>
        <s v="Stokes-Cook"/>
        <s v="Werner, Vargas and Davis"/>
        <s v="Wallace, Hickman and Ward"/>
        <s v="Evans, Stephenson and Weiss"/>
        <s v="Miller, Martinez and Bell"/>
        <s v="Small, Dudley and Blackwell"/>
        <s v="Gonzalez Ltd"/>
        <s v="Odom-Brown"/>
        <s v="Wiggins Group"/>
        <s v="Brooks-Collins"/>
        <s v="Martinez, Bender and Mora"/>
        <s v="Romero-Richards"/>
        <s v="Williams, Franklin and Hall"/>
        <s v="Rivera and Sons"/>
        <s v="Morgan-Poole"/>
        <s v="Sanders-Hill"/>
        <s v="Dominguez Group"/>
      </sharedItems>
    </cacheField>
    <cacheField name="Location" numFmtId="0">
      <sharedItems>
        <s v="Lagos"/>
        <s v="Aba"/>
        <s v="Kano"/>
        <s v="Jos"/>
        <s v="Ibadan"/>
      </sharedItems>
    </cacheField>
    <cacheField name="Gender" numFmtId="0">
      <sharedItems>
        <s v="Male"/>
        <s v="Female"/>
      </sharedItems>
    </cacheField>
    <cacheField name="Loan_Amount" numFmtId="0">
      <sharedItems containsSemiMixedTypes="0" containsString="0" containsNumber="1" containsInteger="1">
        <n v="13566.0"/>
        <n v="49047.0"/>
        <n v="44857.0"/>
        <n v="26835.0"/>
        <n v="25636.0"/>
        <n v="13573.0"/>
        <n v="45930.0"/>
        <n v="34663.0"/>
        <n v="25442.0"/>
        <n v="37662.0"/>
        <n v="37829.0"/>
        <n v="7407.0"/>
        <n v="40253.0"/>
        <n v="26882.0"/>
        <n v="39041.0"/>
        <n v="8866.0"/>
        <n v="39338.0"/>
        <n v="6165.0"/>
        <n v="5999.0"/>
        <n v="46589.0"/>
        <n v="43697.0"/>
        <n v="24295.0"/>
        <n v="39744.0"/>
        <n v="11166.0"/>
        <n v="42559.0"/>
        <n v="42834.0"/>
        <n v="37708.0"/>
        <n v="20718.0"/>
        <n v="9073.0"/>
        <n v="26788.0"/>
        <n v="11976.0"/>
        <n v="8693.0"/>
        <n v="27037.0"/>
        <n v="34738.0"/>
        <n v="44076.0"/>
        <n v="35824.0"/>
        <n v="14686.0"/>
        <n v="41902.0"/>
        <n v="42245.0"/>
        <n v="32502.0"/>
        <n v="40101.0"/>
        <n v="43757.0"/>
        <n v="27215.0"/>
        <n v="39445.0"/>
        <n v="10175.0"/>
        <n v="35148.0"/>
        <n v="49861.0"/>
        <n v="26652.0"/>
        <n v="43745.0"/>
        <n v="13172.0"/>
      </sharedItems>
    </cacheField>
    <cacheField name="Disbursed_Date" numFmtId="164">
      <sharedItems containsSemiMixedTypes="0" containsDate="1" containsString="0">
        <d v="2025-04-01T00:00:00Z"/>
        <d v="2025-04-21T00:00:00Z"/>
        <d v="2025-07-08T00:00:00Z"/>
        <d v="2025-02-04T00:00:00Z"/>
        <d v="2025-06-29T00:00:00Z"/>
        <d v="2025-02-07T00:00:00Z"/>
        <d v="2025-05-18T00:00:00Z"/>
        <d v="2025-06-15T00:00:00Z"/>
        <d v="2025-05-06T00:00:00Z"/>
        <d v="2025-07-31T00:00:00Z"/>
        <d v="2025-05-07T00:00:00Z"/>
        <d v="2025-05-29T00:00:00Z"/>
        <d v="2025-06-22T00:00:00Z"/>
        <d v="2025-05-28T00:00:00Z"/>
        <d v="2025-02-01T00:00:00Z"/>
        <d v="2025-07-28T00:00:00Z"/>
        <d v="2025-03-07T00:00:00Z"/>
        <d v="2025-04-16T00:00:00Z"/>
        <d v="2025-03-21T00:00:00Z"/>
        <d v="2025-07-04T00:00:00Z"/>
        <d v="2025-04-06T00:00:00Z"/>
        <d v="2025-05-12T00:00:00Z"/>
        <d v="2025-06-21T00:00:00Z"/>
        <d v="2025-04-29T00:00:00Z"/>
        <d v="2025-07-02T00:00:00Z"/>
        <d v="2025-07-05T00:00:00Z"/>
        <d v="2025-05-31T00:00:00Z"/>
        <d v="2025-05-22T00:00:00Z"/>
        <d v="2025-06-18T00:00:00Z"/>
        <d v="2025-05-02T00:00:00Z"/>
        <d v="2025-05-15T00:00:00Z"/>
        <d v="2025-02-14T00:00:00Z"/>
        <d v="2025-04-15T00:00:00Z"/>
        <d v="2025-06-27T00:00:00Z"/>
        <d v="2025-07-21T00:00:00Z"/>
        <d v="2025-06-11T00:00:00Z"/>
        <d v="2025-06-02T00:00:00Z"/>
        <d v="2025-03-18T00:00:00Z"/>
        <d v="2025-07-24T00:00:00Z"/>
        <d v="2025-04-25T00:00:00Z"/>
      </sharedItems>
    </cacheField>
    <cacheField name="Repayment_Status" numFmtId="0">
      <sharedItems>
        <s v="Defaulted"/>
        <s v="Paid On Time"/>
        <s v="Paid Late"/>
      </sharedItems>
    </cacheField>
    <cacheField name="Monthly_Income" numFmtId="0">
      <sharedItems containsSemiMixedTypes="0" containsString="0" containsNumber="1" containsInteger="1">
        <n v="58725.0"/>
        <n v="42775.0"/>
        <n v="8510.0"/>
        <n v="59472.0"/>
        <n v="47938.0"/>
        <n v="40211.0"/>
        <n v="29804.0"/>
        <n v="42839.0"/>
        <n v="36407.0"/>
        <n v="50886.0"/>
        <n v="19883.0"/>
        <n v="13518.0"/>
        <n v="18810.0"/>
        <n v="23931.0"/>
        <n v="15871.0"/>
        <n v="31468.0"/>
        <n v="31799.0"/>
        <n v="51477.0"/>
        <n v="46863.0"/>
        <n v="35437.0"/>
        <n v="19556.0"/>
        <n v="31267.0"/>
        <n v="22608.0"/>
        <n v="30881.0"/>
        <n v="25846.0"/>
        <n v="54860.0"/>
        <n v="22681.0"/>
        <n v="11071.0"/>
        <n v="19518.0"/>
        <n v="45993.0"/>
        <n v="41415.0"/>
        <n v="27148.0"/>
        <n v="12222.0"/>
        <n v="21207.0"/>
        <n v="50636.0"/>
        <n v="19443.0"/>
        <n v="43095.0"/>
        <n v="10046.0"/>
        <n v="37605.0"/>
        <n v="48186.0"/>
        <n v="29766.0"/>
        <n v="57077.0"/>
        <n v="16499.0"/>
        <n v="40041.0"/>
        <n v="45194.0"/>
        <n v="33048.0"/>
        <n v="19690.0"/>
        <n v="39312.0"/>
        <n v="41217.0"/>
        <n v="46841.0"/>
      </sharedItems>
    </cacheField>
    <cacheField name="Product_Type" numFmtId="0">
      <sharedItems>
        <s v="Long-term"/>
        <s v="Short-term"/>
      </sharedItems>
    </cacheField>
    <cacheField name="Sector" numFmtId="0">
      <sharedItems>
        <s v="Agriculture"/>
        <s v="Transport"/>
        <s v="Retail"/>
        <s v="Fashion"/>
        <s v="Food"/>
      </sharedItems>
    </cacheField>
    <cacheField name="Loan-to-Income Ratio" numFmtId="0">
      <sharedItems containsSemiMixedTypes="0" containsString="0" containsNumber="1">
        <n v="0.2310089399744572"/>
        <n v="1.1466277030976038"/>
        <n v="5.271092831962397"/>
        <n v="0.45122074253430183"/>
        <n v="0.5347740831907881"/>
        <n v="0.3375444530103703"/>
        <n v="1.5410683129781237"/>
        <n v="0.8091458717523752"/>
        <n v="0.6988216551762024"/>
        <n v="0.740124985261172"/>
        <n v="1.9025800935472514"/>
        <n v="0.547936085219707"/>
        <n v="2.139978734715577"/>
        <n v="1.1233128577995068"/>
        <n v="2.459895406716653"/>
        <n v="0.28174653616372186"/>
        <n v="1.2370829271360735"/>
        <n v="0.11976222390582202"/>
        <n v="0.1280114375946909"/>
        <n v="1.3146993255636763"/>
        <n v="2.234454898752301"/>
        <n v="0.7770173025873924"/>
        <n v="1.7579617834394905"/>
        <n v="0.3615815550014572"/>
        <n v="1.646637777605819"/>
        <n v="0.7807874589865111"/>
        <n v="1.6625369251796658"/>
        <n v="1.8713756661548189"/>
        <n v="0.464852956245517"/>
        <n v="0.5824364577218273"/>
        <n v="0.2891705903658095"/>
        <n v="0.3202077501105054"/>
        <n v="2.2121584028800525"/>
        <n v="1.6380440420615834"/>
        <n v="0.8704479026779366"/>
        <n v="1.8425140153268529"/>
        <n v="0.34078199327068104"/>
        <n v="4.171013338642246"/>
        <n v="1.1233878473607233"/>
        <n v="0.6745112688332711"/>
        <n v="1.3472082241483572"/>
        <n v="0.7666310422762234"/>
        <n v="1.6494939087217406"/>
        <n v="0.9851152568617167"/>
        <n v="0.22514050537681993"/>
        <n v="1.0635439360929557"/>
        <n v="2.5323006602336213"/>
        <n v="0.677960927960928"/>
        <n v="1.0613339156173422"/>
        <n v="0.28120663521274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alysis Questions" cacheId="0" dataCaption="" compact="0" compactData="0">
  <location ref="D2:E5" firstHeaderRow="0" firstDataRow="1" firstDataCol="0"/>
  <pivotFields>
    <pivotField name="Loa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Business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Loan_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Disburse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Repayment_Status" compact="0" outline="0" multipleItemSelectionAllowed="1" showAll="0">
      <items>
        <item x="0"/>
        <item x="1"/>
        <item x="2"/>
        <item t="default"/>
      </items>
    </pivotField>
    <pivotField name="Monthly_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Product_Type" compact="0" outline="0" multipleItemSelectionAllowed="1" showAll="0">
      <items>
        <item x="0"/>
        <item x="1"/>
        <item t="default"/>
      </items>
    </pivotField>
    <pivotField name="Sect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an-to-Income 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3"/>
  </rowFields>
  <dataFields>
    <dataField name="Average of Loan Amount" fld="4" subtotal="average" baseField="0"/>
  </dataFields>
</pivotTableDefinition>
</file>

<file path=xl/pivotTables/pivotTable2.xml><?xml version="1.0" encoding="utf-8"?>
<pivotTableDefinition xmlns="http://schemas.openxmlformats.org/spreadsheetml/2006/main" name="Analysis Questions 2" cacheId="0" dataCaption="" compact="0" compactData="0">
  <location ref="A8:B14" firstHeaderRow="0" firstDataRow="1" firstDataCol="0"/>
  <pivotFields>
    <pivotField name="Loa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Business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Loan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Disburse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Repayment_Status" compact="0" outline="0" multipleItemSelectionAllowed="1" showAll="0">
      <items>
        <item x="0"/>
        <item x="1"/>
        <item x="2"/>
        <item t="default"/>
      </items>
    </pivotField>
    <pivotField name="Monthly_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Product_Type" compact="0" outline="0" multipleItemSelectionAllowed="1" showAll="0">
      <items>
        <item x="0"/>
        <item x="1"/>
        <item t="default"/>
      </items>
    </pivotField>
    <pivotField name="Sector" axis="axisRow" compact="0" outline="0" multipleItemSelectionAllowed="1" showAll="0" sortType="ascending">
      <items>
        <item x="0"/>
        <item x="3"/>
        <item x="4"/>
        <item x="2"/>
        <item x="1"/>
        <item t="default"/>
      </items>
    </pivotField>
    <pivotField name="Loan-to-Income 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9"/>
  </rowFields>
  <dataFields>
    <dataField name="Count of Business Name" fld="1" subtotal="count" baseField="0"/>
  </dataFields>
</pivotTableDefinition>
</file>

<file path=xl/pivotTables/pivotTable3.xml><?xml version="1.0" encoding="utf-8"?>
<pivotTableDefinition xmlns="http://schemas.openxmlformats.org/spreadsheetml/2006/main" name="Analysis Questions 3" cacheId="0" dataCaption="" compact="0" compactData="0">
  <location ref="D8:E12" firstHeaderRow="0" firstDataRow="1" firstDataCol="0"/>
  <pivotFields>
    <pivotField name="Loa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Business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Loan_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Disburse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Repayment Status" axis="axisRow" compact="0" outline="0" multipleItemSelectionAllowed="1" showAll="0" sortType="ascending">
      <items>
        <item x="0"/>
        <item x="2"/>
        <item x="1"/>
        <item t="default"/>
      </items>
    </pivotField>
    <pivotField name="Monthly_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Product_Type" compact="0" outline="0" multipleItemSelectionAllowed="1" showAll="0">
      <items>
        <item x="0"/>
        <item x="1"/>
        <item t="default"/>
      </items>
    </pivotField>
    <pivotField name="Sect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an-to-Income 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6"/>
  </rowFields>
  <dataFields>
    <dataField name="Count of Loan Amount" fld="4" subtotal="countNums" showDataAs="percentOfCol" baseField="0" numFmtId="10"/>
  </dataFields>
</pivotTableDefinition>
</file>

<file path=xl/pivotTables/pivotTable4.xml><?xml version="1.0" encoding="utf-8"?>
<pivotTableDefinition xmlns="http://schemas.openxmlformats.org/spreadsheetml/2006/main" name="Analysis Questions 4" cacheId="0" dataCaption="" compact="0" compactData="0">
  <location ref="A17:B23" firstHeaderRow="0" firstDataRow="1" firstDataCol="0"/>
  <pivotFields>
    <pivotField name="Loa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Business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Location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Gender" compact="0" outline="0" multipleItemSelectionAllowed="1" showAll="0">
      <items>
        <item x="0"/>
        <item x="1"/>
        <item t="default"/>
      </items>
    </pivotField>
    <pivotField name="Loan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Disburse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Repayment_Status" compact="0" outline="0" multipleItemSelectionAllowed="1" showAll="0">
      <items>
        <item x="0"/>
        <item x="1"/>
        <item x="2"/>
        <item t="default"/>
      </items>
    </pivotField>
    <pivotField name="Monthly_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Product_Type" compact="0" outline="0" multipleItemSelectionAllowed="1" showAll="0">
      <items>
        <item x="0"/>
        <item x="1"/>
        <item t="default"/>
      </items>
    </pivotField>
    <pivotField name="Sect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an-to-Income 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2"/>
  </rowFields>
  <dataFields>
    <dataField name="Sum of Monthly Income" fld="7" baseField="0"/>
  </dataFields>
</pivotTableDefinition>
</file>

<file path=xl/tables/table1.xml><?xml version="1.0" encoding="utf-8"?>
<table xmlns="http://schemas.openxmlformats.org/spreadsheetml/2006/main" ref="A1:K51" displayName="Table1" name="Table1" id="1">
  <tableColumns count="11">
    <tableColumn name="Loan_ID" id="1"/>
    <tableColumn name="Business_Name" id="2"/>
    <tableColumn name="Location" id="3"/>
    <tableColumn name="Gender" id="4"/>
    <tableColumn name="Loan_Amount" id="5"/>
    <tableColumn name="Disbursed_Date" id="6"/>
    <tableColumn name="Repayment_Status" id="7"/>
    <tableColumn name="Monthly_Income" id="8"/>
    <tableColumn name="Product_Type" id="9"/>
    <tableColumn name="Sector" id="10"/>
    <tableColumn name="Loan-to-Income Ratio" id="11"/>
  </tableColumns>
  <tableStyleInfo name="Alaafia_sample_loan_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5"/>
    <col customWidth="1" min="2" max="2" width="26.38"/>
    <col customWidth="1" min="3" max="3" width="12.0"/>
    <col customWidth="1" min="4" max="4" width="10.88"/>
    <col customWidth="1" min="5" max="5" width="15.88"/>
    <col customWidth="1" min="6" max="6" width="20.5"/>
    <col customWidth="1" min="7" max="7" width="22.75"/>
    <col customWidth="1" min="8" max="8" width="17.0"/>
    <col customWidth="1" min="9" max="9" width="19.0"/>
    <col customWidth="1" min="11" max="11" width="21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>
      <c r="A2" s="4" t="s">
        <v>11</v>
      </c>
      <c r="B2" s="5" t="s">
        <v>12</v>
      </c>
      <c r="C2" s="5" t="s">
        <v>13</v>
      </c>
      <c r="D2" s="5" t="s">
        <v>14</v>
      </c>
      <c r="E2" s="5">
        <v>13566.0</v>
      </c>
      <c r="F2" s="6">
        <v>45748.0</v>
      </c>
      <c r="G2" s="7" t="s">
        <v>15</v>
      </c>
      <c r="H2" s="5">
        <v>58725.0</v>
      </c>
      <c r="I2" s="7" t="s">
        <v>16</v>
      </c>
      <c r="J2" s="5" t="s">
        <v>17</v>
      </c>
      <c r="K2" s="8">
        <f>IFERROR(Table1[Loan_Amount]/Table1[Monthly_Income],"")</f>
        <v>0.23100894</v>
      </c>
    </row>
    <row r="3">
      <c r="A3" s="9" t="s">
        <v>18</v>
      </c>
      <c r="B3" s="10" t="s">
        <v>19</v>
      </c>
      <c r="C3" s="10" t="s">
        <v>20</v>
      </c>
      <c r="D3" s="10" t="s">
        <v>21</v>
      </c>
      <c r="E3" s="10">
        <v>49047.0</v>
      </c>
      <c r="F3" s="11">
        <v>45768.0</v>
      </c>
      <c r="G3" s="12" t="s">
        <v>15</v>
      </c>
      <c r="H3" s="10">
        <v>42775.0</v>
      </c>
      <c r="I3" s="12" t="s">
        <v>16</v>
      </c>
      <c r="J3" s="10" t="s">
        <v>22</v>
      </c>
      <c r="K3" s="13">
        <f>IFERROR(Table1[Loan_Amount]/Table1[Monthly_Income],"")</f>
        <v>1.146627703</v>
      </c>
    </row>
    <row r="4">
      <c r="A4" s="4" t="s">
        <v>23</v>
      </c>
      <c r="B4" s="5" t="s">
        <v>24</v>
      </c>
      <c r="C4" s="5" t="s">
        <v>20</v>
      </c>
      <c r="D4" s="5" t="s">
        <v>14</v>
      </c>
      <c r="E4" s="5">
        <v>44857.0</v>
      </c>
      <c r="F4" s="6">
        <v>45846.0</v>
      </c>
      <c r="G4" s="7" t="s">
        <v>25</v>
      </c>
      <c r="H4" s="5">
        <v>8510.0</v>
      </c>
      <c r="I4" s="7" t="s">
        <v>16</v>
      </c>
      <c r="J4" s="5" t="s">
        <v>26</v>
      </c>
      <c r="K4" s="14">
        <f>IFERROR(Table1[Loan_Amount]/Table1[Monthly_Income],"")</f>
        <v>5.271092832</v>
      </c>
    </row>
    <row r="5">
      <c r="A5" s="9" t="s">
        <v>27</v>
      </c>
      <c r="B5" s="10" t="s">
        <v>28</v>
      </c>
      <c r="C5" s="10" t="s">
        <v>13</v>
      </c>
      <c r="D5" s="10" t="s">
        <v>21</v>
      </c>
      <c r="E5" s="10">
        <v>26835.0</v>
      </c>
      <c r="F5" s="11">
        <v>45692.0</v>
      </c>
      <c r="G5" s="12" t="s">
        <v>15</v>
      </c>
      <c r="H5" s="10">
        <v>59472.0</v>
      </c>
      <c r="I5" s="12" t="s">
        <v>29</v>
      </c>
      <c r="J5" s="10" t="s">
        <v>26</v>
      </c>
      <c r="K5" s="13">
        <f>IFERROR(Table1[Loan_Amount]/Table1[Monthly_Income],"")</f>
        <v>0.4512207425</v>
      </c>
    </row>
    <row r="6">
      <c r="A6" s="4" t="s">
        <v>30</v>
      </c>
      <c r="B6" s="5" t="s">
        <v>31</v>
      </c>
      <c r="C6" s="5" t="s">
        <v>32</v>
      </c>
      <c r="D6" s="5" t="s">
        <v>14</v>
      </c>
      <c r="E6" s="5">
        <v>25636.0</v>
      </c>
      <c r="F6" s="6">
        <v>45837.0</v>
      </c>
      <c r="G6" s="7" t="s">
        <v>15</v>
      </c>
      <c r="H6" s="5">
        <v>47938.0</v>
      </c>
      <c r="I6" s="7" t="s">
        <v>16</v>
      </c>
      <c r="J6" s="5" t="s">
        <v>17</v>
      </c>
      <c r="K6" s="8">
        <f>IFERROR(Table1[Loan_Amount]/Table1[Monthly_Income],"")</f>
        <v>0.5347740832</v>
      </c>
    </row>
    <row r="7">
      <c r="A7" s="9" t="s">
        <v>33</v>
      </c>
      <c r="B7" s="10" t="s">
        <v>34</v>
      </c>
      <c r="C7" s="10" t="s">
        <v>32</v>
      </c>
      <c r="D7" s="10" t="s">
        <v>14</v>
      </c>
      <c r="E7" s="10">
        <v>13573.0</v>
      </c>
      <c r="F7" s="11">
        <v>45695.0</v>
      </c>
      <c r="G7" s="12" t="s">
        <v>35</v>
      </c>
      <c r="H7" s="10">
        <v>40211.0</v>
      </c>
      <c r="I7" s="12" t="s">
        <v>29</v>
      </c>
      <c r="J7" s="10" t="s">
        <v>26</v>
      </c>
      <c r="K7" s="13">
        <f>IFERROR(Table1[Loan_Amount]/Table1[Monthly_Income],"")</f>
        <v>0.337544453</v>
      </c>
    </row>
    <row r="8">
      <c r="A8" s="4" t="s">
        <v>36</v>
      </c>
      <c r="B8" s="5" t="s">
        <v>37</v>
      </c>
      <c r="C8" s="5" t="s">
        <v>38</v>
      </c>
      <c r="D8" s="5" t="s">
        <v>21</v>
      </c>
      <c r="E8" s="5">
        <v>45930.0</v>
      </c>
      <c r="F8" s="6">
        <v>45795.0</v>
      </c>
      <c r="G8" s="7" t="s">
        <v>25</v>
      </c>
      <c r="H8" s="5">
        <v>29804.0</v>
      </c>
      <c r="I8" s="7" t="s">
        <v>29</v>
      </c>
      <c r="J8" s="5" t="s">
        <v>26</v>
      </c>
      <c r="K8" s="14">
        <f>IFERROR(Table1[Loan_Amount]/Table1[Monthly_Income],"")</f>
        <v>1.541068313</v>
      </c>
    </row>
    <row r="9">
      <c r="A9" s="9" t="s">
        <v>39</v>
      </c>
      <c r="B9" s="10" t="s">
        <v>40</v>
      </c>
      <c r="C9" s="10" t="s">
        <v>41</v>
      </c>
      <c r="D9" s="10" t="s">
        <v>21</v>
      </c>
      <c r="E9" s="10">
        <v>34663.0</v>
      </c>
      <c r="F9" s="11">
        <v>45823.0</v>
      </c>
      <c r="G9" s="12" t="s">
        <v>15</v>
      </c>
      <c r="H9" s="10">
        <v>42839.0</v>
      </c>
      <c r="I9" s="12" t="s">
        <v>29</v>
      </c>
      <c r="J9" s="10" t="s">
        <v>42</v>
      </c>
      <c r="K9" s="13">
        <f>IFERROR(Table1[Loan_Amount]/Table1[Monthly_Income],"")</f>
        <v>0.8091458718</v>
      </c>
    </row>
    <row r="10">
      <c r="A10" s="4" t="s">
        <v>43</v>
      </c>
      <c r="B10" s="5" t="s">
        <v>44</v>
      </c>
      <c r="C10" s="5" t="s">
        <v>38</v>
      </c>
      <c r="D10" s="5" t="s">
        <v>14</v>
      </c>
      <c r="E10" s="5">
        <v>25442.0</v>
      </c>
      <c r="F10" s="6">
        <v>45783.0</v>
      </c>
      <c r="G10" s="7" t="s">
        <v>25</v>
      </c>
      <c r="H10" s="5">
        <v>36407.0</v>
      </c>
      <c r="I10" s="7" t="s">
        <v>16</v>
      </c>
      <c r="J10" s="5" t="s">
        <v>42</v>
      </c>
      <c r="K10" s="8">
        <f>IFERROR(Table1[Loan_Amount]/Table1[Monthly_Income],"")</f>
        <v>0.6988216552</v>
      </c>
    </row>
    <row r="11">
      <c r="A11" s="9" t="s">
        <v>45</v>
      </c>
      <c r="B11" s="10" t="s">
        <v>46</v>
      </c>
      <c r="C11" s="10" t="s">
        <v>13</v>
      </c>
      <c r="D11" s="10" t="s">
        <v>21</v>
      </c>
      <c r="E11" s="10">
        <v>37662.0</v>
      </c>
      <c r="F11" s="11">
        <v>45869.0</v>
      </c>
      <c r="G11" s="12" t="s">
        <v>15</v>
      </c>
      <c r="H11" s="10">
        <v>50886.0</v>
      </c>
      <c r="I11" s="12" t="s">
        <v>16</v>
      </c>
      <c r="J11" s="10" t="s">
        <v>17</v>
      </c>
      <c r="K11" s="13">
        <f>IFERROR(Table1[Loan_Amount]/Table1[Monthly_Income],"")</f>
        <v>0.7401249853</v>
      </c>
    </row>
    <row r="12">
      <c r="A12" s="4" t="s">
        <v>47</v>
      </c>
      <c r="B12" s="5" t="s">
        <v>48</v>
      </c>
      <c r="C12" s="5" t="s">
        <v>13</v>
      </c>
      <c r="D12" s="5" t="s">
        <v>21</v>
      </c>
      <c r="E12" s="5">
        <v>37829.0</v>
      </c>
      <c r="F12" s="6">
        <v>45784.0</v>
      </c>
      <c r="G12" s="7" t="s">
        <v>35</v>
      </c>
      <c r="H12" s="5">
        <v>19883.0</v>
      </c>
      <c r="I12" s="7" t="s">
        <v>29</v>
      </c>
      <c r="J12" s="5" t="s">
        <v>22</v>
      </c>
      <c r="K12" s="14">
        <f>IFERROR(Table1[Loan_Amount]/Table1[Monthly_Income],"")</f>
        <v>1.902580094</v>
      </c>
    </row>
    <row r="13">
      <c r="A13" s="9" t="s">
        <v>49</v>
      </c>
      <c r="B13" s="10" t="s">
        <v>50</v>
      </c>
      <c r="C13" s="10" t="s">
        <v>20</v>
      </c>
      <c r="D13" s="10" t="s">
        <v>21</v>
      </c>
      <c r="E13" s="10">
        <v>7407.0</v>
      </c>
      <c r="F13" s="11">
        <v>45806.0</v>
      </c>
      <c r="G13" s="12" t="s">
        <v>35</v>
      </c>
      <c r="H13" s="10">
        <v>13518.0</v>
      </c>
      <c r="I13" s="12" t="s">
        <v>29</v>
      </c>
      <c r="J13" s="10" t="s">
        <v>22</v>
      </c>
      <c r="K13" s="13">
        <f>IFERROR(Table1[Loan_Amount]/Table1[Monthly_Income],"")</f>
        <v>0.5479360852</v>
      </c>
    </row>
    <row r="14">
      <c r="A14" s="4" t="s">
        <v>51</v>
      </c>
      <c r="B14" s="5" t="s">
        <v>52</v>
      </c>
      <c r="C14" s="5" t="s">
        <v>20</v>
      </c>
      <c r="D14" s="5" t="s">
        <v>21</v>
      </c>
      <c r="E14" s="5">
        <v>40253.0</v>
      </c>
      <c r="F14" s="6">
        <v>45830.0</v>
      </c>
      <c r="G14" s="7" t="s">
        <v>25</v>
      </c>
      <c r="H14" s="5">
        <v>18810.0</v>
      </c>
      <c r="I14" s="7" t="s">
        <v>16</v>
      </c>
      <c r="J14" s="5" t="s">
        <v>26</v>
      </c>
      <c r="K14" s="14">
        <f>IFERROR(Table1[Loan_Amount]/Table1[Monthly_Income],"")</f>
        <v>2.139978735</v>
      </c>
    </row>
    <row r="15">
      <c r="A15" s="9" t="s">
        <v>53</v>
      </c>
      <c r="B15" s="10" t="s">
        <v>54</v>
      </c>
      <c r="C15" s="10" t="s">
        <v>41</v>
      </c>
      <c r="D15" s="10" t="s">
        <v>21</v>
      </c>
      <c r="E15" s="10">
        <v>26882.0</v>
      </c>
      <c r="F15" s="11">
        <v>45805.0</v>
      </c>
      <c r="G15" s="12" t="s">
        <v>15</v>
      </c>
      <c r="H15" s="10">
        <v>23931.0</v>
      </c>
      <c r="I15" s="12" t="s">
        <v>16</v>
      </c>
      <c r="J15" s="10" t="s">
        <v>17</v>
      </c>
      <c r="K15" s="13">
        <f>IFERROR(Table1[Loan_Amount]/Table1[Monthly_Income],"")</f>
        <v>1.123312858</v>
      </c>
    </row>
    <row r="16">
      <c r="A16" s="4" t="s">
        <v>55</v>
      </c>
      <c r="B16" s="5" t="s">
        <v>56</v>
      </c>
      <c r="C16" s="5" t="s">
        <v>32</v>
      </c>
      <c r="D16" s="5" t="s">
        <v>21</v>
      </c>
      <c r="E16" s="5">
        <v>39041.0</v>
      </c>
      <c r="F16" s="6">
        <v>45846.0</v>
      </c>
      <c r="G16" s="7" t="s">
        <v>35</v>
      </c>
      <c r="H16" s="5">
        <v>15871.0</v>
      </c>
      <c r="I16" s="7" t="s">
        <v>29</v>
      </c>
      <c r="J16" s="5" t="s">
        <v>26</v>
      </c>
      <c r="K16" s="14">
        <f>IFERROR(Table1[Loan_Amount]/Table1[Monthly_Income],"")</f>
        <v>2.459895407</v>
      </c>
    </row>
    <row r="17">
      <c r="A17" s="9" t="s">
        <v>57</v>
      </c>
      <c r="B17" s="10" t="s">
        <v>58</v>
      </c>
      <c r="C17" s="10" t="s">
        <v>13</v>
      </c>
      <c r="D17" s="10" t="s">
        <v>21</v>
      </c>
      <c r="E17" s="10">
        <v>8866.0</v>
      </c>
      <c r="F17" s="11">
        <v>45689.0</v>
      </c>
      <c r="G17" s="12" t="s">
        <v>15</v>
      </c>
      <c r="H17" s="10">
        <v>31468.0</v>
      </c>
      <c r="I17" s="12" t="s">
        <v>16</v>
      </c>
      <c r="J17" s="10" t="s">
        <v>22</v>
      </c>
      <c r="K17" s="13">
        <f>IFERROR(Table1[Loan_Amount]/Table1[Monthly_Income],"")</f>
        <v>0.2817465362</v>
      </c>
    </row>
    <row r="18">
      <c r="A18" s="4" t="s">
        <v>59</v>
      </c>
      <c r="B18" s="5" t="s">
        <v>60</v>
      </c>
      <c r="C18" s="5" t="s">
        <v>41</v>
      </c>
      <c r="D18" s="5" t="s">
        <v>14</v>
      </c>
      <c r="E18" s="5">
        <v>39338.0</v>
      </c>
      <c r="F18" s="6">
        <v>45866.0</v>
      </c>
      <c r="G18" s="7" t="s">
        <v>25</v>
      </c>
      <c r="H18" s="5">
        <v>31799.0</v>
      </c>
      <c r="I18" s="7" t="s">
        <v>16</v>
      </c>
      <c r="J18" s="5" t="s">
        <v>22</v>
      </c>
      <c r="K18" s="14">
        <f>IFERROR(Table1[Loan_Amount]/Table1[Monthly_Income],"")</f>
        <v>1.237082927</v>
      </c>
    </row>
    <row r="19">
      <c r="A19" s="9" t="s">
        <v>61</v>
      </c>
      <c r="B19" s="10" t="s">
        <v>62</v>
      </c>
      <c r="C19" s="10" t="s">
        <v>13</v>
      </c>
      <c r="D19" s="10" t="s">
        <v>21</v>
      </c>
      <c r="E19" s="10">
        <v>6165.0</v>
      </c>
      <c r="F19" s="11">
        <v>45723.0</v>
      </c>
      <c r="G19" s="12" t="s">
        <v>15</v>
      </c>
      <c r="H19" s="10">
        <v>51477.0</v>
      </c>
      <c r="I19" s="12" t="s">
        <v>16</v>
      </c>
      <c r="J19" s="10" t="s">
        <v>17</v>
      </c>
      <c r="K19" s="13">
        <f>IFERROR(Table1[Loan_Amount]/Table1[Monthly_Income],"")</f>
        <v>0.1197622239</v>
      </c>
    </row>
    <row r="20">
      <c r="A20" s="4" t="s">
        <v>63</v>
      </c>
      <c r="B20" s="5" t="s">
        <v>64</v>
      </c>
      <c r="C20" s="5" t="s">
        <v>20</v>
      </c>
      <c r="D20" s="5" t="s">
        <v>14</v>
      </c>
      <c r="E20" s="5">
        <v>5999.0</v>
      </c>
      <c r="F20" s="6">
        <v>45763.0</v>
      </c>
      <c r="G20" s="7" t="s">
        <v>15</v>
      </c>
      <c r="H20" s="5">
        <v>46863.0</v>
      </c>
      <c r="I20" s="7" t="s">
        <v>16</v>
      </c>
      <c r="J20" s="5" t="s">
        <v>22</v>
      </c>
      <c r="K20" s="8">
        <f>IFERROR(Table1[Loan_Amount]/Table1[Monthly_Income],"")</f>
        <v>0.1280114376</v>
      </c>
    </row>
    <row r="21">
      <c r="A21" s="9" t="s">
        <v>65</v>
      </c>
      <c r="B21" s="10" t="s">
        <v>66</v>
      </c>
      <c r="C21" s="10" t="s">
        <v>38</v>
      </c>
      <c r="D21" s="10" t="s">
        <v>21</v>
      </c>
      <c r="E21" s="10">
        <v>46589.0</v>
      </c>
      <c r="F21" s="11">
        <v>45737.0</v>
      </c>
      <c r="G21" s="12" t="s">
        <v>25</v>
      </c>
      <c r="H21" s="10">
        <v>35437.0</v>
      </c>
      <c r="I21" s="12" t="s">
        <v>29</v>
      </c>
      <c r="J21" s="10" t="s">
        <v>22</v>
      </c>
      <c r="K21" s="14">
        <f>IFERROR(Table1[Loan_Amount]/Table1[Monthly_Income],"")</f>
        <v>1.314699326</v>
      </c>
    </row>
    <row r="22">
      <c r="A22" s="4" t="s">
        <v>67</v>
      </c>
      <c r="B22" s="5" t="s">
        <v>68</v>
      </c>
      <c r="C22" s="5" t="s">
        <v>13</v>
      </c>
      <c r="D22" s="5" t="s">
        <v>21</v>
      </c>
      <c r="E22" s="5">
        <v>43697.0</v>
      </c>
      <c r="F22" s="6">
        <v>45842.0</v>
      </c>
      <c r="G22" s="7" t="s">
        <v>35</v>
      </c>
      <c r="H22" s="5">
        <v>19556.0</v>
      </c>
      <c r="I22" s="7" t="s">
        <v>29</v>
      </c>
      <c r="J22" s="5" t="s">
        <v>26</v>
      </c>
      <c r="K22" s="14">
        <f>IFERROR(Table1[Loan_Amount]/Table1[Monthly_Income],"")</f>
        <v>2.234454899</v>
      </c>
    </row>
    <row r="23">
      <c r="A23" s="9" t="s">
        <v>69</v>
      </c>
      <c r="B23" s="10" t="s">
        <v>70</v>
      </c>
      <c r="C23" s="10" t="s">
        <v>32</v>
      </c>
      <c r="D23" s="10" t="s">
        <v>21</v>
      </c>
      <c r="E23" s="10">
        <v>24295.0</v>
      </c>
      <c r="F23" s="11">
        <v>45753.0</v>
      </c>
      <c r="G23" s="12" t="s">
        <v>15</v>
      </c>
      <c r="H23" s="10">
        <v>31267.0</v>
      </c>
      <c r="I23" s="12" t="s">
        <v>16</v>
      </c>
      <c r="J23" s="10" t="s">
        <v>17</v>
      </c>
      <c r="K23" s="13">
        <f>IFERROR(Table1[Loan_Amount]/Table1[Monthly_Income],"")</f>
        <v>0.7770173026</v>
      </c>
    </row>
    <row r="24">
      <c r="A24" s="4" t="s">
        <v>71</v>
      </c>
      <c r="B24" s="5" t="s">
        <v>72</v>
      </c>
      <c r="C24" s="5" t="s">
        <v>20</v>
      </c>
      <c r="D24" s="5" t="s">
        <v>21</v>
      </c>
      <c r="E24" s="5">
        <v>39744.0</v>
      </c>
      <c r="F24" s="6">
        <v>45789.0</v>
      </c>
      <c r="G24" s="7" t="s">
        <v>25</v>
      </c>
      <c r="H24" s="5">
        <v>22608.0</v>
      </c>
      <c r="I24" s="7" t="s">
        <v>16</v>
      </c>
      <c r="J24" s="5" t="s">
        <v>17</v>
      </c>
      <c r="K24" s="14">
        <f>IFERROR(Table1[Loan_Amount]/Table1[Monthly_Income],"")</f>
        <v>1.757961783</v>
      </c>
    </row>
    <row r="25">
      <c r="A25" s="9" t="s">
        <v>73</v>
      </c>
      <c r="B25" s="10" t="s">
        <v>74</v>
      </c>
      <c r="C25" s="10" t="s">
        <v>32</v>
      </c>
      <c r="D25" s="10" t="s">
        <v>21</v>
      </c>
      <c r="E25" s="10">
        <v>11166.0</v>
      </c>
      <c r="F25" s="11">
        <v>45829.0</v>
      </c>
      <c r="G25" s="12" t="s">
        <v>15</v>
      </c>
      <c r="H25" s="10">
        <v>30881.0</v>
      </c>
      <c r="I25" s="12" t="s">
        <v>16</v>
      </c>
      <c r="J25" s="10" t="s">
        <v>75</v>
      </c>
      <c r="K25" s="13">
        <f>IFERROR(Table1[Loan_Amount]/Table1[Monthly_Income],"")</f>
        <v>0.361581555</v>
      </c>
    </row>
    <row r="26">
      <c r="A26" s="4" t="s">
        <v>76</v>
      </c>
      <c r="B26" s="5" t="s">
        <v>77</v>
      </c>
      <c r="C26" s="5" t="s">
        <v>32</v>
      </c>
      <c r="D26" s="5" t="s">
        <v>21</v>
      </c>
      <c r="E26" s="5">
        <v>42559.0</v>
      </c>
      <c r="F26" s="6">
        <v>45823.0</v>
      </c>
      <c r="G26" s="7" t="s">
        <v>35</v>
      </c>
      <c r="H26" s="5">
        <v>25846.0</v>
      </c>
      <c r="I26" s="7" t="s">
        <v>16</v>
      </c>
      <c r="J26" s="5" t="s">
        <v>75</v>
      </c>
      <c r="K26" s="14">
        <f>IFERROR(Table1[Loan_Amount]/Table1[Monthly_Income],"")</f>
        <v>1.646637778</v>
      </c>
    </row>
    <row r="27">
      <c r="A27" s="9" t="s">
        <v>78</v>
      </c>
      <c r="B27" s="10" t="s">
        <v>79</v>
      </c>
      <c r="C27" s="10" t="s">
        <v>32</v>
      </c>
      <c r="D27" s="10" t="s">
        <v>14</v>
      </c>
      <c r="E27" s="10">
        <v>42834.0</v>
      </c>
      <c r="F27" s="11">
        <v>45776.0</v>
      </c>
      <c r="G27" s="12" t="s">
        <v>35</v>
      </c>
      <c r="H27" s="10">
        <v>54860.0</v>
      </c>
      <c r="I27" s="12" t="s">
        <v>16</v>
      </c>
      <c r="J27" s="10" t="s">
        <v>75</v>
      </c>
      <c r="K27" s="13">
        <f>IFERROR(Table1[Loan_Amount]/Table1[Monthly_Income],"")</f>
        <v>0.780787459</v>
      </c>
    </row>
    <row r="28">
      <c r="A28" s="4" t="s">
        <v>80</v>
      </c>
      <c r="B28" s="5" t="s">
        <v>81</v>
      </c>
      <c r="C28" s="5" t="s">
        <v>38</v>
      </c>
      <c r="D28" s="5" t="s">
        <v>14</v>
      </c>
      <c r="E28" s="5">
        <v>37708.0</v>
      </c>
      <c r="F28" s="6">
        <v>45840.0</v>
      </c>
      <c r="G28" s="7" t="s">
        <v>35</v>
      </c>
      <c r="H28" s="5">
        <v>22681.0</v>
      </c>
      <c r="I28" s="7" t="s">
        <v>16</v>
      </c>
      <c r="J28" s="5" t="s">
        <v>26</v>
      </c>
      <c r="K28" s="14">
        <f>IFERROR(Table1[Loan_Amount]/Table1[Monthly_Income],"")</f>
        <v>1.662536925</v>
      </c>
    </row>
    <row r="29">
      <c r="A29" s="9" t="s">
        <v>82</v>
      </c>
      <c r="B29" s="10" t="s">
        <v>83</v>
      </c>
      <c r="C29" s="10" t="s">
        <v>38</v>
      </c>
      <c r="D29" s="10" t="s">
        <v>14</v>
      </c>
      <c r="E29" s="10">
        <v>20718.0</v>
      </c>
      <c r="F29" s="11">
        <v>45843.0</v>
      </c>
      <c r="G29" s="12" t="s">
        <v>15</v>
      </c>
      <c r="H29" s="10">
        <v>11071.0</v>
      </c>
      <c r="I29" s="12" t="s">
        <v>16</v>
      </c>
      <c r="J29" s="10" t="s">
        <v>22</v>
      </c>
      <c r="K29" s="14">
        <f>IFERROR(Table1[Loan_Amount]/Table1[Monthly_Income],"")</f>
        <v>1.871375666</v>
      </c>
    </row>
    <row r="30">
      <c r="A30" s="4" t="s">
        <v>84</v>
      </c>
      <c r="B30" s="5" t="s">
        <v>85</v>
      </c>
      <c r="C30" s="5" t="s">
        <v>32</v>
      </c>
      <c r="D30" s="5" t="s">
        <v>14</v>
      </c>
      <c r="E30" s="5">
        <v>9073.0</v>
      </c>
      <c r="F30" s="6">
        <v>45808.0</v>
      </c>
      <c r="G30" s="7" t="s">
        <v>35</v>
      </c>
      <c r="H30" s="5">
        <v>19518.0</v>
      </c>
      <c r="I30" s="7" t="s">
        <v>29</v>
      </c>
      <c r="J30" s="5" t="s">
        <v>26</v>
      </c>
      <c r="K30" s="8">
        <f>IFERROR(Table1[Loan_Amount]/Table1[Monthly_Income],"")</f>
        <v>0.4648529562</v>
      </c>
    </row>
    <row r="31">
      <c r="A31" s="9" t="s">
        <v>86</v>
      </c>
      <c r="B31" s="10" t="s">
        <v>87</v>
      </c>
      <c r="C31" s="10" t="s">
        <v>41</v>
      </c>
      <c r="D31" s="10" t="s">
        <v>21</v>
      </c>
      <c r="E31" s="10">
        <v>26788.0</v>
      </c>
      <c r="F31" s="11">
        <v>45799.0</v>
      </c>
      <c r="G31" s="12" t="s">
        <v>35</v>
      </c>
      <c r="H31" s="10">
        <v>45993.0</v>
      </c>
      <c r="I31" s="12" t="s">
        <v>16</v>
      </c>
      <c r="J31" s="10" t="s">
        <v>42</v>
      </c>
      <c r="K31" s="13">
        <f>IFERROR(Table1[Loan_Amount]/Table1[Monthly_Income],"")</f>
        <v>0.5824364577</v>
      </c>
    </row>
    <row r="32">
      <c r="A32" s="4" t="s">
        <v>88</v>
      </c>
      <c r="B32" s="5" t="s">
        <v>89</v>
      </c>
      <c r="C32" s="5" t="s">
        <v>38</v>
      </c>
      <c r="D32" s="5" t="s">
        <v>21</v>
      </c>
      <c r="E32" s="5">
        <v>11976.0</v>
      </c>
      <c r="F32" s="6">
        <v>45826.0</v>
      </c>
      <c r="G32" s="7" t="s">
        <v>35</v>
      </c>
      <c r="H32" s="5">
        <v>41415.0</v>
      </c>
      <c r="I32" s="7" t="s">
        <v>16</v>
      </c>
      <c r="J32" s="5" t="s">
        <v>26</v>
      </c>
      <c r="K32" s="8">
        <f>IFERROR(Table1[Loan_Amount]/Table1[Monthly_Income],"")</f>
        <v>0.2891705904</v>
      </c>
    </row>
    <row r="33">
      <c r="A33" s="9" t="s">
        <v>90</v>
      </c>
      <c r="B33" s="10" t="s">
        <v>91</v>
      </c>
      <c r="C33" s="10" t="s">
        <v>38</v>
      </c>
      <c r="D33" s="10" t="s">
        <v>14</v>
      </c>
      <c r="E33" s="10">
        <v>8693.0</v>
      </c>
      <c r="F33" s="11">
        <v>45776.0</v>
      </c>
      <c r="G33" s="12" t="s">
        <v>15</v>
      </c>
      <c r="H33" s="10">
        <v>27148.0</v>
      </c>
      <c r="I33" s="12" t="s">
        <v>16</v>
      </c>
      <c r="J33" s="10" t="s">
        <v>22</v>
      </c>
      <c r="K33" s="13">
        <f>IFERROR(Table1[Loan_Amount]/Table1[Monthly_Income],"")</f>
        <v>0.3202077501</v>
      </c>
    </row>
    <row r="34">
      <c r="A34" s="4" t="s">
        <v>92</v>
      </c>
      <c r="B34" s="5" t="s">
        <v>93</v>
      </c>
      <c r="C34" s="5" t="s">
        <v>32</v>
      </c>
      <c r="D34" s="5" t="s">
        <v>21</v>
      </c>
      <c r="E34" s="5">
        <v>27037.0</v>
      </c>
      <c r="F34" s="6">
        <v>45846.0</v>
      </c>
      <c r="G34" s="7" t="s">
        <v>35</v>
      </c>
      <c r="H34" s="5">
        <v>12222.0</v>
      </c>
      <c r="I34" s="7" t="s">
        <v>16</v>
      </c>
      <c r="J34" s="5" t="s">
        <v>17</v>
      </c>
      <c r="K34" s="14">
        <f>IFERROR(Table1[Loan_Amount]/Table1[Monthly_Income],"")</f>
        <v>2.212158403</v>
      </c>
    </row>
    <row r="35">
      <c r="A35" s="9" t="s">
        <v>94</v>
      </c>
      <c r="B35" s="10" t="s">
        <v>95</v>
      </c>
      <c r="C35" s="10" t="s">
        <v>13</v>
      </c>
      <c r="D35" s="10" t="s">
        <v>14</v>
      </c>
      <c r="E35" s="10">
        <v>34738.0</v>
      </c>
      <c r="F35" s="11">
        <v>45779.0</v>
      </c>
      <c r="G35" s="12" t="s">
        <v>15</v>
      </c>
      <c r="H35" s="10">
        <v>21207.0</v>
      </c>
      <c r="I35" s="12" t="s">
        <v>29</v>
      </c>
      <c r="J35" s="10" t="s">
        <v>42</v>
      </c>
      <c r="K35" s="14">
        <f>IFERROR(Table1[Loan_Amount]/Table1[Monthly_Income],"")</f>
        <v>1.638044042</v>
      </c>
    </row>
    <row r="36">
      <c r="A36" s="4" t="s">
        <v>96</v>
      </c>
      <c r="B36" s="5" t="s">
        <v>97</v>
      </c>
      <c r="C36" s="5" t="s">
        <v>20</v>
      </c>
      <c r="D36" s="5" t="s">
        <v>21</v>
      </c>
      <c r="E36" s="5">
        <v>44076.0</v>
      </c>
      <c r="F36" s="6">
        <v>45737.0</v>
      </c>
      <c r="G36" s="7" t="s">
        <v>15</v>
      </c>
      <c r="H36" s="5">
        <v>50636.0</v>
      </c>
      <c r="I36" s="7" t="s">
        <v>29</v>
      </c>
      <c r="J36" s="5" t="s">
        <v>26</v>
      </c>
      <c r="K36" s="8">
        <f>IFERROR(Table1[Loan_Amount]/Table1[Monthly_Income],"")</f>
        <v>0.8704479027</v>
      </c>
    </row>
    <row r="37">
      <c r="A37" s="9" t="s">
        <v>98</v>
      </c>
      <c r="B37" s="10" t="s">
        <v>99</v>
      </c>
      <c r="C37" s="10" t="s">
        <v>20</v>
      </c>
      <c r="D37" s="10" t="s">
        <v>21</v>
      </c>
      <c r="E37" s="10">
        <v>35824.0</v>
      </c>
      <c r="F37" s="11">
        <v>45792.0</v>
      </c>
      <c r="G37" s="12" t="s">
        <v>25</v>
      </c>
      <c r="H37" s="10">
        <v>19443.0</v>
      </c>
      <c r="I37" s="12" t="s">
        <v>29</v>
      </c>
      <c r="J37" s="10" t="s">
        <v>75</v>
      </c>
      <c r="K37" s="14">
        <f>IFERROR(Table1[Loan_Amount]/Table1[Monthly_Income],"")</f>
        <v>1.842514015</v>
      </c>
    </row>
    <row r="38">
      <c r="A38" s="4" t="s">
        <v>100</v>
      </c>
      <c r="B38" s="5" t="s">
        <v>101</v>
      </c>
      <c r="C38" s="5" t="s">
        <v>13</v>
      </c>
      <c r="D38" s="5" t="s">
        <v>21</v>
      </c>
      <c r="E38" s="5">
        <v>14686.0</v>
      </c>
      <c r="F38" s="6">
        <v>45702.0</v>
      </c>
      <c r="G38" s="7" t="s">
        <v>15</v>
      </c>
      <c r="H38" s="5">
        <v>43095.0</v>
      </c>
      <c r="I38" s="7" t="s">
        <v>29</v>
      </c>
      <c r="J38" s="5" t="s">
        <v>26</v>
      </c>
      <c r="K38" s="8">
        <f>IFERROR(Table1[Loan_Amount]/Table1[Monthly_Income],"")</f>
        <v>0.3407819933</v>
      </c>
    </row>
    <row r="39">
      <c r="A39" s="9" t="s">
        <v>102</v>
      </c>
      <c r="B39" s="10" t="s">
        <v>103</v>
      </c>
      <c r="C39" s="10" t="s">
        <v>20</v>
      </c>
      <c r="D39" s="10" t="s">
        <v>14</v>
      </c>
      <c r="E39" s="10">
        <v>41902.0</v>
      </c>
      <c r="F39" s="11">
        <v>45762.0</v>
      </c>
      <c r="G39" s="12" t="s">
        <v>35</v>
      </c>
      <c r="H39" s="10">
        <v>10046.0</v>
      </c>
      <c r="I39" s="12" t="s">
        <v>16</v>
      </c>
      <c r="J39" s="10" t="s">
        <v>22</v>
      </c>
      <c r="K39" s="14">
        <f>IFERROR(Table1[Loan_Amount]/Table1[Monthly_Income],"")</f>
        <v>4.171013339</v>
      </c>
    </row>
    <row r="40">
      <c r="A40" s="4" t="s">
        <v>104</v>
      </c>
      <c r="B40" s="5" t="s">
        <v>105</v>
      </c>
      <c r="C40" s="5" t="s">
        <v>20</v>
      </c>
      <c r="D40" s="5" t="s">
        <v>14</v>
      </c>
      <c r="E40" s="5">
        <v>42245.0</v>
      </c>
      <c r="F40" s="6">
        <v>45835.0</v>
      </c>
      <c r="G40" s="7" t="s">
        <v>35</v>
      </c>
      <c r="H40" s="5">
        <v>37605.0</v>
      </c>
      <c r="I40" s="7" t="s">
        <v>16</v>
      </c>
      <c r="J40" s="5" t="s">
        <v>22</v>
      </c>
      <c r="K40" s="8">
        <f>IFERROR(Table1[Loan_Amount]/Table1[Monthly_Income],"")</f>
        <v>1.123387847</v>
      </c>
    </row>
    <row r="41">
      <c r="A41" s="9" t="s">
        <v>106</v>
      </c>
      <c r="B41" s="10" t="s">
        <v>107</v>
      </c>
      <c r="C41" s="10" t="s">
        <v>20</v>
      </c>
      <c r="D41" s="10" t="s">
        <v>14</v>
      </c>
      <c r="E41" s="10">
        <v>32502.0</v>
      </c>
      <c r="F41" s="11">
        <v>45846.0</v>
      </c>
      <c r="G41" s="12" t="s">
        <v>35</v>
      </c>
      <c r="H41" s="10">
        <v>48186.0</v>
      </c>
      <c r="I41" s="12" t="s">
        <v>29</v>
      </c>
      <c r="J41" s="10" t="s">
        <v>26</v>
      </c>
      <c r="K41" s="13">
        <f>IFERROR(Table1[Loan_Amount]/Table1[Monthly_Income],"")</f>
        <v>0.6745112688</v>
      </c>
    </row>
    <row r="42">
      <c r="A42" s="4" t="s">
        <v>108</v>
      </c>
      <c r="B42" s="5" t="s">
        <v>109</v>
      </c>
      <c r="C42" s="5" t="s">
        <v>32</v>
      </c>
      <c r="D42" s="5" t="s">
        <v>14</v>
      </c>
      <c r="E42" s="5">
        <v>40101.0</v>
      </c>
      <c r="F42" s="6">
        <v>45859.0</v>
      </c>
      <c r="G42" s="7" t="s">
        <v>15</v>
      </c>
      <c r="H42" s="5">
        <v>29766.0</v>
      </c>
      <c r="I42" s="7" t="s">
        <v>16</v>
      </c>
      <c r="J42" s="5" t="s">
        <v>42</v>
      </c>
      <c r="K42" s="14">
        <f>IFERROR(Table1[Loan_Amount]/Table1[Monthly_Income],"")</f>
        <v>1.347208224</v>
      </c>
    </row>
    <row r="43">
      <c r="A43" s="9" t="s">
        <v>110</v>
      </c>
      <c r="B43" s="10" t="s">
        <v>111</v>
      </c>
      <c r="C43" s="10" t="s">
        <v>32</v>
      </c>
      <c r="D43" s="10" t="s">
        <v>21</v>
      </c>
      <c r="E43" s="10">
        <v>43757.0</v>
      </c>
      <c r="F43" s="11">
        <v>45692.0</v>
      </c>
      <c r="G43" s="12" t="s">
        <v>15</v>
      </c>
      <c r="H43" s="10">
        <v>57077.0</v>
      </c>
      <c r="I43" s="12" t="s">
        <v>16</v>
      </c>
      <c r="J43" s="10" t="s">
        <v>26</v>
      </c>
      <c r="K43" s="13">
        <f>IFERROR(Table1[Loan_Amount]/Table1[Monthly_Income],"")</f>
        <v>0.7666310423</v>
      </c>
    </row>
    <row r="44">
      <c r="A44" s="4" t="s">
        <v>112</v>
      </c>
      <c r="B44" s="5" t="s">
        <v>113</v>
      </c>
      <c r="C44" s="5" t="s">
        <v>32</v>
      </c>
      <c r="D44" s="5" t="s">
        <v>14</v>
      </c>
      <c r="E44" s="5">
        <v>27215.0</v>
      </c>
      <c r="F44" s="6">
        <v>45823.0</v>
      </c>
      <c r="G44" s="7" t="s">
        <v>25</v>
      </c>
      <c r="H44" s="5">
        <v>16499.0</v>
      </c>
      <c r="I44" s="7" t="s">
        <v>16</v>
      </c>
      <c r="J44" s="5" t="s">
        <v>75</v>
      </c>
      <c r="K44" s="14">
        <f>IFERROR(Table1[Loan_Amount]/Table1[Monthly_Income],"")</f>
        <v>1.649493909</v>
      </c>
    </row>
    <row r="45">
      <c r="A45" s="9" t="s">
        <v>114</v>
      </c>
      <c r="B45" s="10" t="s">
        <v>115</v>
      </c>
      <c r="C45" s="10" t="s">
        <v>13</v>
      </c>
      <c r="D45" s="10" t="s">
        <v>21</v>
      </c>
      <c r="E45" s="10">
        <v>39445.0</v>
      </c>
      <c r="F45" s="11">
        <v>45805.0</v>
      </c>
      <c r="G45" s="12" t="s">
        <v>35</v>
      </c>
      <c r="H45" s="10">
        <v>40041.0</v>
      </c>
      <c r="I45" s="12" t="s">
        <v>29</v>
      </c>
      <c r="J45" s="10" t="s">
        <v>17</v>
      </c>
      <c r="K45" s="13">
        <f>IFERROR(Table1[Loan_Amount]/Table1[Monthly_Income],"")</f>
        <v>0.9851152569</v>
      </c>
    </row>
    <row r="46">
      <c r="A46" s="4" t="s">
        <v>116</v>
      </c>
      <c r="B46" s="5" t="s">
        <v>117</v>
      </c>
      <c r="C46" s="5" t="s">
        <v>13</v>
      </c>
      <c r="D46" s="5" t="s">
        <v>21</v>
      </c>
      <c r="E46" s="5">
        <v>10175.0</v>
      </c>
      <c r="F46" s="6">
        <v>45819.0</v>
      </c>
      <c r="G46" s="7" t="s">
        <v>25</v>
      </c>
      <c r="H46" s="5">
        <v>45194.0</v>
      </c>
      <c r="I46" s="7" t="s">
        <v>29</v>
      </c>
      <c r="J46" s="5" t="s">
        <v>17</v>
      </c>
      <c r="K46" s="8">
        <f>IFERROR(Table1[Loan_Amount]/Table1[Monthly_Income],"")</f>
        <v>0.2251405054</v>
      </c>
    </row>
    <row r="47">
      <c r="A47" s="9" t="s">
        <v>118</v>
      </c>
      <c r="B47" s="10" t="s">
        <v>119</v>
      </c>
      <c r="C47" s="10" t="s">
        <v>13</v>
      </c>
      <c r="D47" s="10" t="s">
        <v>21</v>
      </c>
      <c r="E47" s="10">
        <v>35148.0</v>
      </c>
      <c r="F47" s="11">
        <v>45810.0</v>
      </c>
      <c r="G47" s="12" t="s">
        <v>15</v>
      </c>
      <c r="H47" s="10">
        <v>33048.0</v>
      </c>
      <c r="I47" s="12" t="s">
        <v>16</v>
      </c>
      <c r="J47" s="10" t="s">
        <v>75</v>
      </c>
      <c r="K47" s="13">
        <f>IFERROR(Table1[Loan_Amount]/Table1[Monthly_Income],"")</f>
        <v>1.063543936</v>
      </c>
    </row>
    <row r="48">
      <c r="A48" s="4" t="s">
        <v>120</v>
      </c>
      <c r="B48" s="5" t="s">
        <v>121</v>
      </c>
      <c r="C48" s="5" t="s">
        <v>38</v>
      </c>
      <c r="D48" s="5" t="s">
        <v>21</v>
      </c>
      <c r="E48" s="5">
        <v>49861.0</v>
      </c>
      <c r="F48" s="6">
        <v>45734.0</v>
      </c>
      <c r="G48" s="7" t="s">
        <v>15</v>
      </c>
      <c r="H48" s="5">
        <v>19690.0</v>
      </c>
      <c r="I48" s="7" t="s">
        <v>29</v>
      </c>
      <c r="J48" s="5" t="s">
        <v>17</v>
      </c>
      <c r="K48" s="14">
        <f>IFERROR(Table1[Loan_Amount]/Table1[Monthly_Income],"")</f>
        <v>2.53230066</v>
      </c>
    </row>
    <row r="49">
      <c r="A49" s="9" t="s">
        <v>122</v>
      </c>
      <c r="B49" s="10" t="s">
        <v>123</v>
      </c>
      <c r="C49" s="10" t="s">
        <v>13</v>
      </c>
      <c r="D49" s="10" t="s">
        <v>21</v>
      </c>
      <c r="E49" s="10">
        <v>26652.0</v>
      </c>
      <c r="F49" s="11">
        <v>45862.0</v>
      </c>
      <c r="G49" s="12" t="s">
        <v>25</v>
      </c>
      <c r="H49" s="10">
        <v>39312.0</v>
      </c>
      <c r="I49" s="12" t="s">
        <v>29</v>
      </c>
      <c r="J49" s="10" t="s">
        <v>42</v>
      </c>
      <c r="K49" s="13">
        <f>IFERROR(Table1[Loan_Amount]/Table1[Monthly_Income],"")</f>
        <v>0.677960928</v>
      </c>
    </row>
    <row r="50">
      <c r="A50" s="4" t="s">
        <v>124</v>
      </c>
      <c r="B50" s="5" t="s">
        <v>125</v>
      </c>
      <c r="C50" s="5" t="s">
        <v>38</v>
      </c>
      <c r="D50" s="5" t="s">
        <v>14</v>
      </c>
      <c r="E50" s="5">
        <v>43745.0</v>
      </c>
      <c r="F50" s="6">
        <v>45842.0</v>
      </c>
      <c r="G50" s="7" t="s">
        <v>15</v>
      </c>
      <c r="H50" s="5">
        <v>41217.0</v>
      </c>
      <c r="I50" s="7" t="s">
        <v>16</v>
      </c>
      <c r="J50" s="5" t="s">
        <v>17</v>
      </c>
      <c r="K50" s="8">
        <f>IFERROR(Table1[Loan_Amount]/Table1[Monthly_Income],"")</f>
        <v>1.061333916</v>
      </c>
    </row>
    <row r="51">
      <c r="A51" s="15" t="s">
        <v>126</v>
      </c>
      <c r="B51" s="16" t="s">
        <v>127</v>
      </c>
      <c r="C51" s="16" t="s">
        <v>41</v>
      </c>
      <c r="D51" s="16" t="s">
        <v>21</v>
      </c>
      <c r="E51" s="16">
        <v>13172.0</v>
      </c>
      <c r="F51" s="17">
        <v>45772.0</v>
      </c>
      <c r="G51" s="18" t="s">
        <v>25</v>
      </c>
      <c r="H51" s="16">
        <v>46841.0</v>
      </c>
      <c r="I51" s="18" t="s">
        <v>29</v>
      </c>
      <c r="J51" s="16" t="s">
        <v>42</v>
      </c>
      <c r="K51" s="19">
        <f>IFERROR(Table1[Loan_Amount]/Table1[Monthly_Income],"")</f>
        <v>0.2812066352</v>
      </c>
    </row>
  </sheetData>
  <customSheetViews>
    <customSheetView guid="{5895012F-ECBF-4D53-8B5B-4F9EEF1BB94D}" filter="1" showAutoFilter="1">
      <autoFilter ref="$A$1:$K$51"/>
    </customSheetView>
  </customSheetViews>
  <conditionalFormatting sqref="K2:K51">
    <cfRule type="cellIs" dxfId="0" priority="1" operator="greaterThan">
      <formula>1.2</formula>
    </cfRule>
  </conditionalFormatting>
  <dataValidations>
    <dataValidation type="list" allowBlank="1" sqref="I2:I51">
      <formula1>"Long-term,Short-term"</formula1>
    </dataValidation>
    <dataValidation type="custom" allowBlank="1" showDropDown="1" sqref="F2:F51">
      <formula1>OR(NOT(ISERROR(DATEVALUE(F2))), AND(ISNUMBER(F2), LEFT(CELL("format", F2))="D"))</formula1>
    </dataValidation>
    <dataValidation type="list" allowBlank="1" sqref="G2:G51">
      <formula1>"Defaulted,Paid On Time,Paid Late"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  <col customWidth="1" min="2" max="3" width="19.38"/>
    <col customWidth="1" min="4" max="4" width="32.88"/>
    <col customWidth="1" min="5" max="5" width="18.63"/>
  </cols>
  <sheetData>
    <row r="1">
      <c r="A1" s="20" t="s">
        <v>128</v>
      </c>
      <c r="D1" s="21" t="s">
        <v>129</v>
      </c>
    </row>
    <row r="2">
      <c r="A2" s="22">
        <f>COUNTA(Table1[Loan_ID])</f>
        <v>50</v>
      </c>
    </row>
    <row r="3"/>
    <row r="4">
      <c r="A4" s="23" t="s">
        <v>131</v>
      </c>
    </row>
    <row r="5">
      <c r="A5" s="22">
        <f>SUM(Table1[Loan_Amount])</f>
        <v>1497112</v>
      </c>
      <c r="G5" s="24"/>
    </row>
    <row r="7">
      <c r="A7" s="25" t="s">
        <v>133</v>
      </c>
      <c r="D7" s="23" t="s">
        <v>134</v>
      </c>
    </row>
    <row r="8"/>
    <row r="9"/>
    <row r="10"/>
    <row r="11"/>
    <row r="12"/>
    <row r="13"/>
    <row r="14"/>
    <row r="16">
      <c r="A16" s="20" t="s">
        <v>138</v>
      </c>
      <c r="D16" s="27"/>
    </row>
    <row r="17"/>
    <row r="18"/>
    <row r="19"/>
    <row r="20"/>
    <row r="21"/>
    <row r="22"/>
    <row r="23"/>
  </sheetData>
  <mergeCells count="4">
    <mergeCell ref="D1:E1"/>
    <mergeCell ref="A7:B7"/>
    <mergeCell ref="D7:E7"/>
    <mergeCell ref="A16:B16"/>
  </mergeCells>
  <drawing r:id="rId5"/>
</worksheet>
</file>