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Лист1" sheetId="2" r:id="rId2"/>
    <sheet name="Лист2" sheetId="3" r:id="rId3"/>
  </sheets>
  <calcPr calcId="144525"/>
</workbook>
</file>

<file path=xl/sharedStrings.xml><?xml version="1.0" encoding="utf-8"?>
<sst xmlns="http://schemas.openxmlformats.org/spreadsheetml/2006/main" count="76" uniqueCount="47">
  <si>
    <t>Задача 1</t>
  </si>
  <si>
    <t xml:space="preserve">α= </t>
  </si>
  <si>
    <t>n</t>
  </si>
  <si>
    <t>x-mean</t>
  </si>
  <si>
    <t>s2</t>
  </si>
  <si>
    <t>f</t>
  </si>
  <si>
    <t>Контроль А</t>
  </si>
  <si>
    <t>Лекарство В</t>
  </si>
  <si>
    <t>F-расч=</t>
  </si>
  <si>
    <t>F-табл=</t>
  </si>
  <si>
    <t>t-расч=</t>
  </si>
  <si>
    <t>t-табл=</t>
  </si>
  <si>
    <t>fокругл=</t>
  </si>
  <si>
    <t>Двухвыборочный t-тест с различными дисперсиями</t>
  </si>
  <si>
    <t>Двухвыборочный F-тест для дисперсии</t>
  </si>
  <si>
    <t>Среднее</t>
  </si>
  <si>
    <t>Дисперсия</t>
  </si>
  <si>
    <t>Наблюдения</t>
  </si>
  <si>
    <t>Гипотетическая разность средних</t>
  </si>
  <si>
    <t>df</t>
  </si>
  <si>
    <t>F</t>
  </si>
  <si>
    <t>t-статистика</t>
  </si>
  <si>
    <t>P(F&lt;=f) одностороннее</t>
  </si>
  <si>
    <t>P(T&lt;=t) одностороннее</t>
  </si>
  <si>
    <t>F критическое одностороннее</t>
  </si>
  <si>
    <t>t критическое одностороннее</t>
  </si>
  <si>
    <t>P(T&lt;=t) двухстороннее</t>
  </si>
  <si>
    <t>t критическое двухстороннее</t>
  </si>
  <si>
    <t>обратные к F и F критическое одностороннее</t>
  </si>
  <si>
    <t>5. Сравнение нескольких средних в случае независимых нормально распределенных признаков</t>
  </si>
  <si>
    <t>Задача 2</t>
  </si>
  <si>
    <t>tрасч=</t>
  </si>
  <si>
    <t>tтабл=</t>
  </si>
  <si>
    <t>гипотеза принимается</t>
  </si>
  <si>
    <t>1. Проверка гипотезы о равенстве математического ожидания нормального распределения заданному значению</t>
  </si>
  <si>
    <t>№ измерений</t>
  </si>
  <si>
    <t>α=</t>
  </si>
  <si>
    <t>Микрометр 1</t>
  </si>
  <si>
    <t>Микрометр 2</t>
  </si>
  <si>
    <t>delta x_i</t>
  </si>
  <si>
    <t>n=</t>
  </si>
  <si>
    <t>x-mean=</t>
  </si>
  <si>
    <t>s2=</t>
  </si>
  <si>
    <t>f=</t>
  </si>
  <si>
    <t>Парный двухвыборочный t-тест для средних</t>
  </si>
  <si>
    <t>Корреляция Пирсона</t>
  </si>
  <si>
    <t>6. Сравнение двух средних в случае зависимых нормально распределенных признаков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</si>
</sst>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0" borderId="18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" fillId="16" borderId="17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7" borderId="2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1" borderId="2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31" borderId="22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1" xfId="31" applyFill="1" applyBorder="1"/>
    <xf numFmtId="0" fontId="1" fillId="2" borderId="2" xfId="31" applyFill="1" applyBorder="1"/>
    <xf numFmtId="0" fontId="1" fillId="2" borderId="3" xfId="31" applyFill="1" applyBorder="1"/>
    <xf numFmtId="0" fontId="1" fillId="2" borderId="4" xfId="31" applyFill="1" applyBorder="1"/>
    <xf numFmtId="0" fontId="1" fillId="2" borderId="5" xfId="31" applyFill="1" applyBorder="1"/>
    <xf numFmtId="0" fontId="1" fillId="2" borderId="6" xfId="31" applyFill="1" applyBorder="1"/>
    <xf numFmtId="0" fontId="0" fillId="3" borderId="7" xfId="0" applyFill="1" applyBorder="1"/>
    <xf numFmtId="0" fontId="1" fillId="4" borderId="4" xfId="43" applyFill="1" applyBorder="1"/>
    <xf numFmtId="0" fontId="2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1" fillId="2" borderId="10" xfId="31" applyFill="1" applyBorder="1"/>
    <xf numFmtId="0" fontId="0" fillId="5" borderId="0" xfId="0" applyFill="1"/>
    <xf numFmtId="0" fontId="0" fillId="5" borderId="0" xfId="0" applyFill="1" applyBorder="1"/>
    <xf numFmtId="0" fontId="1" fillId="2" borderId="11" xfId="31" applyFill="1" applyBorder="1"/>
    <xf numFmtId="0" fontId="1" fillId="2" borderId="12" xfId="31" applyFill="1" applyBorder="1"/>
    <xf numFmtId="0" fontId="0" fillId="6" borderId="13" xfId="0" applyFill="1" applyBorder="1"/>
    <xf numFmtId="0" fontId="0" fillId="7" borderId="13" xfId="0" applyFill="1" applyBorder="1"/>
    <xf numFmtId="0" fontId="0" fillId="8" borderId="13" xfId="0" applyFill="1" applyBorder="1"/>
    <xf numFmtId="0" fontId="1" fillId="2" borderId="14" xfId="31" applyFill="1" applyBorder="1"/>
    <xf numFmtId="0" fontId="1" fillId="2" borderId="15" xfId="31" applyFill="1" applyBorder="1"/>
    <xf numFmtId="0" fontId="1" fillId="4" borderId="1" xfId="43" applyFill="1" applyBorder="1"/>
    <xf numFmtId="0" fontId="1" fillId="4" borderId="10" xfId="43" applyFill="1" applyBorder="1"/>
    <xf numFmtId="0" fontId="1" fillId="4" borderId="2" xfId="43" applyFill="1" applyBorder="1"/>
    <xf numFmtId="0" fontId="1" fillId="4" borderId="5" xfId="43" applyFill="1" applyBorder="1"/>
    <xf numFmtId="0" fontId="1" fillId="4" borderId="12" xfId="43" applyFill="1" applyBorder="1"/>
    <xf numFmtId="0" fontId="1" fillId="4" borderId="6" xfId="43" applyFill="1" applyBorder="1"/>
    <xf numFmtId="0" fontId="0" fillId="0" borderId="13" xfId="0" applyBorder="1"/>
    <xf numFmtId="0" fontId="1" fillId="2" borderId="16" xfId="31" applyFill="1" applyBorder="1"/>
    <xf numFmtId="0" fontId="1" fillId="2" borderId="0" xfId="31" applyFill="1"/>
    <xf numFmtId="0" fontId="1" fillId="4" borderId="0" xfId="43" applyFill="1" applyBorder="1"/>
    <xf numFmtId="0" fontId="1" fillId="4" borderId="0" xfId="43" applyFill="1"/>
    <xf numFmtId="0" fontId="0" fillId="9" borderId="0" xfId="0" applyFill="1" applyBorder="1" applyAlignment="1"/>
    <xf numFmtId="0" fontId="0" fillId="9" borderId="0" xfId="0" applyFill="1"/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401320</xdr:colOff>
      <xdr:row>21</xdr:row>
      <xdr:rowOff>0</xdr:rowOff>
    </xdr:from>
    <xdr:to>
      <xdr:col>11</xdr:col>
      <xdr:colOff>357255</xdr:colOff>
      <xdr:row>59</xdr:row>
      <xdr:rowOff>128819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34580" y="3888105"/>
          <a:ext cx="7346950" cy="70777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20</xdr:col>
      <xdr:colOff>163948</xdr:colOff>
      <xdr:row>107</xdr:row>
      <xdr:rowOff>114363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90220" y="11569065"/>
          <a:ext cx="6953250" cy="816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184150</xdr:colOff>
      <xdr:row>21</xdr:row>
      <xdr:rowOff>123825</xdr:rowOff>
    </xdr:from>
    <xdr:to>
      <xdr:col>5</xdr:col>
      <xdr:colOff>84152</xdr:colOff>
      <xdr:row>36</xdr:row>
      <xdr:rowOff>22800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150" y="4011930"/>
          <a:ext cx="6932930" cy="264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207645</xdr:colOff>
      <xdr:row>18</xdr:row>
      <xdr:rowOff>52070</xdr:rowOff>
    </xdr:from>
    <xdr:to>
      <xdr:col>11</xdr:col>
      <xdr:colOff>328930</xdr:colOff>
      <xdr:row>22</xdr:row>
      <xdr:rowOff>153670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7645" y="3362960"/>
          <a:ext cx="7223125" cy="833120"/>
        </a:xfrm>
        <a:prstGeom prst="rect">
          <a:avLst/>
        </a:prstGeom>
      </xdr:spPr>
    </xdr:pic>
    <xdr:clientData/>
  </xdr:twoCellAnchor>
  <xdr:twoCellAnchor editAs="oneCell">
    <xdr:from>
      <xdr:col>13</xdr:col>
      <xdr:colOff>61595</xdr:colOff>
      <xdr:row>0</xdr:row>
      <xdr:rowOff>73025</xdr:rowOff>
    </xdr:from>
    <xdr:to>
      <xdr:col>24</xdr:col>
      <xdr:colOff>53005</xdr:colOff>
      <xdr:row>27</xdr:row>
      <xdr:rowOff>120775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97875" y="73025"/>
          <a:ext cx="6780530" cy="50044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259080</xdr:colOff>
      <xdr:row>5</xdr:row>
      <xdr:rowOff>116205</xdr:rowOff>
    </xdr:from>
    <xdr:to>
      <xdr:col>17</xdr:col>
      <xdr:colOff>240963</xdr:colOff>
      <xdr:row>11</xdr:row>
      <xdr:rowOff>183602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35140" y="1099185"/>
          <a:ext cx="6771005" cy="1174115"/>
        </a:xfrm>
        <a:prstGeom prst="rect">
          <a:avLst/>
        </a:prstGeom>
      </xdr:spPr>
    </xdr:pic>
    <xdr:clientData/>
  </xdr:twoCellAnchor>
  <xdr:twoCellAnchor editAs="oneCell">
    <xdr:from>
      <xdr:col>6</xdr:col>
      <xdr:colOff>222885</xdr:colOff>
      <xdr:row>12</xdr:row>
      <xdr:rowOff>97155</xdr:rowOff>
    </xdr:from>
    <xdr:to>
      <xdr:col>17</xdr:col>
      <xdr:colOff>260020</xdr:colOff>
      <xdr:row>54</xdr:row>
      <xdr:rowOff>26479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98945" y="2369820"/>
          <a:ext cx="6826250" cy="7619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565899</xdr:colOff>
      <xdr:row>77</xdr:row>
      <xdr:rowOff>101943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305550"/>
          <a:ext cx="5640705" cy="7965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4</xdr:col>
      <xdr:colOff>384898</xdr:colOff>
      <xdr:row>95</xdr:row>
      <xdr:rowOff>67110</xdr:rowOff>
    </xdr:to>
    <xdr:pic>
      <xdr:nvPicPr>
        <xdr:cNvPr id="5" name="Рисунок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4352270"/>
          <a:ext cx="5459730" cy="317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55" zoomScaleNormal="55" topLeftCell="B1" workbookViewId="0">
      <selection activeCell="P14" sqref="P14"/>
    </sheetView>
  </sheetViews>
  <sheetFormatPr defaultColWidth="9" defaultRowHeight="14.4"/>
  <cols>
    <col min="1" max="1" width="34.6666666666667" customWidth="1"/>
    <col min="2" max="2" width="24.4444444444444" customWidth="1"/>
    <col min="3" max="3" width="25.6666666666667" customWidth="1"/>
    <col min="4" max="4" width="8.77777777777778" customWidth="1"/>
    <col min="6" max="6" width="31.2222222222222" customWidth="1"/>
    <col min="7" max="7" width="22.6666666666667" customWidth="1"/>
    <col min="8" max="8" width="26.8888888888889" customWidth="1"/>
  </cols>
  <sheetData>
    <row r="1" ht="15.15" spans="1:15">
      <c r="A1" s="30" t="s">
        <v>0</v>
      </c>
      <c r="B1" s="30" t="s">
        <v>1</v>
      </c>
      <c r="C1" s="30">
        <v>0.05</v>
      </c>
      <c r="D1" s="30"/>
      <c r="E1" s="30"/>
      <c r="F1" s="30"/>
      <c r="G1" s="30"/>
      <c r="H1" s="30"/>
      <c r="I1" s="30"/>
      <c r="J1" s="30"/>
      <c r="K1" s="30"/>
      <c r="L1" s="35" t="s">
        <v>2</v>
      </c>
      <c r="M1" s="35" t="s">
        <v>3</v>
      </c>
      <c r="N1" s="35" t="s">
        <v>4</v>
      </c>
      <c r="O1" s="35" t="s">
        <v>5</v>
      </c>
    </row>
    <row r="2" spans="1:15">
      <c r="A2" s="1" t="s">
        <v>6</v>
      </c>
      <c r="B2" s="2">
        <v>5</v>
      </c>
      <c r="C2" s="2">
        <v>6</v>
      </c>
      <c r="D2" s="2">
        <v>7</v>
      </c>
      <c r="E2" s="2">
        <v>7</v>
      </c>
      <c r="F2" s="2">
        <v>8</v>
      </c>
      <c r="G2" s="2">
        <v>8</v>
      </c>
      <c r="H2" s="2">
        <v>8</v>
      </c>
      <c r="I2" s="2">
        <v>9</v>
      </c>
      <c r="J2" s="2">
        <v>12</v>
      </c>
      <c r="K2" s="12"/>
      <c r="L2" s="35">
        <f>COUNT(B2:K2)</f>
        <v>9</v>
      </c>
      <c r="M2" s="35">
        <f>AVERAGE(B2:J2)</f>
        <v>7.77777777777778</v>
      </c>
      <c r="N2" s="35">
        <f>_xlfn.VAR.S(B2:J2)</f>
        <v>3.94444444444444</v>
      </c>
      <c r="O2" s="35">
        <f>L2-1</f>
        <v>8</v>
      </c>
    </row>
    <row r="3" ht="15.15" spans="1:15">
      <c r="A3" s="5" t="s">
        <v>7</v>
      </c>
      <c r="B3" s="6">
        <v>7</v>
      </c>
      <c r="C3" s="6">
        <v>8</v>
      </c>
      <c r="D3" s="6">
        <v>8</v>
      </c>
      <c r="E3" s="6">
        <v>8</v>
      </c>
      <c r="F3" s="6">
        <v>9</v>
      </c>
      <c r="G3" s="6">
        <v>9</v>
      </c>
      <c r="H3" s="6">
        <v>12</v>
      </c>
      <c r="I3" s="6">
        <v>13</v>
      </c>
      <c r="J3" s="6">
        <v>14</v>
      </c>
      <c r="K3" s="16">
        <v>17</v>
      </c>
      <c r="L3" s="35">
        <f>COUNT(B3:K3)</f>
        <v>10</v>
      </c>
      <c r="M3" s="35">
        <f>AVERAGE(B3:K3)</f>
        <v>10.5</v>
      </c>
      <c r="N3" s="35">
        <f>_xlfn.VAR.S(B3:K3)</f>
        <v>10.9444444444444</v>
      </c>
      <c r="O3" s="35">
        <f>L3-1</f>
        <v>9</v>
      </c>
    </row>
    <row r="4" spans="1:15">
      <c r="A4" s="31" t="s">
        <v>8</v>
      </c>
      <c r="B4" s="32">
        <f>N3/N2</f>
        <v>2.77464788732394</v>
      </c>
      <c r="C4" s="32" t="s">
        <v>9</v>
      </c>
      <c r="D4" s="32">
        <f>_xlfn.F.INV.RT(C1/2,O3,O2)</f>
        <v>4.35723306496021</v>
      </c>
      <c r="L4" s="35"/>
      <c r="M4" s="35"/>
      <c r="N4" s="35"/>
      <c r="O4" s="35"/>
    </row>
    <row r="5" spans="1:15">
      <c r="A5" s="31" t="s">
        <v>10</v>
      </c>
      <c r="B5" s="32">
        <f>(M3-M2)/(SQRT(N2/L2+N3/L3))</f>
        <v>2.19883541101195</v>
      </c>
      <c r="C5" s="32" t="s">
        <v>11</v>
      </c>
      <c r="D5" s="32">
        <f>_xlfn.T.INV.2T(C1,O6)</f>
        <v>2.00246545929101</v>
      </c>
      <c r="L5" s="35"/>
      <c r="M5" s="35"/>
      <c r="N5" s="35" t="s">
        <v>5</v>
      </c>
      <c r="O5" s="35">
        <f>(N2/L2+N3/L3)^2/((N2/L2)^2/(L2-1)+(N2/L3)^2/(L3-1))</f>
        <v>56.8850680236019</v>
      </c>
    </row>
    <row r="6" spans="12:15">
      <c r="L6" s="35"/>
      <c r="M6" s="35"/>
      <c r="N6" s="35" t="s">
        <v>12</v>
      </c>
      <c r="O6" s="35">
        <v>57</v>
      </c>
    </row>
    <row r="7" spans="6:6">
      <c r="F7" t="s">
        <v>13</v>
      </c>
    </row>
    <row r="8" ht="15.15" spans="1:1">
      <c r="A8" t="s">
        <v>14</v>
      </c>
    </row>
    <row r="9" ht="15.15" spans="6:8">
      <c r="F9" s="9"/>
      <c r="G9" s="9" t="s">
        <v>6</v>
      </c>
      <c r="H9" s="9" t="s">
        <v>7</v>
      </c>
    </row>
    <row r="10" spans="1:8">
      <c r="A10" s="9"/>
      <c r="B10" s="9" t="s">
        <v>6</v>
      </c>
      <c r="C10" s="9" t="s">
        <v>7</v>
      </c>
      <c r="F10" s="10" t="s">
        <v>15</v>
      </c>
      <c r="G10" s="10">
        <v>7.77777777777778</v>
      </c>
      <c r="H10" s="10">
        <v>10.5</v>
      </c>
    </row>
    <row r="11" spans="1:8">
      <c r="A11" s="10" t="s">
        <v>15</v>
      </c>
      <c r="B11" s="10">
        <v>7.77777777777778</v>
      </c>
      <c r="C11" s="10">
        <v>10.5</v>
      </c>
      <c r="F11" s="10" t="s">
        <v>16</v>
      </c>
      <c r="G11" s="10">
        <v>3.94444444444444</v>
      </c>
      <c r="H11" s="10">
        <v>10.9444444444444</v>
      </c>
    </row>
    <row r="12" spans="1:8">
      <c r="A12" s="10" t="s">
        <v>16</v>
      </c>
      <c r="B12" s="10">
        <v>3.94444444444444</v>
      </c>
      <c r="C12" s="10">
        <v>10.9444444444444</v>
      </c>
      <c r="F12" s="10" t="s">
        <v>17</v>
      </c>
      <c r="G12" s="10">
        <v>9</v>
      </c>
      <c r="H12" s="10">
        <v>10</v>
      </c>
    </row>
    <row r="13" spans="1:8">
      <c r="A13" s="10" t="s">
        <v>17</v>
      </c>
      <c r="B13" s="10">
        <v>9</v>
      </c>
      <c r="C13" s="10">
        <v>10</v>
      </c>
      <c r="F13" s="10" t="s">
        <v>18</v>
      </c>
      <c r="G13" s="10">
        <v>0</v>
      </c>
      <c r="H13" s="10"/>
    </row>
    <row r="14" spans="1:8">
      <c r="A14" s="10" t="s">
        <v>19</v>
      </c>
      <c r="B14" s="10">
        <v>8</v>
      </c>
      <c r="C14" s="10">
        <v>9</v>
      </c>
      <c r="F14" s="10" t="s">
        <v>19</v>
      </c>
      <c r="G14" s="10">
        <v>15</v>
      </c>
      <c r="H14" s="10"/>
    </row>
    <row r="15" spans="1:8">
      <c r="A15" s="10" t="s">
        <v>20</v>
      </c>
      <c r="B15" s="33">
        <v>0.360406091370558</v>
      </c>
      <c r="C15" s="10"/>
      <c r="D15" s="34" t="s">
        <v>8</v>
      </c>
      <c r="E15" s="34">
        <f>1/B15</f>
        <v>2.77464788732394</v>
      </c>
      <c r="F15" s="10" t="s">
        <v>21</v>
      </c>
      <c r="G15" s="10">
        <v>-2.19883541101195</v>
      </c>
      <c r="H15" s="10"/>
    </row>
    <row r="16" spans="1:8">
      <c r="A16" s="10" t="s">
        <v>22</v>
      </c>
      <c r="B16" s="10">
        <v>0.0827540171554133</v>
      </c>
      <c r="C16" s="10"/>
      <c r="F16" s="10" t="s">
        <v>23</v>
      </c>
      <c r="G16" s="10">
        <v>0.021996618525128</v>
      </c>
      <c r="H16" s="10"/>
    </row>
    <row r="17" spans="1:8">
      <c r="A17" s="11" t="s">
        <v>24</v>
      </c>
      <c r="B17" s="11">
        <v>0.229503445211998</v>
      </c>
      <c r="C17" s="11"/>
      <c r="D17" s="34" t="s">
        <v>9</v>
      </c>
      <c r="E17" s="34">
        <f>1/B17</f>
        <v>4.35723306496021</v>
      </c>
      <c r="F17" s="10" t="s">
        <v>25</v>
      </c>
      <c r="G17" s="10">
        <v>1.75305035569257</v>
      </c>
      <c r="H17" s="10"/>
    </row>
    <row r="18" spans="6:8">
      <c r="F18" s="10" t="s">
        <v>26</v>
      </c>
      <c r="G18" s="10">
        <v>0.043993237050256</v>
      </c>
      <c r="H18" s="10"/>
    </row>
    <row r="19" ht="15.15" spans="6:8">
      <c r="F19" s="11" t="s">
        <v>27</v>
      </c>
      <c r="G19" s="11">
        <v>2.13144954555977</v>
      </c>
      <c r="H19" s="11"/>
    </row>
    <row r="21" spans="3:3">
      <c r="C21" t="s">
        <v>28</v>
      </c>
    </row>
    <row r="30" spans="1:1">
      <c r="A30" t="s">
        <v>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zoomScale="85" zoomScaleNormal="85" workbookViewId="0">
      <selection activeCell="I12" sqref="I12"/>
    </sheetView>
  </sheetViews>
  <sheetFormatPr defaultColWidth="9" defaultRowHeight="14.4"/>
  <cols>
    <col min="2" max="2" width="12.8888888888889"/>
    <col min="7" max="7" width="9.66666666666667"/>
  </cols>
  <sheetData>
    <row r="1" spans="1:5">
      <c r="A1" s="17" t="s">
        <v>30</v>
      </c>
      <c r="C1" s="18">
        <v>90.018</v>
      </c>
      <c r="E1" s="19">
        <v>0.05</v>
      </c>
    </row>
    <row r="2" spans="1:10">
      <c r="A2" s="20">
        <v>90.01</v>
      </c>
      <c r="B2" s="21">
        <v>90.01</v>
      </c>
      <c r="C2" s="21">
        <v>90.012</v>
      </c>
      <c r="D2" s="21">
        <v>90.02</v>
      </c>
      <c r="E2" s="21">
        <v>90.02</v>
      </c>
      <c r="F2" s="21">
        <v>90.01</v>
      </c>
      <c r="G2" s="21">
        <v>90</v>
      </c>
      <c r="H2" s="21">
        <v>90.012</v>
      </c>
      <c r="I2" s="21">
        <v>90.022</v>
      </c>
      <c r="J2" s="29">
        <v>90.023</v>
      </c>
    </row>
    <row r="4" spans="1:8">
      <c r="A4" s="22" t="s">
        <v>31</v>
      </c>
      <c r="B4" s="23">
        <f>ABS(F5-C1)/SQRT(G5/E5)</f>
        <v>1.79624261278488</v>
      </c>
      <c r="E4" s="22" t="s">
        <v>2</v>
      </c>
      <c r="F4" s="24" t="s">
        <v>3</v>
      </c>
      <c r="G4" s="24" t="s">
        <v>4</v>
      </c>
      <c r="H4" s="23" t="s">
        <v>5</v>
      </c>
    </row>
    <row r="5" ht="15.15" spans="1:8">
      <c r="A5" s="25" t="s">
        <v>32</v>
      </c>
      <c r="B5" s="26">
        <f>_xlfn.T.INV.2T(E1,H5)</f>
        <v>2.26215716279821</v>
      </c>
      <c r="E5" s="25">
        <f>COUNT(A2:J2)</f>
        <v>10</v>
      </c>
      <c r="F5" s="27">
        <f>AVERAGE(A2:J2)</f>
        <v>90.0139</v>
      </c>
      <c r="G5" s="27">
        <f>_xlfn.VAR.S(A2:J2)</f>
        <v>5.20999999999777e-5</v>
      </c>
      <c r="H5" s="26">
        <f>E5-1</f>
        <v>9</v>
      </c>
    </row>
    <row r="7" ht="15.15" spans="1:1">
      <c r="A7" s="28" t="s">
        <v>33</v>
      </c>
    </row>
    <row r="18" spans="2:2">
      <c r="B18" t="s">
        <v>34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zoomScale="85" zoomScaleNormal="85" workbookViewId="0">
      <selection activeCell="E13" sqref="E13"/>
    </sheetView>
  </sheetViews>
  <sheetFormatPr defaultColWidth="9" defaultRowHeight="14.4"/>
  <cols>
    <col min="1" max="1" width="32.8888888888889" customWidth="1"/>
    <col min="2" max="2" width="14" customWidth="1"/>
    <col min="3" max="3" width="14.2222222222222" customWidth="1"/>
    <col min="4" max="4" width="12.8888888888889"/>
    <col min="6" max="6" width="12.8888888888889"/>
  </cols>
  <sheetData>
    <row r="1" ht="19.8" customHeight="1" spans="1:13">
      <c r="A1" s="1" t="s">
        <v>35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12">
        <v>10</v>
      </c>
      <c r="L1" s="13" t="s">
        <v>36</v>
      </c>
      <c r="M1" s="14">
        <v>0.05</v>
      </c>
    </row>
    <row r="2" spans="1:11">
      <c r="A2" s="3" t="s">
        <v>37</v>
      </c>
      <c r="B2" s="4">
        <v>289</v>
      </c>
      <c r="C2" s="4">
        <v>291</v>
      </c>
      <c r="D2" s="4">
        <v>293</v>
      </c>
      <c r="E2" s="4">
        <v>283</v>
      </c>
      <c r="F2" s="4">
        <v>291</v>
      </c>
      <c r="G2" s="4">
        <v>278</v>
      </c>
      <c r="H2" s="4">
        <v>292</v>
      </c>
      <c r="I2" s="4">
        <v>284</v>
      </c>
      <c r="J2" s="4">
        <v>294</v>
      </c>
      <c r="K2" s="15">
        <v>277</v>
      </c>
    </row>
    <row r="3" spans="1:11">
      <c r="A3" s="5" t="s">
        <v>38</v>
      </c>
      <c r="B3" s="6">
        <v>289</v>
      </c>
      <c r="C3" s="6">
        <v>288</v>
      </c>
      <c r="D3" s="6">
        <v>280</v>
      </c>
      <c r="E3" s="6">
        <v>279</v>
      </c>
      <c r="F3" s="6">
        <v>269</v>
      </c>
      <c r="G3" s="6">
        <v>279</v>
      </c>
      <c r="H3" s="6">
        <v>290</v>
      </c>
      <c r="I3" s="6">
        <v>275</v>
      </c>
      <c r="J3" s="6">
        <v>270</v>
      </c>
      <c r="K3" s="16">
        <v>284</v>
      </c>
    </row>
    <row r="4" spans="1:11">
      <c r="A4" s="7" t="s">
        <v>39</v>
      </c>
      <c r="B4" s="7">
        <f>B2-B3</f>
        <v>0</v>
      </c>
      <c r="C4" s="7">
        <f t="shared" ref="C4:G4" si="0">C2-C3</f>
        <v>3</v>
      </c>
      <c r="D4" s="7">
        <f t="shared" si="0"/>
        <v>13</v>
      </c>
      <c r="E4" s="7">
        <f t="shared" si="0"/>
        <v>4</v>
      </c>
      <c r="F4" s="7">
        <f t="shared" si="0"/>
        <v>22</v>
      </c>
      <c r="G4" s="7">
        <f t="shared" si="0"/>
        <v>-1</v>
      </c>
      <c r="H4" s="7">
        <f t="shared" ref="H4" si="1">H2-H3</f>
        <v>2</v>
      </c>
      <c r="I4" s="7">
        <f t="shared" ref="I4" si="2">I2-I3</f>
        <v>9</v>
      </c>
      <c r="J4" s="7">
        <f t="shared" ref="J4" si="3">J2-J3</f>
        <v>24</v>
      </c>
      <c r="K4" s="7">
        <f t="shared" ref="K4" si="4">K2-K3</f>
        <v>-7</v>
      </c>
    </row>
    <row r="5" spans="1:8">
      <c r="A5" s="8" t="s">
        <v>40</v>
      </c>
      <c r="B5" s="8">
        <f>COUNT(B1:K1)</f>
        <v>10</v>
      </c>
      <c r="C5" s="8" t="s">
        <v>41</v>
      </c>
      <c r="D5" s="8">
        <f>AVERAGE(B4:K4)</f>
        <v>6.9</v>
      </c>
      <c r="E5" s="8" t="s">
        <v>42</v>
      </c>
      <c r="F5" s="8">
        <f>_xlfn.VAR.S(B4:K4)</f>
        <v>101.433333333333</v>
      </c>
      <c r="G5" s="8" t="s">
        <v>43</v>
      </c>
      <c r="H5" s="8">
        <f>B5-1</f>
        <v>9</v>
      </c>
    </row>
    <row r="6" spans="1:4">
      <c r="A6" s="8" t="s">
        <v>31</v>
      </c>
      <c r="B6" s="8">
        <f>ABS(D5)/SQRT(F5/B5)</f>
        <v>2.16650024218222</v>
      </c>
      <c r="C6" s="8" t="s">
        <v>11</v>
      </c>
      <c r="D6" s="8">
        <f>_xlfn.T.INV.2T(M1,H5)</f>
        <v>2.26215716279821</v>
      </c>
    </row>
    <row r="9" spans="1:1">
      <c r="A9" t="s">
        <v>44</v>
      </c>
    </row>
    <row r="10" ht="15.15"/>
    <row r="11" spans="1:3">
      <c r="A11" s="9"/>
      <c r="B11" s="9" t="s">
        <v>37</v>
      </c>
      <c r="C11" s="9" t="s">
        <v>38</v>
      </c>
    </row>
    <row r="12" spans="1:3">
      <c r="A12" s="10" t="s">
        <v>15</v>
      </c>
      <c r="B12" s="10">
        <v>287.2</v>
      </c>
      <c r="C12" s="10">
        <v>280.3</v>
      </c>
    </row>
    <row r="13" spans="1:3">
      <c r="A13" s="10" t="s">
        <v>16</v>
      </c>
      <c r="B13" s="10">
        <v>39.0666666666667</v>
      </c>
      <c r="C13" s="10">
        <v>56.4555555555556</v>
      </c>
    </row>
    <row r="14" spans="1:3">
      <c r="A14" s="10" t="s">
        <v>17</v>
      </c>
      <c r="B14" s="10">
        <v>10</v>
      </c>
      <c r="C14" s="10">
        <v>10</v>
      </c>
    </row>
    <row r="15" spans="1:3">
      <c r="A15" s="10" t="s">
        <v>45</v>
      </c>
      <c r="B15" s="10">
        <v>-0.0629336044205812</v>
      </c>
      <c r="C15" s="10"/>
    </row>
    <row r="16" spans="1:3">
      <c r="A16" s="10" t="s">
        <v>18</v>
      </c>
      <c r="B16" s="10">
        <v>0</v>
      </c>
      <c r="C16" s="10"/>
    </row>
    <row r="17" spans="1:3">
      <c r="A17" s="10" t="s">
        <v>19</v>
      </c>
      <c r="B17" s="10">
        <v>9</v>
      </c>
      <c r="C17" s="10"/>
    </row>
    <row r="18" spans="1:3">
      <c r="A18" s="10" t="s">
        <v>21</v>
      </c>
      <c r="B18" s="10">
        <v>2.16650024218222</v>
      </c>
      <c r="C18" s="10"/>
    </row>
    <row r="19" spans="1:3">
      <c r="A19" s="10" t="s">
        <v>23</v>
      </c>
      <c r="B19" s="10">
        <v>0.0292228201950028</v>
      </c>
      <c r="C19" s="10"/>
    </row>
    <row r="20" spans="1:3">
      <c r="A20" s="10" t="s">
        <v>25</v>
      </c>
      <c r="B20" s="10">
        <v>1.83311293265624</v>
      </c>
      <c r="C20" s="10"/>
    </row>
    <row r="21" spans="1:3">
      <c r="A21" s="10" t="s">
        <v>26</v>
      </c>
      <c r="B21" s="10">
        <v>0.0584456403900056</v>
      </c>
      <c r="C21" s="10"/>
    </row>
    <row r="22" ht="15.15" spans="1:3">
      <c r="A22" s="11" t="s">
        <v>27</v>
      </c>
      <c r="B22" s="11">
        <v>2.26215716279821</v>
      </c>
      <c r="C22" s="11"/>
    </row>
    <row r="29" spans="1:1">
      <c r="A29" t="s">
        <v>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Chamster</cp:lastModifiedBy>
  <dcterms:created xsi:type="dcterms:W3CDTF">2015-06-05T18:17:00Z</dcterms:created>
  <dcterms:modified xsi:type="dcterms:W3CDTF">2022-12-29T05:32:22Z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BBB3264060964D00883AAAE7BA80A23D</vt:lpwstr>
  </property>
  <property fmtid="{D5CDD505-2E9C-101B-9397-08002B2CF9AE}" pid="3" name="KSOProductBuildVer">
    <vt:lpwstr>1033-11.2.0.11130</vt:lpwstr>
  </property>
</Properties>
</file>