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/>
  </bookViews>
  <sheets>
    <sheet name="Sheet1 (2)" sheetId="4" r:id="rId1"/>
    <sheet name="Sheet1" sheetId="1" r:id="rId2"/>
    <sheet name="Лист1" sheetId="2" r:id="rId3"/>
    <sheet name="Лист2" sheetId="3" r:id="rId4"/>
  </sheets>
  <calcPr calcId="144525"/>
</workbook>
</file>

<file path=xl/sharedStrings.xml><?xml version="1.0" encoding="utf-8"?>
<sst xmlns="http://schemas.openxmlformats.org/spreadsheetml/2006/main" count="117" uniqueCount="50">
  <si>
    <t>Задача 1</t>
  </si>
  <si>
    <t xml:space="preserve">α= </t>
  </si>
  <si>
    <t>n</t>
  </si>
  <si>
    <t>x-mean</t>
  </si>
  <si>
    <t>s2</t>
  </si>
  <si>
    <t>f</t>
  </si>
  <si>
    <t>Контроль А</t>
  </si>
  <si>
    <t>Лекарство В</t>
  </si>
  <si>
    <t>F-расч=</t>
  </si>
  <si>
    <t>F-табл=</t>
  </si>
  <si>
    <t>Объединенная дисперсия</t>
  </si>
  <si>
    <t>t-расч=</t>
  </si>
  <si>
    <t>t-табл=</t>
  </si>
  <si>
    <t>fокругл=</t>
  </si>
  <si>
    <t>Двухвыборочный F-тест для дисперсии</t>
  </si>
  <si>
    <t>Двухвыборочный t-тест с одинаковыми дисперсиями</t>
  </si>
  <si>
    <t>Среднее</t>
  </si>
  <si>
    <t>Дисперсия</t>
  </si>
  <si>
    <t>Наблюдения</t>
  </si>
  <si>
    <t>были разные дисперсии хотя они являются однородными( по критерию фишера, если Fрасч &lt; Fтабл - дисперсии однородны)</t>
  </si>
  <si>
    <t>df</t>
  </si>
  <si>
    <t>F</t>
  </si>
  <si>
    <t>P(F&lt;=f) одностороннее</t>
  </si>
  <si>
    <t>Гипотетическая разность средних</t>
  </si>
  <si>
    <t>F критическое одностороннее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</si>
  <si>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</si>
  <si>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</si>
  <si>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</si>
  <si>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</si>
  <si>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</si>
  <si>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5. Сравнение нескольких средних в случае независимых нормально распределенных признаков</t>
  </si>
  <si>
    <t>Двухвыборочный t-тест с различными дисперсиями</t>
  </si>
  <si>
    <t>обратные к F и F критическое одностороннее</t>
  </si>
  <si>
    <t>Задача 2</t>
  </si>
  <si>
    <t>tрасч=</t>
  </si>
  <si>
    <t>tтабл=</t>
  </si>
  <si>
    <t>гипотеза принимается</t>
  </si>
  <si>
    <t>1. Проверка гипотезы о равенстве математического ожидания нормального распределения заданному значению</t>
  </si>
  <si>
    <t>№ измерений</t>
  </si>
  <si>
    <t>α=</t>
  </si>
  <si>
    <t>Микрометр 1</t>
  </si>
  <si>
    <t>Микрометр 2</t>
  </si>
  <si>
    <t>delta x_i</t>
  </si>
  <si>
    <t>n=</t>
  </si>
  <si>
    <t>x-mean=</t>
  </si>
  <si>
    <t>s2=</t>
  </si>
  <si>
    <t>f=</t>
  </si>
  <si>
    <t>Парный двухвыборочный t-тест для средних</t>
  </si>
  <si>
    <t>Корреляция Пирсона</t>
  </si>
  <si>
    <t>6. Сравнение двух средних в случае зависимых нормально распределенных признаков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</si>
</sst>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204"/>
      <scheme val="minor"/>
    </font>
    <font>
      <i/>
      <sz val="11"/>
      <color theme="1"/>
      <name val="Calibri"/>
      <charset val="204"/>
      <scheme val="minor"/>
    </font>
    <font>
      <sz val="11"/>
      <color theme="1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6" borderId="28" applyNumberFormat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0" fillId="20" borderId="29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7" borderId="30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5" borderId="27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15" borderId="30" applyNumberFormat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2" borderId="1" xfId="31" applyBorder="1" applyAlignment="1"/>
    <xf numFmtId="0" fontId="1" fillId="2" borderId="2" xfId="31" applyBorder="1" applyAlignment="1"/>
    <xf numFmtId="0" fontId="1" fillId="2" borderId="3" xfId="31" applyBorder="1" applyAlignment="1"/>
    <xf numFmtId="0" fontId="1" fillId="2" borderId="4" xfId="31" applyBorder="1" applyAlignment="1"/>
    <xf numFmtId="0" fontId="1" fillId="2" borderId="5" xfId="31" applyBorder="1" applyAlignment="1"/>
    <xf numFmtId="0" fontId="1" fillId="2" borderId="6" xfId="31" applyBorder="1" applyAlignment="1"/>
    <xf numFmtId="0" fontId="0" fillId="3" borderId="7" xfId="0" applyFill="1" applyBorder="1"/>
    <xf numFmtId="0" fontId="1" fillId="4" borderId="4" xfId="43" applyBorder="1" applyAlignment="1"/>
    <xf numFmtId="0" fontId="2" fillId="0" borderId="8" xfId="0" applyFont="1" applyBorder="1" applyAlignment="1">
      <alignment horizontal="center"/>
    </xf>
    <xf numFmtId="0" fontId="0" fillId="0" borderId="9" xfId="0" applyBorder="1"/>
    <xf numFmtId="0" fontId="1" fillId="2" borderId="10" xfId="31" applyBorder="1" applyAlignment="1"/>
    <xf numFmtId="0" fontId="0" fillId="5" borderId="0" xfId="0" applyFill="1"/>
    <xf numFmtId="0" fontId="1" fillId="2" borderId="11" xfId="31" applyBorder="1" applyAlignment="1"/>
    <xf numFmtId="0" fontId="1" fillId="2" borderId="12" xfId="31" applyBorder="1" applyAlignment="1"/>
    <xf numFmtId="0" fontId="0" fillId="6" borderId="13" xfId="0" applyFill="1" applyBorder="1"/>
    <xf numFmtId="0" fontId="0" fillId="7" borderId="13" xfId="0" applyFill="1" applyBorder="1"/>
    <xf numFmtId="0" fontId="0" fillId="8" borderId="13" xfId="0" applyFill="1" applyBorder="1"/>
    <xf numFmtId="0" fontId="1" fillId="2" borderId="14" xfId="31" applyBorder="1" applyAlignment="1"/>
    <xf numFmtId="0" fontId="1" fillId="2" borderId="15" xfId="31" applyBorder="1" applyAlignment="1"/>
    <xf numFmtId="0" fontId="1" fillId="4" borderId="1" xfId="43" applyBorder="1" applyAlignment="1"/>
    <xf numFmtId="0" fontId="1" fillId="4" borderId="10" xfId="43" applyBorder="1" applyAlignment="1"/>
    <xf numFmtId="0" fontId="1" fillId="4" borderId="2" xfId="43" applyBorder="1" applyAlignment="1"/>
    <xf numFmtId="0" fontId="1" fillId="4" borderId="5" xfId="43" applyBorder="1" applyAlignment="1"/>
    <xf numFmtId="0" fontId="1" fillId="4" borderId="12" xfId="43" applyBorder="1" applyAlignment="1"/>
    <xf numFmtId="0" fontId="1" fillId="4" borderId="6" xfId="43" applyBorder="1" applyAlignment="1"/>
    <xf numFmtId="0" fontId="0" fillId="0" borderId="13" xfId="0" applyBorder="1"/>
    <xf numFmtId="0" fontId="1" fillId="2" borderId="16" xfId="31" applyBorder="1" applyAlignment="1"/>
    <xf numFmtId="0" fontId="1" fillId="2" borderId="0" xfId="31" applyAlignment="1"/>
    <xf numFmtId="0" fontId="1" fillId="4" borderId="0" xfId="43" applyBorder="1" applyAlignment="1"/>
    <xf numFmtId="0" fontId="1" fillId="4" borderId="0" xfId="43" applyAlignment="1"/>
    <xf numFmtId="0" fontId="0" fillId="9" borderId="0" xfId="0" applyFill="1"/>
    <xf numFmtId="0" fontId="0" fillId="3" borderId="0" xfId="0" applyFill="1"/>
    <xf numFmtId="0" fontId="1" fillId="2" borderId="0" xfId="31" applyFont="1" applyAlignment="1"/>
    <xf numFmtId="0" fontId="1" fillId="2" borderId="1" xfId="31" applyFont="1" applyBorder="1" applyAlignment="1"/>
    <xf numFmtId="0" fontId="1" fillId="2" borderId="2" xfId="31" applyFont="1" applyBorder="1" applyAlignment="1"/>
    <xf numFmtId="0" fontId="1" fillId="2" borderId="5" xfId="31" applyFont="1" applyBorder="1" applyAlignment="1"/>
    <xf numFmtId="0" fontId="1" fillId="2" borderId="6" xfId="31" applyFont="1" applyBorder="1" applyAlignment="1"/>
    <xf numFmtId="0" fontId="1" fillId="4" borderId="0" xfId="43" applyFont="1" applyAlignment="1"/>
    <xf numFmtId="0" fontId="3" fillId="0" borderId="0" xfId="0" applyFont="1"/>
    <xf numFmtId="0" fontId="2" fillId="0" borderId="8" xfId="0" applyFont="1" applyFill="1" applyBorder="1" applyAlignment="1">
      <alignment horizontal="center"/>
    </xf>
    <xf numFmtId="0" fontId="0" fillId="0" borderId="0" xfId="0" applyFill="1" applyBorder="1" applyAlignment="1"/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0" fillId="0" borderId="20" xfId="0" applyFill="1" applyBorder="1" applyAlignment="1"/>
    <xf numFmtId="0" fontId="0" fillId="0" borderId="21" xfId="0" applyFill="1" applyBorder="1" applyAlignment="1"/>
    <xf numFmtId="0" fontId="0" fillId="0" borderId="9" xfId="0" applyFill="1" applyBorder="1" applyAlignment="1"/>
    <xf numFmtId="0" fontId="0" fillId="0" borderId="22" xfId="0" applyFill="1" applyBorder="1" applyAlignment="1"/>
    <xf numFmtId="0" fontId="0" fillId="0" borderId="23" xfId="0" applyFill="1" applyBorder="1" applyAlignment="1"/>
    <xf numFmtId="0" fontId="0" fillId="0" borderId="24" xfId="0" applyFill="1" applyBorder="1" applyAlignment="1"/>
    <xf numFmtId="0" fontId="1" fillId="2" borderId="10" xfId="31" applyFont="1" applyBorder="1" applyAlignment="1"/>
    <xf numFmtId="0" fontId="1" fillId="2" borderId="12" xfId="3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184150</xdr:colOff>
      <xdr:row>21</xdr:row>
      <xdr:rowOff>123825</xdr:rowOff>
    </xdr:from>
    <xdr:to>
      <xdr:col>4</xdr:col>
      <xdr:colOff>683146</xdr:colOff>
      <xdr:row>36</xdr:row>
      <xdr:rowOff>167344</xdr:rowOff>
    </xdr:to>
    <xdr:pic>
      <xdr:nvPicPr>
        <xdr:cNvPr id="4" name="Рисунок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4150" y="4002405"/>
          <a:ext cx="6896100" cy="2786380"/>
        </a:xfrm>
        <a:prstGeom prst="rect">
          <a:avLst/>
        </a:prstGeom>
      </xdr:spPr>
    </xdr:pic>
    <xdr:clientData/>
  </xdr:twoCellAnchor>
  <xdr:twoCellAnchor editAs="oneCell">
    <xdr:from>
      <xdr:col>4</xdr:col>
      <xdr:colOff>1536700</xdr:colOff>
      <xdr:row>25</xdr:row>
      <xdr:rowOff>60325</xdr:rowOff>
    </xdr:from>
    <xdr:to>
      <xdr:col>10</xdr:col>
      <xdr:colOff>114300</xdr:colOff>
      <xdr:row>50</xdr:row>
      <xdr:rowOff>137795</xdr:rowOff>
    </xdr:to>
    <xdr:pic>
      <xdr:nvPicPr>
        <xdr:cNvPr id="2" name="Picture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934325" y="4670425"/>
          <a:ext cx="7022465" cy="46494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401320</xdr:colOff>
      <xdr:row>21</xdr:row>
      <xdr:rowOff>0</xdr:rowOff>
    </xdr:from>
    <xdr:to>
      <xdr:col>11</xdr:col>
      <xdr:colOff>357255</xdr:colOff>
      <xdr:row>59</xdr:row>
      <xdr:rowOff>128819</xdr:rowOff>
    </xdr:to>
    <xdr:pic>
      <xdr:nvPicPr>
        <xdr:cNvPr id="2" name="Рисунок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16165" y="3897630"/>
          <a:ext cx="7342505" cy="707771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63</xdr:row>
      <xdr:rowOff>0</xdr:rowOff>
    </xdr:from>
    <xdr:to>
      <xdr:col>20</xdr:col>
      <xdr:colOff>163948</xdr:colOff>
      <xdr:row>107</xdr:row>
      <xdr:rowOff>114363</xdr:rowOff>
    </xdr:to>
    <xdr:pic>
      <xdr:nvPicPr>
        <xdr:cNvPr id="3" name="Рисунок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167360" y="11578590"/>
          <a:ext cx="6953250" cy="8161020"/>
        </a:xfrm>
        <a:prstGeom prst="rect">
          <a:avLst/>
        </a:prstGeom>
      </xdr:spPr>
    </xdr:pic>
    <xdr:clientData/>
  </xdr:twoCellAnchor>
  <xdr:twoCellAnchor editAs="oneCell">
    <xdr:from>
      <xdr:col>0</xdr:col>
      <xdr:colOff>184150</xdr:colOff>
      <xdr:row>21</xdr:row>
      <xdr:rowOff>123825</xdr:rowOff>
    </xdr:from>
    <xdr:to>
      <xdr:col>5</xdr:col>
      <xdr:colOff>84152</xdr:colOff>
      <xdr:row>36</xdr:row>
      <xdr:rowOff>22800</xdr:rowOff>
    </xdr:to>
    <xdr:pic>
      <xdr:nvPicPr>
        <xdr:cNvPr id="4" name="Рисунок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4150" y="4021455"/>
          <a:ext cx="6914515" cy="2641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323850</xdr:colOff>
      <xdr:row>20</xdr:row>
      <xdr:rowOff>96520</xdr:rowOff>
    </xdr:from>
    <xdr:to>
      <xdr:col>11</xdr:col>
      <xdr:colOff>445135</xdr:colOff>
      <xdr:row>25</xdr:row>
      <xdr:rowOff>15240</xdr:rowOff>
    </xdr:to>
    <xdr:pic>
      <xdr:nvPicPr>
        <xdr:cNvPr id="2" name="Рисунок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3850" y="3811270"/>
          <a:ext cx="7214235" cy="833120"/>
        </a:xfrm>
        <a:prstGeom prst="rect">
          <a:avLst/>
        </a:prstGeom>
      </xdr:spPr>
    </xdr:pic>
    <xdr:clientData/>
  </xdr:twoCellAnchor>
  <xdr:twoCellAnchor editAs="oneCell">
    <xdr:from>
      <xdr:col>13</xdr:col>
      <xdr:colOff>61595</xdr:colOff>
      <xdr:row>0</xdr:row>
      <xdr:rowOff>73025</xdr:rowOff>
    </xdr:from>
    <xdr:to>
      <xdr:col>24</xdr:col>
      <xdr:colOff>53005</xdr:colOff>
      <xdr:row>27</xdr:row>
      <xdr:rowOff>120775</xdr:rowOff>
    </xdr:to>
    <xdr:pic>
      <xdr:nvPicPr>
        <xdr:cNvPr id="3" name="Рисунок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88985" y="73025"/>
          <a:ext cx="6780530" cy="50425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259080</xdr:colOff>
      <xdr:row>5</xdr:row>
      <xdr:rowOff>116205</xdr:rowOff>
    </xdr:from>
    <xdr:to>
      <xdr:col>17</xdr:col>
      <xdr:colOff>240963</xdr:colOff>
      <xdr:row>12</xdr:row>
      <xdr:rowOff>2627</xdr:rowOff>
    </xdr:to>
    <xdr:pic>
      <xdr:nvPicPr>
        <xdr:cNvPr id="2" name="Рисунок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31965" y="1109980"/>
          <a:ext cx="6771005" cy="1176020"/>
        </a:xfrm>
        <a:prstGeom prst="rect">
          <a:avLst/>
        </a:prstGeom>
      </xdr:spPr>
    </xdr:pic>
    <xdr:clientData/>
  </xdr:twoCellAnchor>
  <xdr:twoCellAnchor editAs="oneCell">
    <xdr:from>
      <xdr:col>6</xdr:col>
      <xdr:colOff>222885</xdr:colOff>
      <xdr:row>12</xdr:row>
      <xdr:rowOff>97155</xdr:rowOff>
    </xdr:from>
    <xdr:to>
      <xdr:col>17</xdr:col>
      <xdr:colOff>260020</xdr:colOff>
      <xdr:row>54</xdr:row>
      <xdr:rowOff>26479</xdr:rowOff>
    </xdr:to>
    <xdr:pic>
      <xdr:nvPicPr>
        <xdr:cNvPr id="3" name="Рисунок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795770" y="2380615"/>
          <a:ext cx="6826250" cy="76193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4</xdr:col>
      <xdr:colOff>565899</xdr:colOff>
      <xdr:row>77</xdr:row>
      <xdr:rowOff>101943</xdr:rowOff>
    </xdr:to>
    <xdr:pic>
      <xdr:nvPicPr>
        <xdr:cNvPr id="4" name="Рисунок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6316345"/>
          <a:ext cx="5640070" cy="79654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4</xdr:col>
      <xdr:colOff>384898</xdr:colOff>
      <xdr:row>95</xdr:row>
      <xdr:rowOff>67110</xdr:rowOff>
    </xdr:to>
    <xdr:pic>
      <xdr:nvPicPr>
        <xdr:cNvPr id="5" name="Рисунок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4363065"/>
          <a:ext cx="5459095" cy="3175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abSelected="1" zoomScale="70" zoomScaleNormal="70" topLeftCell="B1" workbookViewId="0">
      <selection activeCell="F5" sqref="F5"/>
    </sheetView>
  </sheetViews>
  <sheetFormatPr defaultColWidth="9" defaultRowHeight="14.4"/>
  <cols>
    <col min="1" max="1" width="34.5740740740741" customWidth="1"/>
    <col min="2" max="2" width="24.4259259259259" customWidth="1"/>
    <col min="3" max="3" width="25.5740740740741" customWidth="1"/>
    <col min="4" max="4" width="8.71296296296296" customWidth="1"/>
    <col min="5" max="5" width="24.4259259259259" customWidth="1"/>
    <col min="6" max="6" width="31.287037037037" customWidth="1"/>
    <col min="7" max="7" width="22.5740740740741" customWidth="1"/>
    <col min="8" max="8" width="26.8518518518519" customWidth="1"/>
  </cols>
  <sheetData>
    <row r="1" ht="15.15" spans="1:15">
      <c r="A1" s="33" t="s">
        <v>0</v>
      </c>
      <c r="B1" s="33" t="s">
        <v>1</v>
      </c>
      <c r="C1" s="33">
        <v>0.05</v>
      </c>
      <c r="D1" s="33"/>
      <c r="E1" s="33"/>
      <c r="F1" s="33"/>
      <c r="G1" s="33"/>
      <c r="H1" s="33"/>
      <c r="I1" s="33"/>
      <c r="J1" s="33"/>
      <c r="K1" s="33"/>
      <c r="L1" s="32" t="s">
        <v>2</v>
      </c>
      <c r="M1" s="32" t="s">
        <v>3</v>
      </c>
      <c r="N1" s="32" t="s">
        <v>4</v>
      </c>
      <c r="O1" s="32" t="s">
        <v>5</v>
      </c>
    </row>
    <row r="2" spans="1:15">
      <c r="A2" s="34" t="s">
        <v>6</v>
      </c>
      <c r="B2" s="35">
        <v>5</v>
      </c>
      <c r="C2" s="35">
        <v>6</v>
      </c>
      <c r="D2" s="35">
        <v>7</v>
      </c>
      <c r="E2" s="35">
        <v>7</v>
      </c>
      <c r="F2" s="35">
        <v>8</v>
      </c>
      <c r="G2" s="35">
        <v>8</v>
      </c>
      <c r="H2" s="35">
        <v>8</v>
      </c>
      <c r="I2" s="35">
        <v>9</v>
      </c>
      <c r="J2" s="35">
        <v>12</v>
      </c>
      <c r="K2" s="51"/>
      <c r="L2" s="32">
        <f>COUNT(B2:K2)</f>
        <v>9</v>
      </c>
      <c r="M2" s="32">
        <f>AVERAGE(B2:J2)</f>
        <v>7.77777777777778</v>
      </c>
      <c r="N2" s="32">
        <f>_xlfn.VAR.S(B2:J2)</f>
        <v>3.94444444444444</v>
      </c>
      <c r="O2" s="32">
        <f>L2-1</f>
        <v>8</v>
      </c>
    </row>
    <row r="3" ht="15.15" spans="1:15">
      <c r="A3" s="36" t="s">
        <v>7</v>
      </c>
      <c r="B3" s="37">
        <v>7</v>
      </c>
      <c r="C3" s="37">
        <v>8</v>
      </c>
      <c r="D3" s="37">
        <v>8</v>
      </c>
      <c r="E3" s="37">
        <v>8</v>
      </c>
      <c r="F3" s="37">
        <v>9</v>
      </c>
      <c r="G3" s="37">
        <v>9</v>
      </c>
      <c r="H3" s="37">
        <v>12</v>
      </c>
      <c r="I3" s="37">
        <v>13</v>
      </c>
      <c r="J3" s="37">
        <v>14</v>
      </c>
      <c r="K3" s="52">
        <v>17</v>
      </c>
      <c r="L3" s="32">
        <f>COUNT(B3:K3)</f>
        <v>10</v>
      </c>
      <c r="M3" s="32">
        <f>AVERAGE(B3:K3)</f>
        <v>10.5</v>
      </c>
      <c r="N3" s="32">
        <f>_xlfn.VAR.S(B3:K3)</f>
        <v>10.9444444444444</v>
      </c>
      <c r="O3" s="32">
        <f>L3-1</f>
        <v>9</v>
      </c>
    </row>
    <row r="4" spans="1:15">
      <c r="A4" s="38" t="s">
        <v>8</v>
      </c>
      <c r="B4" s="38">
        <f>N3/N2</f>
        <v>2.77464788732394</v>
      </c>
      <c r="C4" s="38" t="s">
        <v>9</v>
      </c>
      <c r="D4" s="38">
        <f>_xlfn.F.INV.RT(C1/2,O3,O2)</f>
        <v>4.35723306496021</v>
      </c>
      <c r="E4" s="39" t="s">
        <v>10</v>
      </c>
      <c r="F4">
        <f>((L3-1)*N3+(L2-1)*N2)/(L3+L2-2)</f>
        <v>7.65032679738562</v>
      </c>
      <c r="L4" s="32"/>
      <c r="M4" s="32"/>
      <c r="N4" s="32"/>
      <c r="O4" s="32"/>
    </row>
    <row r="5" spans="1:15">
      <c r="A5" s="38" t="s">
        <v>11</v>
      </c>
      <c r="B5" s="38">
        <f>(M3-M2)/(SQRT(F4*(1/L2+1/L3)))</f>
        <v>2.14204226422228</v>
      </c>
      <c r="C5" s="38" t="s">
        <v>12</v>
      </c>
      <c r="D5" s="38">
        <f>_xlfn.T.INV.2T(C1,L6)</f>
        <v>2.10981557783332</v>
      </c>
      <c r="L5" s="32"/>
      <c r="M5" s="32"/>
      <c r="N5" s="32" t="s">
        <v>5</v>
      </c>
      <c r="O5" s="32">
        <f>(N2/L2+N3/L3)^2/((N2/L2)^2/(L2-1)+(N2/L3)^2/(L3-1))</f>
        <v>56.8850680236019</v>
      </c>
    </row>
    <row r="6" spans="12:15">
      <c r="L6" s="32">
        <f>L2+L3-2</f>
        <v>17</v>
      </c>
      <c r="M6" s="32"/>
      <c r="N6" s="32" t="s">
        <v>13</v>
      </c>
      <c r="O6" s="32">
        <v>57</v>
      </c>
    </row>
    <row r="8" spans="1:1">
      <c r="A8" t="s">
        <v>14</v>
      </c>
    </row>
    <row r="9" ht="15.15" spans="6:6">
      <c r="F9" s="39" t="s">
        <v>15</v>
      </c>
    </row>
    <row r="10" spans="1:3">
      <c r="A10" s="40"/>
      <c r="B10" s="40" t="s">
        <v>6</v>
      </c>
      <c r="C10" s="40" t="s">
        <v>7</v>
      </c>
    </row>
    <row r="11" spans="1:8">
      <c r="A11" s="41" t="s">
        <v>16</v>
      </c>
      <c r="B11" s="41">
        <v>7.77777777777778</v>
      </c>
      <c r="C11" s="41">
        <v>10.5</v>
      </c>
      <c r="F11" s="42"/>
      <c r="G11" s="43" t="s">
        <v>6</v>
      </c>
      <c r="H11" s="44" t="s">
        <v>7</v>
      </c>
    </row>
    <row r="12" spans="1:8">
      <c r="A12" s="41" t="s">
        <v>17</v>
      </c>
      <c r="B12" s="41">
        <v>3.94444444444444</v>
      </c>
      <c r="C12" s="41">
        <v>10.9444444444444</v>
      </c>
      <c r="F12" s="45" t="s">
        <v>16</v>
      </c>
      <c r="G12" s="41">
        <v>7.77777777777778</v>
      </c>
      <c r="H12" s="46">
        <v>10.5</v>
      </c>
    </row>
    <row r="13" spans="1:11">
      <c r="A13" s="41" t="s">
        <v>18</v>
      </c>
      <c r="B13" s="41">
        <v>9</v>
      </c>
      <c r="C13" s="41">
        <v>10</v>
      </c>
      <c r="F13" s="45" t="s">
        <v>17</v>
      </c>
      <c r="G13" s="41">
        <v>3.94444444444444</v>
      </c>
      <c r="H13" s="46">
        <v>10.9444444444444</v>
      </c>
      <c r="K13" s="39" t="s">
        <v>19</v>
      </c>
    </row>
    <row r="14" spans="1:8">
      <c r="A14" s="41" t="s">
        <v>20</v>
      </c>
      <c r="B14" s="41">
        <v>8</v>
      </c>
      <c r="C14" s="41">
        <v>9</v>
      </c>
      <c r="F14" s="45" t="s">
        <v>18</v>
      </c>
      <c r="G14" s="41">
        <v>9</v>
      </c>
      <c r="H14" s="46">
        <v>10</v>
      </c>
    </row>
    <row r="15" spans="1:8">
      <c r="A15" s="41" t="s">
        <v>21</v>
      </c>
      <c r="B15" s="41">
        <v>0.360406091370558</v>
      </c>
      <c r="C15" s="41"/>
      <c r="D15">
        <f>1/B15</f>
        <v>2.77464788732394</v>
      </c>
      <c r="E15">
        <f>1/B17</f>
        <v>4.35723306496021</v>
      </c>
      <c r="F15" s="45" t="s">
        <v>10</v>
      </c>
      <c r="G15" s="41">
        <v>7.65032679738562</v>
      </c>
      <c r="H15" s="46"/>
    </row>
    <row r="16" spans="1:8">
      <c r="A16" s="41" t="s">
        <v>22</v>
      </c>
      <c r="B16" s="41">
        <v>0.0827540171554133</v>
      </c>
      <c r="C16" s="41"/>
      <c r="F16" s="45" t="s">
        <v>23</v>
      </c>
      <c r="G16" s="41">
        <v>0</v>
      </c>
      <c r="H16" s="46"/>
    </row>
    <row r="17" ht="15.15" spans="1:8">
      <c r="A17" s="47" t="s">
        <v>24</v>
      </c>
      <c r="B17" s="47">
        <v>0.229503445211998</v>
      </c>
      <c r="C17" s="47"/>
      <c r="F17" s="45" t="s">
        <v>20</v>
      </c>
      <c r="G17" s="41">
        <v>17</v>
      </c>
      <c r="H17" s="46"/>
    </row>
    <row r="18" spans="6:8">
      <c r="F18" s="45" t="s">
        <v>25</v>
      </c>
      <c r="G18" s="41">
        <v>-2.14204226422228</v>
      </c>
      <c r="H18" s="46"/>
    </row>
    <row r="19" spans="6:8">
      <c r="F19" s="45" t="s">
        <v>26</v>
      </c>
      <c r="G19" s="41">
        <v>0.0234817953608594</v>
      </c>
      <c r="H19" s="46"/>
    </row>
    <row r="20" spans="6:8">
      <c r="F20" s="45" t="s">
        <v>27</v>
      </c>
      <c r="G20" s="41">
        <v>1.73960672607507</v>
      </c>
      <c r="H20" s="46"/>
    </row>
    <row r="21" spans="6:8">
      <c r="F21" s="45" t="s">
        <v>28</v>
      </c>
      <c r="G21" s="41">
        <v>0.0469635907217188</v>
      </c>
      <c r="H21" s="46"/>
    </row>
    <row r="22" spans="6:8">
      <c r="F22" s="48" t="s">
        <v>29</v>
      </c>
      <c r="G22" s="49">
        <v>2.10981557783332</v>
      </c>
      <c r="H22" s="50"/>
    </row>
    <row r="30" spans="1:1">
      <c r="A30" t="s">
        <v>30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zoomScale="101" zoomScaleNormal="101" workbookViewId="0">
      <selection activeCell="P13" sqref="P13:X13"/>
    </sheetView>
  </sheetViews>
  <sheetFormatPr defaultColWidth="9" defaultRowHeight="14.4"/>
  <cols>
    <col min="1" max="1" width="34.5740740740741" customWidth="1"/>
    <col min="2" max="2" width="24.4259259259259" customWidth="1"/>
    <col min="3" max="3" width="25.5740740740741" customWidth="1"/>
    <col min="4" max="4" width="8.71296296296296" customWidth="1"/>
    <col min="6" max="6" width="31.287037037037" customWidth="1"/>
    <col min="7" max="7" width="22.5740740740741" customWidth="1"/>
    <col min="8" max="8" width="26.8518518518519" customWidth="1"/>
  </cols>
  <sheetData>
    <row r="1" ht="15.15" spans="1:15">
      <c r="A1" s="28" t="s">
        <v>0</v>
      </c>
      <c r="B1" s="28" t="s">
        <v>1</v>
      </c>
      <c r="C1" s="28">
        <v>0.05</v>
      </c>
      <c r="D1" s="28"/>
      <c r="E1" s="28"/>
      <c r="F1" s="28"/>
      <c r="G1" s="28"/>
      <c r="H1" s="28"/>
      <c r="I1" s="28"/>
      <c r="J1" s="28"/>
      <c r="K1" s="28"/>
      <c r="L1" s="32" t="s">
        <v>2</v>
      </c>
      <c r="M1" s="32" t="s">
        <v>3</v>
      </c>
      <c r="N1" s="32" t="s">
        <v>4</v>
      </c>
      <c r="O1" s="32" t="s">
        <v>5</v>
      </c>
    </row>
    <row r="2" spans="1:15">
      <c r="A2" s="1" t="s">
        <v>6</v>
      </c>
      <c r="B2" s="2">
        <v>5</v>
      </c>
      <c r="C2" s="2">
        <v>6</v>
      </c>
      <c r="D2" s="2">
        <v>7</v>
      </c>
      <c r="E2" s="2">
        <v>7</v>
      </c>
      <c r="F2" s="2">
        <v>8</v>
      </c>
      <c r="G2" s="2">
        <v>8</v>
      </c>
      <c r="H2" s="2">
        <v>8</v>
      </c>
      <c r="I2" s="2">
        <v>9</v>
      </c>
      <c r="J2" s="2">
        <v>12</v>
      </c>
      <c r="K2" s="11"/>
      <c r="L2" s="32">
        <f>COUNT(B2:K2)</f>
        <v>9</v>
      </c>
      <c r="M2" s="32">
        <f>AVERAGE(B2:J2)</f>
        <v>7.77777777777778</v>
      </c>
      <c r="N2" s="32">
        <f>_xlfn.VAR.S(B2:J2)</f>
        <v>3.94444444444444</v>
      </c>
      <c r="O2" s="32">
        <f>L2-1</f>
        <v>8</v>
      </c>
    </row>
    <row r="3" ht="15.15" spans="1:15">
      <c r="A3" s="5" t="s">
        <v>7</v>
      </c>
      <c r="B3" s="6">
        <v>7</v>
      </c>
      <c r="C3" s="6">
        <v>8</v>
      </c>
      <c r="D3" s="6">
        <v>8</v>
      </c>
      <c r="E3" s="6">
        <v>8</v>
      </c>
      <c r="F3" s="6">
        <v>9</v>
      </c>
      <c r="G3" s="6">
        <v>9</v>
      </c>
      <c r="H3" s="6">
        <v>12</v>
      </c>
      <c r="I3" s="6">
        <v>13</v>
      </c>
      <c r="J3" s="6">
        <v>14</v>
      </c>
      <c r="K3" s="14">
        <v>17</v>
      </c>
      <c r="L3" s="32">
        <f>COUNT(B3:K3)</f>
        <v>10</v>
      </c>
      <c r="M3" s="32">
        <f>AVERAGE(B3:K3)</f>
        <v>10.5</v>
      </c>
      <c r="N3" s="32">
        <f>_xlfn.VAR.S(B3:K3)</f>
        <v>10.9444444444444</v>
      </c>
      <c r="O3" s="32">
        <f>L3-1</f>
        <v>9</v>
      </c>
    </row>
    <row r="4" spans="1:15">
      <c r="A4" s="29" t="s">
        <v>8</v>
      </c>
      <c r="B4" s="30">
        <f>N3/N2</f>
        <v>2.77464788732394</v>
      </c>
      <c r="C4" s="30" t="s">
        <v>9</v>
      </c>
      <c r="D4" s="30">
        <f>_xlfn.F.INV.RT(C1/2,O3,O2)</f>
        <v>4.35723306496021</v>
      </c>
      <c r="L4" s="32"/>
      <c r="M4" s="32"/>
      <c r="N4" s="32"/>
      <c r="O4" s="32"/>
    </row>
    <row r="5" spans="1:15">
      <c r="A5" s="29" t="s">
        <v>11</v>
      </c>
      <c r="B5" s="30">
        <f>(M3-M2)/(SQRT(N2/L2+N3/L3))</f>
        <v>2.19883541101195</v>
      </c>
      <c r="C5" s="30" t="s">
        <v>12</v>
      </c>
      <c r="D5" s="30">
        <f>_xlfn.T.INV.2T(C1,O6)</f>
        <v>2.00246545929101</v>
      </c>
      <c r="L5" s="32"/>
      <c r="M5" s="32"/>
      <c r="N5" s="32" t="s">
        <v>5</v>
      </c>
      <c r="O5" s="32">
        <f>(N2/L2+N3/L3)^2/((N2/L2)^2/(L2-1)+(N2/L3)^2/(L3-1))</f>
        <v>56.8850680236019</v>
      </c>
    </row>
    <row r="6" spans="12:15">
      <c r="L6" s="32"/>
      <c r="M6" s="32"/>
      <c r="N6" s="32" t="s">
        <v>13</v>
      </c>
      <c r="O6" s="32">
        <v>57</v>
      </c>
    </row>
    <row r="7" spans="6:6">
      <c r="F7" t="s">
        <v>31</v>
      </c>
    </row>
    <row r="8" ht="15.15" spans="1:1">
      <c r="A8" t="s">
        <v>14</v>
      </c>
    </row>
    <row r="9" ht="15.15" spans="6:8">
      <c r="F9" s="9"/>
      <c r="G9" s="9" t="s">
        <v>6</v>
      </c>
      <c r="H9" s="9" t="s">
        <v>7</v>
      </c>
    </row>
    <row r="10" spans="1:8">
      <c r="A10" s="9"/>
      <c r="B10" s="9" t="s">
        <v>6</v>
      </c>
      <c r="C10" s="9" t="s">
        <v>7</v>
      </c>
      <c r="F10" t="s">
        <v>16</v>
      </c>
      <c r="G10">
        <v>7.77777777777778</v>
      </c>
      <c r="H10">
        <v>10.5</v>
      </c>
    </row>
    <row r="11" spans="1:8">
      <c r="A11" t="s">
        <v>16</v>
      </c>
      <c r="B11">
        <v>7.77777777777778</v>
      </c>
      <c r="C11">
        <v>10.5</v>
      </c>
      <c r="F11" t="s">
        <v>17</v>
      </c>
      <c r="G11">
        <v>3.94444444444444</v>
      </c>
      <c r="H11">
        <v>10.9444444444444</v>
      </c>
    </row>
    <row r="12" spans="1:8">
      <c r="A12" t="s">
        <v>17</v>
      </c>
      <c r="B12">
        <v>3.94444444444444</v>
      </c>
      <c r="C12">
        <v>10.9444444444444</v>
      </c>
      <c r="F12" t="s">
        <v>18</v>
      </c>
      <c r="G12">
        <v>9</v>
      </c>
      <c r="H12">
        <v>10</v>
      </c>
    </row>
    <row r="13" spans="1:7">
      <c r="A13" t="s">
        <v>18</v>
      </c>
      <c r="B13">
        <v>9</v>
      </c>
      <c r="C13">
        <v>10</v>
      </c>
      <c r="F13" t="s">
        <v>23</v>
      </c>
      <c r="G13">
        <v>0</v>
      </c>
    </row>
    <row r="14" spans="1:7">
      <c r="A14" t="s">
        <v>20</v>
      </c>
      <c r="B14">
        <v>8</v>
      </c>
      <c r="C14">
        <v>9</v>
      </c>
      <c r="F14" t="s">
        <v>20</v>
      </c>
      <c r="G14">
        <v>15</v>
      </c>
    </row>
    <row r="15" spans="1:7">
      <c r="A15" t="s">
        <v>21</v>
      </c>
      <c r="B15" s="31">
        <v>0.360406091370558</v>
      </c>
      <c r="D15" s="31" t="s">
        <v>8</v>
      </c>
      <c r="E15" s="31">
        <f>1/B15</f>
        <v>2.77464788732395</v>
      </c>
      <c r="F15" t="s">
        <v>25</v>
      </c>
      <c r="G15">
        <v>-2.19883541101195</v>
      </c>
    </row>
    <row r="16" spans="1:7">
      <c r="A16" t="s">
        <v>22</v>
      </c>
      <c r="B16">
        <v>0.0827540171554133</v>
      </c>
      <c r="F16" t="s">
        <v>26</v>
      </c>
      <c r="G16">
        <v>0.021996618525128</v>
      </c>
    </row>
    <row r="17" ht="15.15" spans="1:7">
      <c r="A17" s="10" t="s">
        <v>24</v>
      </c>
      <c r="B17" s="10">
        <v>0.229503445211998</v>
      </c>
      <c r="C17" s="10"/>
      <c r="D17" s="31" t="s">
        <v>9</v>
      </c>
      <c r="E17" s="31">
        <f>1/B17</f>
        <v>4.3572330649602</v>
      </c>
      <c r="F17" t="s">
        <v>27</v>
      </c>
      <c r="G17">
        <v>1.75305035569257</v>
      </c>
    </row>
    <row r="18" spans="6:7">
      <c r="F18" t="s">
        <v>28</v>
      </c>
      <c r="G18">
        <v>0.043993237050256</v>
      </c>
    </row>
    <row r="19" ht="15.15" spans="6:8">
      <c r="F19" s="10" t="s">
        <v>29</v>
      </c>
      <c r="G19" s="10">
        <v>2.13144954555977</v>
      </c>
      <c r="H19" s="10"/>
    </row>
    <row r="21" spans="3:3">
      <c r="C21" t="s">
        <v>32</v>
      </c>
    </row>
    <row r="30" spans="1:1">
      <c r="A30" t="s">
        <v>30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zoomScale="85" zoomScaleNormal="85" workbookViewId="0">
      <selection activeCell="I12" sqref="I12"/>
    </sheetView>
  </sheetViews>
  <sheetFormatPr defaultColWidth="9" defaultRowHeight="14.4"/>
  <cols>
    <col min="2" max="2" width="12.8518518518519"/>
    <col min="7" max="7" width="9.57407407407407"/>
  </cols>
  <sheetData>
    <row r="1" ht="15.15" spans="1:5">
      <c r="A1" s="15" t="s">
        <v>33</v>
      </c>
      <c r="C1" s="16">
        <v>90.018</v>
      </c>
      <c r="E1" s="17">
        <v>0.05</v>
      </c>
    </row>
    <row r="2" ht="15.15" spans="1:10">
      <c r="A2" s="18">
        <v>90.01</v>
      </c>
      <c r="B2" s="19">
        <v>90.01</v>
      </c>
      <c r="C2" s="19">
        <v>90.012</v>
      </c>
      <c r="D2" s="19">
        <v>90.02</v>
      </c>
      <c r="E2" s="19">
        <v>90.02</v>
      </c>
      <c r="F2" s="19">
        <v>90.01</v>
      </c>
      <c r="G2" s="19">
        <v>90</v>
      </c>
      <c r="H2" s="19">
        <v>90.012</v>
      </c>
      <c r="I2" s="19">
        <v>90.022</v>
      </c>
      <c r="J2" s="27">
        <v>90.023</v>
      </c>
    </row>
    <row r="3" ht="15.15"/>
    <row r="4" spans="1:8">
      <c r="A4" s="20" t="s">
        <v>34</v>
      </c>
      <c r="B4" s="21">
        <f>ABS(F5-C1)/SQRT(G5/E5)</f>
        <v>1.79624261278488</v>
      </c>
      <c r="E4" s="20" t="s">
        <v>2</v>
      </c>
      <c r="F4" s="22" t="s">
        <v>3</v>
      </c>
      <c r="G4" s="22" t="s">
        <v>4</v>
      </c>
      <c r="H4" s="21" t="s">
        <v>5</v>
      </c>
    </row>
    <row r="5" ht="15.15" spans="1:8">
      <c r="A5" s="23" t="s">
        <v>35</v>
      </c>
      <c r="B5" s="24">
        <f>_xlfn.T.INV.2T(E1,H5)</f>
        <v>2.26215716279821</v>
      </c>
      <c r="E5" s="23">
        <f>COUNT(A2:J2)</f>
        <v>10</v>
      </c>
      <c r="F5" s="25">
        <f>AVERAGE(A2:J2)</f>
        <v>90.0139</v>
      </c>
      <c r="G5" s="25">
        <f>_xlfn.VAR.S(A2:J2)</f>
        <v>5.20999999999777e-5</v>
      </c>
      <c r="H5" s="24">
        <f>E5-1</f>
        <v>9</v>
      </c>
    </row>
    <row r="6" ht="15.15"/>
    <row r="7" ht="15.15" spans="1:1">
      <c r="A7" s="26" t="s">
        <v>36</v>
      </c>
    </row>
    <row r="18" spans="2:2">
      <c r="B18" t="s">
        <v>37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zoomScale="85" zoomScaleNormal="85" workbookViewId="0">
      <selection activeCell="F22" sqref="F22"/>
    </sheetView>
  </sheetViews>
  <sheetFormatPr defaultColWidth="9" defaultRowHeight="14.4"/>
  <cols>
    <col min="1" max="1" width="32.8518518518519" customWidth="1"/>
    <col min="2" max="2" width="14" customWidth="1"/>
    <col min="3" max="3" width="14.287037037037" customWidth="1"/>
    <col min="4" max="4" width="12.8518518518519"/>
    <col min="6" max="6" width="12.8518518518519"/>
  </cols>
  <sheetData>
    <row r="1" ht="19.9" customHeight="1" spans="1:13">
      <c r="A1" s="1" t="s">
        <v>38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11">
        <v>10</v>
      </c>
      <c r="L1" s="12" t="s">
        <v>39</v>
      </c>
      <c r="M1" s="12">
        <v>0.05</v>
      </c>
    </row>
    <row r="2" spans="1:11">
      <c r="A2" s="3" t="s">
        <v>40</v>
      </c>
      <c r="B2" s="4">
        <v>289</v>
      </c>
      <c r="C2" s="4">
        <v>291</v>
      </c>
      <c r="D2" s="4">
        <v>293</v>
      </c>
      <c r="E2" s="4">
        <v>283</v>
      </c>
      <c r="F2" s="4">
        <v>291</v>
      </c>
      <c r="G2" s="4">
        <v>278</v>
      </c>
      <c r="H2" s="4">
        <v>292</v>
      </c>
      <c r="I2" s="4">
        <v>284</v>
      </c>
      <c r="J2" s="4">
        <v>294</v>
      </c>
      <c r="K2" s="13">
        <v>277</v>
      </c>
    </row>
    <row r="3" ht="15.15" spans="1:11">
      <c r="A3" s="5" t="s">
        <v>41</v>
      </c>
      <c r="B3" s="6">
        <v>289</v>
      </c>
      <c r="C3" s="6">
        <v>288</v>
      </c>
      <c r="D3" s="6">
        <v>280</v>
      </c>
      <c r="E3" s="6">
        <v>279</v>
      </c>
      <c r="F3" s="6">
        <v>269</v>
      </c>
      <c r="G3" s="6">
        <v>279</v>
      </c>
      <c r="H3" s="6">
        <v>290</v>
      </c>
      <c r="I3" s="6">
        <v>275</v>
      </c>
      <c r="J3" s="6">
        <v>270</v>
      </c>
      <c r="K3" s="14">
        <v>284</v>
      </c>
    </row>
    <row r="4" spans="1:11">
      <c r="A4" s="7" t="s">
        <v>42</v>
      </c>
      <c r="B4" s="7">
        <f>B2-B3</f>
        <v>0</v>
      </c>
      <c r="C4" s="7">
        <f t="shared" ref="C4:G4" si="0">C2-C3</f>
        <v>3</v>
      </c>
      <c r="D4" s="7">
        <f t="shared" si="0"/>
        <v>13</v>
      </c>
      <c r="E4" s="7">
        <f t="shared" si="0"/>
        <v>4</v>
      </c>
      <c r="F4" s="7">
        <f t="shared" si="0"/>
        <v>22</v>
      </c>
      <c r="G4" s="7">
        <f t="shared" si="0"/>
        <v>-1</v>
      </c>
      <c r="H4" s="7">
        <f t="shared" ref="H4" si="1">H2-H3</f>
        <v>2</v>
      </c>
      <c r="I4" s="7">
        <f t="shared" ref="I4" si="2">I2-I3</f>
        <v>9</v>
      </c>
      <c r="J4" s="7">
        <f t="shared" ref="J4" si="3">J2-J3</f>
        <v>24</v>
      </c>
      <c r="K4" s="7">
        <f t="shared" ref="K4" si="4">K2-K3</f>
        <v>-7</v>
      </c>
    </row>
    <row r="5" spans="1:8">
      <c r="A5" s="8" t="s">
        <v>43</v>
      </c>
      <c r="B5" s="8">
        <f>COUNT(B1:K1)</f>
        <v>10</v>
      </c>
      <c r="C5" s="8" t="s">
        <v>44</v>
      </c>
      <c r="D5" s="8">
        <f>AVERAGE(B4:K4)</f>
        <v>6.9</v>
      </c>
      <c r="E5" s="8" t="s">
        <v>45</v>
      </c>
      <c r="F5" s="8">
        <f>_xlfn.VAR.S(B4:K4)</f>
        <v>101.433333333333</v>
      </c>
      <c r="G5" s="8" t="s">
        <v>46</v>
      </c>
      <c r="H5" s="8">
        <f>B5-1</f>
        <v>9</v>
      </c>
    </row>
    <row r="6" spans="1:4">
      <c r="A6" s="8" t="s">
        <v>34</v>
      </c>
      <c r="B6" s="8">
        <f>ABS(D5)/SQRT(F5/B5)</f>
        <v>2.16650024218222</v>
      </c>
      <c r="C6" s="8" t="s">
        <v>12</v>
      </c>
      <c r="D6" s="8">
        <f>_xlfn.T.INV.2T(M1,H5)</f>
        <v>2.26215716279821</v>
      </c>
    </row>
    <row r="9" spans="1:1">
      <c r="A9" t="s">
        <v>47</v>
      </c>
    </row>
    <row r="10" ht="15.15"/>
    <row r="11" spans="1:3">
      <c r="A11" s="9"/>
      <c r="B11" s="9" t="s">
        <v>40</v>
      </c>
      <c r="C11" s="9" t="s">
        <v>41</v>
      </c>
    </row>
    <row r="12" spans="1:3">
      <c r="A12" t="s">
        <v>16</v>
      </c>
      <c r="B12">
        <v>287.2</v>
      </c>
      <c r="C12">
        <v>280.3</v>
      </c>
    </row>
    <row r="13" spans="1:3">
      <c r="A13" t="s">
        <v>17</v>
      </c>
      <c r="B13">
        <v>39.0666666666667</v>
      </c>
      <c r="C13">
        <v>56.4555555555556</v>
      </c>
    </row>
    <row r="14" spans="1:3">
      <c r="A14" t="s">
        <v>18</v>
      </c>
      <c r="B14">
        <v>10</v>
      </c>
      <c r="C14">
        <v>10</v>
      </c>
    </row>
    <row r="15" spans="1:2">
      <c r="A15" t="s">
        <v>48</v>
      </c>
      <c r="B15">
        <v>-0.0629336044205812</v>
      </c>
    </row>
    <row r="16" spans="1:2">
      <c r="A16" t="s">
        <v>23</v>
      </c>
      <c r="B16">
        <v>0</v>
      </c>
    </row>
    <row r="17" spans="1:2">
      <c r="A17" t="s">
        <v>20</v>
      </c>
      <c r="B17">
        <v>9</v>
      </c>
    </row>
    <row r="18" spans="1:2">
      <c r="A18" t="s">
        <v>25</v>
      </c>
      <c r="B18">
        <v>2.16650024218222</v>
      </c>
    </row>
    <row r="19" spans="1:2">
      <c r="A19" t="s">
        <v>26</v>
      </c>
      <c r="B19">
        <v>0.0292228201950028</v>
      </c>
    </row>
    <row r="20" spans="1:2">
      <c r="A20" t="s">
        <v>27</v>
      </c>
      <c r="B20">
        <v>1.83311293265624</v>
      </c>
    </row>
    <row r="21" spans="1:2">
      <c r="A21" t="s">
        <v>28</v>
      </c>
      <c r="B21">
        <v>0.0584456403900056</v>
      </c>
    </row>
    <row r="22" ht="15.15" spans="1:3">
      <c r="A22" s="10" t="s">
        <v>29</v>
      </c>
      <c r="B22" s="10">
        <v>2.26215716279821</v>
      </c>
      <c r="C22" s="10"/>
    </row>
    <row r="29" spans="1:1">
      <c r="A29" t="s">
        <v>49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 (2)</vt:lpstr>
      <vt:lpstr>Sheet1</vt:lpstr>
      <vt:lpstr>Лист1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Chamster</cp:lastModifiedBy>
  <dcterms:created xsi:type="dcterms:W3CDTF">2015-06-05T18:17:00Z</dcterms:created>
  <dcterms:modified xsi:type="dcterms:W3CDTF">2023-01-10T20:56:59Z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BBB3264060964D00883AAAE7BA80A23D</vt:lpwstr>
  </property>
  <property fmtid="{D5CDD505-2E9C-101B-9397-08002B2CF9AE}" pid="3" name="KSOProductBuildVer">
    <vt:lpwstr>1033-11.2.0.11130</vt:lpwstr>
  </property>
</Properties>
</file>