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l\OneDrive\Documents\GitHub Repositories\CoinsPH-Cryptocurrencies-Screener\"/>
    </mc:Choice>
  </mc:AlternateContent>
  <xr:revisionPtr revIDLastSave="0" documentId="13_ncr:1_{E919DCB7-9571-4571-B56C-E8CBCF31CB36}" xr6:coauthVersionLast="47" xr6:coauthVersionMax="47" xr10:uidLastSave="{00000000-0000-0000-0000-000000000000}"/>
  <bookViews>
    <workbookView xWindow="-108" yWindow="-108" windowWidth="23256" windowHeight="12456" activeTab="1" xr2:uid="{157DFD82-5AB8-4CF2-ACF4-124701689F24}"/>
  </bookViews>
  <sheets>
    <sheet name="Trading journal" sheetId="1" r:id="rId1"/>
    <sheet name="Trading Statistic" sheetId="2" r:id="rId2"/>
  </sheets>
  <calcPr calcId="191029"/>
</workbook>
</file>

<file path=xl/calcChain.xml><?xml version="1.0" encoding="utf-8"?>
<calcChain xmlns="http://schemas.openxmlformats.org/spreadsheetml/2006/main">
  <c r="N3" i="2" l="1"/>
  <c r="P2" i="2"/>
  <c r="P3" i="2"/>
  <c r="S3" i="2"/>
  <c r="S2" i="2"/>
  <c r="S4" i="2"/>
  <c r="N2" i="2"/>
  <c r="C3" i="2"/>
  <c r="C4" i="2"/>
  <c r="C5" i="2"/>
  <c r="C6" i="2"/>
  <c r="C7" i="2"/>
  <c r="C2" i="2"/>
  <c r="S5" i="2" l="1"/>
  <c r="S6" i="2"/>
</calcChain>
</file>

<file path=xl/sharedStrings.xml><?xml version="1.0" encoding="utf-8"?>
<sst xmlns="http://schemas.openxmlformats.org/spreadsheetml/2006/main" count="59" uniqueCount="33">
  <si>
    <t>Date</t>
  </si>
  <si>
    <t>Symbol</t>
  </si>
  <si>
    <t>Type</t>
  </si>
  <si>
    <t>Average Price</t>
  </si>
  <si>
    <t>Quantity</t>
  </si>
  <si>
    <t>Total Price</t>
  </si>
  <si>
    <t>Commission (PHP)</t>
  </si>
  <si>
    <t>PEPEPHP</t>
  </si>
  <si>
    <t>Buy</t>
  </si>
  <si>
    <t>ARKMPHP</t>
  </si>
  <si>
    <t>FLOKIPHP</t>
  </si>
  <si>
    <t>Sell</t>
  </si>
  <si>
    <t>SHIBPHP</t>
  </si>
  <si>
    <t>BNBPHP</t>
  </si>
  <si>
    <t>TRUPHP</t>
  </si>
  <si>
    <t>Date Bought</t>
  </si>
  <si>
    <t>Date Sold</t>
  </si>
  <si>
    <t>Days Hold</t>
  </si>
  <si>
    <t>Gain</t>
  </si>
  <si>
    <t>Loss</t>
  </si>
  <si>
    <t>Holding Win</t>
  </si>
  <si>
    <t>Holding Loss</t>
  </si>
  <si>
    <r>
      <t xml:space="preserve">Ratio </t>
    </r>
    <r>
      <rPr>
        <sz val="11"/>
        <color theme="1"/>
        <rFont val="Calibri"/>
        <family val="2"/>
        <scheme val="minor"/>
      </rPr>
      <t>(PHP)</t>
    </r>
  </si>
  <si>
    <r>
      <t>Average Gain/Loss</t>
    </r>
    <r>
      <rPr>
        <sz val="11"/>
        <color theme="1"/>
        <rFont val="Calibri"/>
        <family val="2"/>
        <scheme val="minor"/>
      </rPr>
      <t xml:space="preserve"> (%)</t>
    </r>
  </si>
  <si>
    <r>
      <t>Average Price Bought</t>
    </r>
    <r>
      <rPr>
        <sz val="11"/>
        <color theme="1"/>
        <rFont val="Calibri"/>
        <family val="2"/>
        <scheme val="minor"/>
      </rPr>
      <t xml:space="preserve"> (PHP)</t>
    </r>
  </si>
  <si>
    <r>
      <t xml:space="preserve">Average Price Sold </t>
    </r>
    <r>
      <rPr>
        <sz val="11"/>
        <color theme="1"/>
        <rFont val="Calibri"/>
        <family val="2"/>
        <scheme val="minor"/>
      </rPr>
      <t>(PHP)</t>
    </r>
  </si>
  <si>
    <r>
      <t xml:space="preserve">Total Price Bought </t>
    </r>
    <r>
      <rPr>
        <sz val="11"/>
        <color theme="1"/>
        <rFont val="Calibri"/>
        <family val="2"/>
        <scheme val="minor"/>
      </rPr>
      <t>(PHP)</t>
    </r>
  </si>
  <si>
    <r>
      <t xml:space="preserve">Total Price Sold </t>
    </r>
    <r>
      <rPr>
        <sz val="11"/>
        <color theme="1"/>
        <rFont val="Calibri"/>
        <family val="2"/>
        <scheme val="minor"/>
      </rPr>
      <t>(PHP)</t>
    </r>
  </si>
  <si>
    <r>
      <t>Average Gain/Loss</t>
    </r>
    <r>
      <rPr>
        <sz val="11"/>
        <color theme="1"/>
        <rFont val="Calibri"/>
        <family val="2"/>
        <scheme val="minor"/>
      </rPr>
      <t xml:space="preserve"> (PHP)</t>
    </r>
  </si>
  <si>
    <r>
      <t xml:space="preserve">Gain </t>
    </r>
    <r>
      <rPr>
        <sz val="11"/>
        <color theme="1"/>
        <rFont val="Calibri"/>
        <family val="2"/>
        <scheme val="minor"/>
      </rPr>
      <t>%</t>
    </r>
  </si>
  <si>
    <r>
      <t xml:space="preserve">Loss </t>
    </r>
    <r>
      <rPr>
        <sz val="11"/>
        <color theme="1"/>
        <rFont val="Calibri"/>
        <family val="2"/>
        <scheme val="minor"/>
      </rPr>
      <t>%</t>
    </r>
  </si>
  <si>
    <r>
      <t xml:space="preserve">Win Rate </t>
    </r>
    <r>
      <rPr>
        <sz val="11"/>
        <color theme="1"/>
        <rFont val="Calibri"/>
        <family val="2"/>
        <scheme val="minor"/>
      </rPr>
      <t>%</t>
    </r>
  </si>
  <si>
    <r>
      <t xml:space="preserve">Ratio </t>
    </r>
    <r>
      <rPr>
        <sz val="11"/>
        <color theme="1"/>
        <rFont val="Calibri"/>
        <family val="2"/>
        <scheme val="minor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</si>
</sst>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₱&quot;#,##0.00"/>
    <numFmt numFmtId="166" formatCode="0.0%"/>
    <numFmt numFmtId="167" formatCode="#,##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65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16" fillId="0" borderId="0" xfId="0" applyNumberFormat="1" applyFont="1" applyAlignment="1">
      <alignment horizontal="left"/>
    </xf>
    <xf numFmtId="0" fontId="16" fillId="0" borderId="0" xfId="0" applyFont="1"/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313C-47D5-40BB-9A9A-A966B9E27A08}">
  <dimension ref="A1:G14"/>
  <sheetViews>
    <sheetView zoomScale="105" workbookViewId="0">
      <selection activeCell="F9" sqref="F9"/>
    </sheetView>
  </sheetViews>
  <sheetFormatPr defaultRowHeight="14.4" x14ac:dyDescent="0.3"/>
  <cols>
    <col min="1" max="1" width="16.109375" style="1" customWidth="1"/>
    <col min="2" max="2" width="16" customWidth="1"/>
    <col min="3" max="3" width="15" customWidth="1"/>
    <col min="4" max="4" width="15.77734375" customWidth="1"/>
    <col min="5" max="5" width="15.33203125" customWidth="1"/>
    <col min="6" max="6" width="17.33203125" customWidth="1"/>
    <col min="7" max="7" width="18.109375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2">
        <v>45416</v>
      </c>
      <c r="B2" s="3" t="s">
        <v>7</v>
      </c>
      <c r="C2" s="3" t="s">
        <v>8</v>
      </c>
      <c r="D2" s="3">
        <v>5.5575399999999999E-4</v>
      </c>
      <c r="E2" s="3">
        <v>17993582</v>
      </c>
      <c r="F2" s="3">
        <v>10000.000889999999</v>
      </c>
      <c r="G2" s="3">
        <v>28.100002849999999</v>
      </c>
    </row>
    <row r="3" spans="1:7" x14ac:dyDescent="0.3">
      <c r="A3" s="2">
        <v>45422</v>
      </c>
      <c r="B3" s="3" t="s">
        <v>9</v>
      </c>
      <c r="C3" s="3" t="s">
        <v>8</v>
      </c>
      <c r="D3" s="3">
        <v>159.72</v>
      </c>
      <c r="E3" s="3">
        <v>12.6</v>
      </c>
      <c r="F3" s="3">
        <v>2012.472</v>
      </c>
      <c r="G3" s="3">
        <v>5.03118</v>
      </c>
    </row>
    <row r="4" spans="1:7" x14ac:dyDescent="0.3">
      <c r="A4" s="2">
        <v>45438</v>
      </c>
      <c r="B4" s="3" t="s">
        <v>10</v>
      </c>
      <c r="C4" s="3" t="s">
        <v>8</v>
      </c>
      <c r="D4" s="3">
        <v>1.429445E-2</v>
      </c>
      <c r="E4" s="3">
        <v>699574</v>
      </c>
      <c r="F4" s="3">
        <v>10000.02555</v>
      </c>
      <c r="G4" s="3">
        <v>28.50007158</v>
      </c>
    </row>
    <row r="5" spans="1:7" x14ac:dyDescent="0.3">
      <c r="A5" s="2">
        <v>45441</v>
      </c>
      <c r="B5" s="3" t="s">
        <v>7</v>
      </c>
      <c r="C5" s="3" t="s">
        <v>11</v>
      </c>
      <c r="D5" s="3">
        <v>8.8999999999999995E-4</v>
      </c>
      <c r="E5" s="3">
        <v>17942796</v>
      </c>
      <c r="F5" s="3">
        <v>15969.08844</v>
      </c>
      <c r="G5" s="3">
        <v>47.90726532</v>
      </c>
    </row>
    <row r="6" spans="1:7" x14ac:dyDescent="0.3">
      <c r="A6" s="2">
        <v>45442</v>
      </c>
      <c r="B6" s="3" t="s">
        <v>12</v>
      </c>
      <c r="C6" s="3" t="s">
        <v>8</v>
      </c>
      <c r="D6" s="3">
        <v>1.6134000000000001E-3</v>
      </c>
      <c r="E6" s="3">
        <v>1239619</v>
      </c>
      <c r="F6" s="3">
        <v>2000.001295</v>
      </c>
      <c r="G6" s="3">
        <v>5.0000032369999996</v>
      </c>
    </row>
    <row r="7" spans="1:7" x14ac:dyDescent="0.3">
      <c r="A7" s="2">
        <v>45445</v>
      </c>
      <c r="B7" s="3" t="s">
        <v>12</v>
      </c>
      <c r="C7" s="3" t="s">
        <v>11</v>
      </c>
      <c r="D7" s="3">
        <v>1.4553999999999999E-3</v>
      </c>
      <c r="E7" s="3">
        <v>1236519</v>
      </c>
      <c r="F7" s="3">
        <v>1799.6297529999999</v>
      </c>
      <c r="G7" s="3">
        <v>5.3988892579999996</v>
      </c>
    </row>
    <row r="8" spans="1:7" x14ac:dyDescent="0.3">
      <c r="A8" s="2">
        <v>45446</v>
      </c>
      <c r="B8" s="3" t="s">
        <v>13</v>
      </c>
      <c r="C8" s="3" t="s">
        <v>8</v>
      </c>
      <c r="D8" s="3">
        <v>37906.014430000003</v>
      </c>
      <c r="E8" s="3">
        <v>0.34310000000000002</v>
      </c>
      <c r="F8" s="3">
        <v>13005.553550000001</v>
      </c>
      <c r="G8" s="3">
        <v>33.514733880000001</v>
      </c>
    </row>
    <row r="9" spans="1:7" x14ac:dyDescent="0.3">
      <c r="A9" s="2">
        <v>45448</v>
      </c>
      <c r="B9" s="3" t="s">
        <v>9</v>
      </c>
      <c r="C9" s="3" t="s">
        <v>8</v>
      </c>
      <c r="D9" s="3">
        <v>164</v>
      </c>
      <c r="E9" s="3">
        <v>12.2</v>
      </c>
      <c r="F9" s="3">
        <v>2000.8</v>
      </c>
      <c r="G9" s="3">
        <v>5.0019999999999998</v>
      </c>
    </row>
    <row r="10" spans="1:7" x14ac:dyDescent="0.3">
      <c r="A10" s="2">
        <v>45448</v>
      </c>
      <c r="B10" s="3" t="s">
        <v>10</v>
      </c>
      <c r="C10" s="3" t="s">
        <v>11</v>
      </c>
      <c r="D10" s="3">
        <v>1.833721E-2</v>
      </c>
      <c r="E10" s="3">
        <v>697587</v>
      </c>
      <c r="F10" s="3">
        <v>12791.79916</v>
      </c>
      <c r="G10" s="3">
        <v>38.375397479999997</v>
      </c>
    </row>
    <row r="11" spans="1:7" x14ac:dyDescent="0.3">
      <c r="A11" s="2">
        <v>45450</v>
      </c>
      <c r="B11" s="3" t="s">
        <v>9</v>
      </c>
      <c r="C11" s="3" t="s">
        <v>11</v>
      </c>
      <c r="D11" s="3">
        <v>148.01</v>
      </c>
      <c r="E11" s="3">
        <v>12.1</v>
      </c>
      <c r="F11" s="3">
        <v>1790.921</v>
      </c>
      <c r="G11" s="3">
        <v>5.372763</v>
      </c>
    </row>
    <row r="12" spans="1:7" x14ac:dyDescent="0.3">
      <c r="A12" s="2">
        <v>45452</v>
      </c>
      <c r="B12" s="3" t="s">
        <v>14</v>
      </c>
      <c r="C12" s="3" t="s">
        <v>8</v>
      </c>
      <c r="D12" s="3">
        <v>13.93967846</v>
      </c>
      <c r="E12" s="3">
        <v>933</v>
      </c>
      <c r="F12" s="3">
        <v>13005.72</v>
      </c>
      <c r="G12" s="3">
        <v>32.514299999999999</v>
      </c>
    </row>
    <row r="13" spans="1:7" x14ac:dyDescent="0.3">
      <c r="A13" s="2">
        <v>45453</v>
      </c>
      <c r="B13" s="3" t="s">
        <v>13</v>
      </c>
      <c r="C13" s="3" t="s">
        <v>11</v>
      </c>
      <c r="D13" s="3">
        <v>38027.63852</v>
      </c>
      <c r="E13" s="3">
        <v>0.3422</v>
      </c>
      <c r="F13" s="3">
        <v>13013.0579</v>
      </c>
      <c r="G13" s="3">
        <v>38.289588700000003</v>
      </c>
    </row>
    <row r="14" spans="1:7" x14ac:dyDescent="0.3">
      <c r="A14" s="2">
        <v>45453</v>
      </c>
      <c r="B14" s="3" t="s">
        <v>14</v>
      </c>
      <c r="C14" s="3" t="s">
        <v>11</v>
      </c>
      <c r="D14" s="3">
        <v>12.6</v>
      </c>
      <c r="E14" s="3">
        <v>930</v>
      </c>
      <c r="F14" s="3">
        <v>11718</v>
      </c>
      <c r="G14" s="3">
        <v>29.295000000000002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5DC9-4D62-431F-8638-62F89E136387}">
  <dimension ref="A1:T7"/>
  <sheetViews>
    <sheetView tabSelected="1" topLeftCell="G1" workbookViewId="0">
      <selection activeCell="R12" sqref="R12"/>
    </sheetView>
  </sheetViews>
  <sheetFormatPr defaultRowHeight="14.4" x14ac:dyDescent="0.3"/>
  <cols>
    <col min="1" max="1" width="15.88671875" style="1" customWidth="1"/>
    <col min="2" max="2" width="14.5546875" style="1" customWidth="1"/>
    <col min="3" max="3" width="14.5546875" style="11" customWidth="1"/>
    <col min="4" max="4" width="16.6640625" customWidth="1"/>
    <col min="5" max="5" width="15.5546875" customWidth="1"/>
    <col min="6" max="6" width="26.5546875" customWidth="1"/>
    <col min="7" max="7" width="22.109375" bestFit="1" customWidth="1"/>
    <col min="8" max="8" width="21.88671875" style="9" bestFit="1" customWidth="1"/>
    <col min="9" max="9" width="19.33203125" style="9" bestFit="1" customWidth="1"/>
    <col min="10" max="10" width="22.109375" style="11" bestFit="1" customWidth="1"/>
    <col min="11" max="11" width="20" style="7" bestFit="1" customWidth="1"/>
    <col min="13" max="13" width="9.33203125" customWidth="1"/>
    <col min="14" max="14" width="11.88671875" customWidth="1"/>
    <col min="16" max="16" width="11.5546875" customWidth="1"/>
    <col min="17" max="17" width="5.44140625" customWidth="1"/>
    <col min="18" max="18" width="12.5546875" customWidth="1"/>
    <col min="19" max="19" width="9.44140625" customWidth="1"/>
    <col min="20" max="20" width="16.6640625" bestFit="1" customWidth="1"/>
  </cols>
  <sheetData>
    <row r="1" spans="1:20" x14ac:dyDescent="0.3">
      <c r="A1" s="4" t="s">
        <v>15</v>
      </c>
      <c r="B1" s="4" t="s">
        <v>16</v>
      </c>
      <c r="C1" s="13" t="s">
        <v>17</v>
      </c>
      <c r="D1" s="5" t="s">
        <v>1</v>
      </c>
      <c r="E1" s="5" t="s">
        <v>4</v>
      </c>
      <c r="F1" s="5" t="s">
        <v>24</v>
      </c>
      <c r="G1" s="5" t="s">
        <v>25</v>
      </c>
      <c r="H1" s="12" t="s">
        <v>26</v>
      </c>
      <c r="I1" s="12" t="s">
        <v>27</v>
      </c>
      <c r="J1" s="13" t="s">
        <v>28</v>
      </c>
      <c r="K1" s="14" t="s">
        <v>23</v>
      </c>
    </row>
    <row r="2" spans="1:20" x14ac:dyDescent="0.3">
      <c r="A2" s="2">
        <v>45416.157937743053</v>
      </c>
      <c r="B2" s="2">
        <v>45441.391220069447</v>
      </c>
      <c r="C2" s="10">
        <f>B2-A2</f>
        <v>25.233282326393237</v>
      </c>
      <c r="D2" s="3" t="s">
        <v>7</v>
      </c>
      <c r="E2" s="3">
        <v>17942796</v>
      </c>
      <c r="F2" s="3">
        <v>5.5575376211362403E-4</v>
      </c>
      <c r="G2" s="3">
        <v>8.8999999999999995E-4</v>
      </c>
      <c r="H2" s="8">
        <v>10000.000890400001</v>
      </c>
      <c r="I2" s="8">
        <v>15969.08844</v>
      </c>
      <c r="J2" s="10">
        <v>5969.0875495999899</v>
      </c>
      <c r="K2" s="6">
        <v>0.596908701811249</v>
      </c>
      <c r="M2" s="5" t="s">
        <v>18</v>
      </c>
      <c r="N2" s="8">
        <f>AVERAGEIF(J:J, "&gt;0", J:J)</f>
        <v>2922.7885018666607</v>
      </c>
      <c r="O2" s="5" t="s">
        <v>29</v>
      </c>
      <c r="P2" s="6">
        <f>AVERAGEIF(K:K, "&gt;0%", K:K)</f>
        <v>0.29222078674216884</v>
      </c>
      <c r="Q2" s="3"/>
      <c r="R2" s="5" t="s">
        <v>20</v>
      </c>
      <c r="S2" s="10">
        <f>AVERAGEIF(K:K, "&gt;0%",C:C)</f>
        <v>14.24069327932375</v>
      </c>
    </row>
    <row r="3" spans="1:20" x14ac:dyDescent="0.3">
      <c r="A3" s="2">
        <v>45442.041298391203</v>
      </c>
      <c r="B3" s="2">
        <v>45445.315201111109</v>
      </c>
      <c r="C3" s="10">
        <f t="shared" ref="C3:C7" si="0">B3-A3</f>
        <v>3.273902719905891</v>
      </c>
      <c r="D3" s="3" t="s">
        <v>12</v>
      </c>
      <c r="E3" s="3">
        <v>1236519</v>
      </c>
      <c r="F3" s="3">
        <v>1.6134000000000001E-3</v>
      </c>
      <c r="G3" s="3">
        <v>1.4553999999999999E-3</v>
      </c>
      <c r="H3" s="8">
        <v>2000.0012945999999</v>
      </c>
      <c r="I3" s="8">
        <v>1799.6297525999901</v>
      </c>
      <c r="J3" s="10">
        <v>-200.37154200000001</v>
      </c>
      <c r="K3" s="6">
        <v>-1.0018570614979199E-3</v>
      </c>
      <c r="M3" s="5" t="s">
        <v>19</v>
      </c>
      <c r="N3" s="8">
        <f>-1*AVERAGEIF(J:J, "&lt;0", J:J)</f>
        <v>565.99018066666338</v>
      </c>
      <c r="O3" s="5" t="s">
        <v>30</v>
      </c>
      <c r="P3" s="6">
        <f>-1*AVERAGEIF(K:K, "&lt;0%", K:K)</f>
        <v>3.5629838751882116E-2</v>
      </c>
      <c r="Q3" s="3"/>
      <c r="R3" s="15" t="s">
        <v>21</v>
      </c>
      <c r="S3" s="10">
        <f>AVERAGEIF(K:K, "&lt;0%",C:C)</f>
        <v>2.1417150925893416</v>
      </c>
    </row>
    <row r="4" spans="1:20" x14ac:dyDescent="0.3">
      <c r="A4" s="2">
        <v>45438.213124178241</v>
      </c>
      <c r="B4" s="2">
        <v>45448.671435578704</v>
      </c>
      <c r="C4" s="10">
        <f t="shared" si="0"/>
        <v>10.458311400463572</v>
      </c>
      <c r="D4" s="3" t="s">
        <v>10</v>
      </c>
      <c r="E4" s="3">
        <v>697587</v>
      </c>
      <c r="F4" s="3">
        <v>1.42944499838473E-2</v>
      </c>
      <c r="G4" s="3">
        <v>1.8337209780285399E-2</v>
      </c>
      <c r="H4" s="8">
        <v>10000.025552999999</v>
      </c>
      <c r="I4" s="8">
        <v>12791.7991589999</v>
      </c>
      <c r="J4" s="10">
        <v>2791.7736059999902</v>
      </c>
      <c r="K4" s="6">
        <v>0.27917664721991298</v>
      </c>
      <c r="M4" s="3"/>
      <c r="N4" s="3"/>
      <c r="O4" s="3"/>
      <c r="P4" s="3"/>
      <c r="Q4" s="3"/>
      <c r="R4" s="5" t="s">
        <v>31</v>
      </c>
      <c r="S4" s="16">
        <f>COUNTIF(K:K, "&gt;0%")/COUNT(K:K)</f>
        <v>0.5</v>
      </c>
    </row>
    <row r="5" spans="1:20" x14ac:dyDescent="0.3">
      <c r="A5" s="2">
        <v>45448.290343090281</v>
      </c>
      <c r="B5" s="2">
        <v>45450.718206018515</v>
      </c>
      <c r="C5" s="10">
        <f t="shared" si="0"/>
        <v>2.42786292823439</v>
      </c>
      <c r="D5" s="3" t="s">
        <v>9</v>
      </c>
      <c r="E5" s="3">
        <v>12.1</v>
      </c>
      <c r="F5" s="3">
        <v>161.82548387096699</v>
      </c>
      <c r="G5" s="3">
        <v>148.01</v>
      </c>
      <c r="H5" s="8">
        <v>2000.8</v>
      </c>
      <c r="I5" s="8">
        <v>1790.92099999999</v>
      </c>
      <c r="J5" s="10">
        <v>-209.87899999999999</v>
      </c>
      <c r="K5" s="6">
        <v>-0.104897541</v>
      </c>
      <c r="M5" s="3"/>
      <c r="N5" s="3"/>
      <c r="O5" s="3"/>
      <c r="P5" s="3"/>
      <c r="Q5" s="3"/>
      <c r="R5" s="5" t="s">
        <v>22</v>
      </c>
      <c r="S5" s="10">
        <f>N2/N3</f>
        <v>5.1640268713213242</v>
      </c>
    </row>
    <row r="6" spans="1:20" x14ac:dyDescent="0.3">
      <c r="A6" s="2">
        <v>45446.281157407408</v>
      </c>
      <c r="B6" s="2">
        <v>45453.311643518522</v>
      </c>
      <c r="C6" s="10">
        <f t="shared" si="0"/>
        <v>7.0304861111144419</v>
      </c>
      <c r="D6" s="3" t="s">
        <v>13</v>
      </c>
      <c r="E6" s="3">
        <v>0.3422</v>
      </c>
      <c r="F6" s="3">
        <v>37906.014427280599</v>
      </c>
      <c r="G6" s="3">
        <v>38027.638515487997</v>
      </c>
      <c r="H6" s="8">
        <v>13005.5535499999</v>
      </c>
      <c r="I6" s="8">
        <v>13013.0579</v>
      </c>
      <c r="J6" s="10">
        <v>7.50435000000288</v>
      </c>
      <c r="K6" s="6">
        <v>5.7701119534453698E-4</v>
      </c>
      <c r="M6" s="3"/>
      <c r="N6" s="3"/>
      <c r="O6" s="3"/>
      <c r="P6" s="3"/>
      <c r="Q6" s="3"/>
      <c r="R6" s="5" t="s">
        <v>32</v>
      </c>
      <c r="S6" s="18">
        <f>(P2*100)/(P3*100)</f>
        <v>8.2015747749274475</v>
      </c>
      <c r="T6" s="17"/>
    </row>
    <row r="7" spans="1:20" x14ac:dyDescent="0.3">
      <c r="A7" s="2">
        <v>45452.607905092591</v>
      </c>
      <c r="B7" s="2">
        <v>45453.331284722219</v>
      </c>
      <c r="C7" s="10">
        <f t="shared" si="0"/>
        <v>0.72337962962774327</v>
      </c>
      <c r="D7" s="3" t="s">
        <v>14</v>
      </c>
      <c r="E7" s="3">
        <v>930</v>
      </c>
      <c r="F7" s="3">
        <v>13.939678456591601</v>
      </c>
      <c r="G7" s="3">
        <v>12.6</v>
      </c>
      <c r="H7" s="8">
        <v>13005.72</v>
      </c>
      <c r="I7" s="8">
        <v>11718</v>
      </c>
      <c r="J7" s="10">
        <v>-1287.71999999999</v>
      </c>
      <c r="K7" s="6">
        <v>-9.901181941484199E-4</v>
      </c>
      <c r="M7" s="3"/>
      <c r="N7" s="3"/>
      <c r="O7" s="3"/>
      <c r="P7" s="3"/>
      <c r="Q7" s="3"/>
      <c r="R7" s="3"/>
      <c r="S7" s="3"/>
    </row>
  </sheetData>
  <sortState xmlns:xlrd2="http://schemas.microsoft.com/office/spreadsheetml/2017/richdata2" ref="A2:K18">
    <sortCondition ref="B1:B1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 journal</vt:lpstr>
      <vt:lpstr>Trading 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Christian Morelos</dc:creator>
  <cp:lastModifiedBy>Franz Christian Morelos</cp:lastModifiedBy>
  <dcterms:created xsi:type="dcterms:W3CDTF">2024-06-10T12:15:28Z</dcterms:created>
  <dcterms:modified xsi:type="dcterms:W3CDTF">2024-06-10T13:55:37Z</dcterms:modified>
</cp:coreProperties>
</file>