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"/>
    </mc:Choice>
  </mc:AlternateContent>
  <xr:revisionPtr revIDLastSave="0" documentId="13_ncr:1_{7EFC53FE-D720-9A49-8D6E-634695D57EA4}" xr6:coauthVersionLast="43" xr6:coauthVersionMax="43" xr10:uidLastSave="{00000000-0000-0000-0000-000000000000}"/>
  <bookViews>
    <workbookView xWindow="0" yWindow="0" windowWidth="33600" windowHeight="21000" activeTab="5" xr2:uid="{5F611BA1-94CC-3745-B4FE-A5D1794A1628}"/>
  </bookViews>
  <sheets>
    <sheet name="1CDX" sheetId="2" r:id="rId1"/>
    <sheet name="New-data" sheetId="1" r:id="rId2"/>
    <sheet name="Non-Zero Entries" sheetId="3" r:id="rId3"/>
    <sheet name="Percentile Stats" sheetId="4" r:id="rId4"/>
    <sheet name="Common vs unique" sheetId="6" r:id="rId5"/>
    <sheet name="mESC-results" sheetId="7" r:id="rId6"/>
    <sheet name="Temp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6" l="1"/>
  <c r="D6" i="6"/>
  <c r="E6" i="6"/>
  <c r="D7" i="6"/>
  <c r="E7" i="6"/>
  <c r="D8" i="6"/>
  <c r="E8" i="6"/>
  <c r="D9" i="6"/>
  <c r="E9" i="6"/>
  <c r="K9" i="6" l="1"/>
  <c r="J9" i="6"/>
  <c r="K8" i="6"/>
  <c r="J8" i="6"/>
  <c r="K7" i="6"/>
  <c r="J7" i="6"/>
  <c r="K6" i="6"/>
  <c r="J6" i="6"/>
  <c r="K5" i="6"/>
  <c r="J5" i="6"/>
  <c r="K4" i="6"/>
  <c r="J4" i="6"/>
  <c r="H9" i="6"/>
  <c r="G9" i="6"/>
  <c r="H8" i="6"/>
  <c r="G8" i="6"/>
  <c r="H7" i="6"/>
  <c r="G7" i="6"/>
  <c r="H6" i="6"/>
  <c r="G6" i="6"/>
  <c r="H5" i="6"/>
  <c r="G5" i="6"/>
  <c r="H4" i="6"/>
  <c r="G4" i="6"/>
  <c r="D7" i="4" l="1"/>
  <c r="D8" i="4" s="1"/>
  <c r="C7" i="4"/>
  <c r="C8" i="4" s="1"/>
  <c r="D8" i="3"/>
  <c r="D7" i="3"/>
  <c r="C8" i="3"/>
  <c r="C7" i="3"/>
  <c r="D2" i="2" l="1"/>
  <c r="F2" i="2"/>
  <c r="H2" i="2"/>
  <c r="J2" i="2"/>
  <c r="D3" i="2"/>
  <c r="F3" i="2"/>
  <c r="H3" i="2"/>
  <c r="J3" i="2"/>
  <c r="D4" i="2"/>
  <c r="F4" i="2"/>
  <c r="H4" i="2"/>
  <c r="J4" i="2"/>
  <c r="D5" i="2"/>
  <c r="F5" i="2"/>
  <c r="H5" i="2"/>
  <c r="J5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J5" i="1" l="1"/>
  <c r="H5" i="1"/>
  <c r="F5" i="1"/>
  <c r="D5" i="1"/>
  <c r="J4" i="1"/>
  <c r="H4" i="1"/>
  <c r="F4" i="1"/>
  <c r="D4" i="1"/>
  <c r="J3" i="1"/>
  <c r="H3" i="1"/>
  <c r="F3" i="1"/>
  <c r="D3" i="1"/>
  <c r="D2" i="1"/>
  <c r="J2" i="1"/>
  <c r="H2" i="1"/>
  <c r="F2" i="1"/>
</calcChain>
</file>

<file path=xl/sharedStrings.xml><?xml version="1.0" encoding="utf-8"?>
<sst xmlns="http://schemas.openxmlformats.org/spreadsheetml/2006/main" count="349" uniqueCount="175">
  <si>
    <t>100k</t>
  </si>
  <si>
    <t>200k</t>
  </si>
  <si>
    <t>300k</t>
  </si>
  <si>
    <t>400k</t>
  </si>
  <si>
    <t>No sliding window</t>
  </si>
  <si>
    <t>oocyte_NSN</t>
  </si>
  <si>
    <t>oocyte_SN</t>
  </si>
  <si>
    <t>pronucleus_female</t>
  </si>
  <si>
    <t>pronucleus_male</t>
  </si>
  <si>
    <t>37/37</t>
  </si>
  <si>
    <t>35/37</t>
  </si>
  <si>
    <t>36/37</t>
  </si>
  <si>
    <t>73/84</t>
  </si>
  <si>
    <t>75/84</t>
  </si>
  <si>
    <t>78/84</t>
  </si>
  <si>
    <t>31/33</t>
  </si>
  <si>
    <t>30/33</t>
  </si>
  <si>
    <t>33/33</t>
  </si>
  <si>
    <t>48/51</t>
  </si>
  <si>
    <t>46/51</t>
  </si>
  <si>
    <t>47/51</t>
  </si>
  <si>
    <t>High</t>
  </si>
  <si>
    <t>Medium</t>
  </si>
  <si>
    <t>Low</t>
  </si>
  <si>
    <t>1CDX4</t>
  </si>
  <si>
    <t>1CDX3</t>
  </si>
  <si>
    <t>1CDX2</t>
  </si>
  <si>
    <t>1CDX1</t>
  </si>
  <si>
    <t>medium</t>
  </si>
  <si>
    <t>high</t>
  </si>
  <si>
    <t>985/1043</t>
  </si>
  <si>
    <t>956/1043</t>
  </si>
  <si>
    <t>950/1043</t>
  </si>
  <si>
    <t>972/1043</t>
  </si>
  <si>
    <t>678/724</t>
  </si>
  <si>
    <t>660/724</t>
  </si>
  <si>
    <t>651/724</t>
  </si>
  <si>
    <t>654/724</t>
  </si>
  <si>
    <t>1183/1326</t>
  </si>
  <si>
    <t>1150/1326</t>
  </si>
  <si>
    <t>1141/1326</t>
  </si>
  <si>
    <t>1134/1326</t>
  </si>
  <si>
    <t>932/976</t>
  </si>
  <si>
    <t>898/976</t>
  </si>
  <si>
    <t>899/976</t>
  </si>
  <si>
    <t>low-old model</t>
  </si>
  <si>
    <t>low-new model-5%</t>
  </si>
  <si>
    <t>low</t>
  </si>
  <si>
    <t>rows</t>
  </si>
  <si>
    <t>cols</t>
  </si>
  <si>
    <t>All</t>
  </si>
  <si>
    <t>Inter</t>
  </si>
  <si>
    <t>Intra</t>
  </si>
  <si>
    <t>Upper/Lower Inter</t>
  </si>
  <si>
    <t>500k</t>
  </si>
  <si>
    <t>1M</t>
  </si>
  <si>
    <t>pronucleus-male</t>
  </si>
  <si>
    <t>percentile 5: 1353.9</t>
  </si>
  <si>
    <t>percentile 25: 3746.75</t>
  </si>
  <si>
    <t>percentile 50: 9723.0</t>
  </si>
  <si>
    <t>percentile 75: 14548.5</t>
  </si>
  <si>
    <t>percentile 95: 20321.3</t>
  </si>
  <si>
    <t>percentile 5: 1339.25</t>
  </si>
  <si>
    <t>percentile 25: 3664.75</t>
  </si>
  <si>
    <t>percentile 50: 9277.0</t>
  </si>
  <si>
    <t>percentile 75: 14133.25</t>
  </si>
  <si>
    <t>percentile 95: 18823.0</t>
  </si>
  <si>
    <t>pronucleus-female</t>
  </si>
  <si>
    <t>percentile 5: 1010.0500000000001</t>
  </si>
  <si>
    <t>percentile 25: 2432.5</t>
  </si>
  <si>
    <t>percentile 50: 7669.5</t>
  </si>
  <si>
    <t>percentile 75: 16132.5</t>
  </si>
  <si>
    <t>percentile 95: 26827.899999999998</t>
  </si>
  <si>
    <t>percentile 5: 1007.3000000000001</t>
  </si>
  <si>
    <t>percentile 25: 2427.75</t>
  </si>
  <si>
    <t>percentile 50: 7491.0</t>
  </si>
  <si>
    <t>percentile 75: 15356.5</t>
  </si>
  <si>
    <t>percentile 95: 25853.549999999996</t>
  </si>
  <si>
    <t>percentile 5: 1488.75</t>
  </si>
  <si>
    <t>percentile 25: 4443.25</t>
  </si>
  <si>
    <t>percentile 50: 18915.5</t>
  </si>
  <si>
    <t>percentile 75: 41696.75</t>
  </si>
  <si>
    <t>percentile 95: 110302.75</t>
  </si>
  <si>
    <t>percentile 5: 1867.9</t>
  </si>
  <si>
    <t>percentile 25: 3479.5</t>
  </si>
  <si>
    <t>percentile 50: 8807.0</t>
  </si>
  <si>
    <t>percentile 75: 26317.0</t>
  </si>
  <si>
    <t>percentile 95: 56451.09999999995</t>
  </si>
  <si>
    <t>percentile 5: 1871.3</t>
  </si>
  <si>
    <t>percentile 25: 3500.25</t>
  </si>
  <si>
    <t>percentile 50: 8868.5</t>
  </si>
  <si>
    <t>percentile 75: 26630.5</t>
  </si>
  <si>
    <t>percentile 95: 57311.09999999995</t>
  </si>
  <si>
    <t>percentile 5: 1490.75</t>
  </si>
  <si>
    <t>percentile 25: 4458.5</t>
  </si>
  <si>
    <t>percentile 50: 19124.5</t>
  </si>
  <si>
    <t>percentile 75: 42746.5</t>
  </si>
  <si>
    <t>percentile 95: 114034.5</t>
  </si>
  <si>
    <t>Percentile</t>
  </si>
  <si>
    <t>percentile 5: 2506.5000000000005</t>
  </si>
  <si>
    <t>percentile 25: 5324.5</t>
  </si>
  <si>
    <t>percentile 50: 7508.5</t>
  </si>
  <si>
    <t>percentile 75: 10544.75</t>
  </si>
  <si>
    <t>percentile 95: 14254.450000000003</t>
  </si>
  <si>
    <t>percentile 5: 3380.0</t>
  </si>
  <si>
    <t>percentile 25: 8792.5</t>
  </si>
  <si>
    <t>percentile 50: 11723.0</t>
  </si>
  <si>
    <t>percentile 75: 14155.0</t>
  </si>
  <si>
    <t>percentile 95: 17375.3</t>
  </si>
  <si>
    <t>percentile 5: 2698.3</t>
  </si>
  <si>
    <t>percentile 25: 7470.0</t>
  </si>
  <si>
    <t>percentile 50: 10670.5</t>
  </si>
  <si>
    <t>percentile 75: 12826.75</t>
  </si>
  <si>
    <t>percentile 95: 17611.149999999998</t>
  </si>
  <si>
    <t>percentile 5: 2013.75</t>
  </si>
  <si>
    <t>percentile 25: 5382.5</t>
  </si>
  <si>
    <t>percentile 50: 9376.5</t>
  </si>
  <si>
    <t>percentile 75: 12169.0</t>
  </si>
  <si>
    <t>percentile 95: 15365.5</t>
  </si>
  <si>
    <t>percentile 5: 2335.05</t>
  </si>
  <si>
    <t>percentile 25: 4624.75</t>
  </si>
  <si>
    <t>percentile 50: 6188.0</t>
  </si>
  <si>
    <t>percentile 75: 8525.5</t>
  </si>
  <si>
    <t>percentile 95: 11504.000000000004</t>
  </si>
  <si>
    <t>percentile 5: 3078.6</t>
  </si>
  <si>
    <t>percentile 25: 7275.0</t>
  </si>
  <si>
    <t>percentile 50: 9263.0</t>
  </si>
  <si>
    <t>percentile 75: 11004.5</t>
  </si>
  <si>
    <t>percentile 95: 13504.8</t>
  </si>
  <si>
    <t>percentile 5: 2461.75</t>
  </si>
  <si>
    <t>percentile 25: 6015.5</t>
  </si>
  <si>
    <t>percentile 50: 8117.5</t>
  </si>
  <si>
    <t>percentile 75: 9819.5</t>
  </si>
  <si>
    <t>percentile 95: 12940.249999999998</t>
  </si>
  <si>
    <t>percentile 5: 1906.0</t>
  </si>
  <si>
    <t>percentile 25: 4638.25</t>
  </si>
  <si>
    <t>percentile 50: 7433.5</t>
  </si>
  <si>
    <t>percentile 75: 9375.5</t>
  </si>
  <si>
    <t>percentile 95: 12267.75</t>
  </si>
  <si>
    <t>Common</t>
  </si>
  <si>
    <t>-</t>
  </si>
  <si>
    <t>Total</t>
  </si>
  <si>
    <t xml:space="preserve">1CDX1: </t>
  </si>
  <si>
    <t xml:space="preserve">1CDX2: </t>
  </si>
  <si>
    <t xml:space="preserve">1CDX3: </t>
  </si>
  <si>
    <t xml:space="preserve">1CDX4: </t>
  </si>
  <si>
    <t>Total possible interactions</t>
  </si>
  <si>
    <t>1CDX1 vs 1CDX2</t>
  </si>
  <si>
    <t>1CDX1 vs 1CDX3</t>
  </si>
  <si>
    <t>1CDX1 vs 1CDX4</t>
  </si>
  <si>
    <t>1CDX2 vs 1CDX3</t>
  </si>
  <si>
    <t>1CDX2 vs 1CDX4</t>
  </si>
  <si>
    <t>1CDX3 vs 1CDX4</t>
  </si>
  <si>
    <t>Unique - 1</t>
  </si>
  <si>
    <t>Unique - 2</t>
  </si>
  <si>
    <t>Max</t>
  </si>
  <si>
    <t>Mean</t>
  </si>
  <si>
    <t>Min</t>
  </si>
  <si>
    <t>Total - Max</t>
  </si>
  <si>
    <t>Total - Mean</t>
  </si>
  <si>
    <t>Total - Min</t>
  </si>
  <si>
    <t>oocyte_NSN vs oocyte_SN</t>
  </si>
  <si>
    <t>oocyte_NSN vs pronucleus_female</t>
  </si>
  <si>
    <t>oocyte_NSN vs pronucleus_male</t>
  </si>
  <si>
    <t>oocyte_SN vs pronucleus_female</t>
  </si>
  <si>
    <t>oocyte_SN vs pronucleus_male</t>
  </si>
  <si>
    <t>pronucleus_female vs pronucleus_male</t>
  </si>
  <si>
    <t>ctcf</t>
  </si>
  <si>
    <t>enhancer</t>
  </si>
  <si>
    <t>h3k4me3</t>
  </si>
  <si>
    <t>h3k27ac</t>
  </si>
  <si>
    <t>polII</t>
  </si>
  <si>
    <t>Random Samples - 1000</t>
  </si>
  <si>
    <t>Random Samples - 10000</t>
  </si>
  <si>
    <t>Unique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</si>
</sst>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Menlo"/>
      <family val="2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2" fillId="0" borderId="7" xfId="0" applyFont="1" applyBorder="1"/>
    <xf numFmtId="0" fontId="10" fillId="0" borderId="8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6" xfId="0" applyFont="1" applyBorder="1"/>
    <xf numFmtId="0" fontId="10" fillId="0" borderId="9" xfId="0" applyFont="1" applyBorder="1"/>
    <xf numFmtId="3" fontId="3" fillId="0" borderId="0" xfId="0" applyNumberFormat="1" applyFont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49" fontId="0" fillId="0" borderId="0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right" vertical="center"/>
    </xf>
    <xf numFmtId="49" fontId="0" fillId="0" borderId="8" xfId="0" applyNumberFormat="1" applyFont="1" applyBorder="1" applyAlignment="1">
      <alignment horizontal="right" vertical="center"/>
    </xf>
    <xf numFmtId="49" fontId="0" fillId="0" borderId="9" xfId="0" applyNumberFormat="1" applyFont="1" applyBorder="1" applyAlignment="1">
      <alignment horizontal="right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10" fillId="0" borderId="5" xfId="0" applyFont="1" applyBorder="1"/>
    <xf numFmtId="0" fontId="10" fillId="0" borderId="7" xfId="0" applyFont="1" applyBorder="1"/>
    <xf numFmtId="49" fontId="10" fillId="0" borderId="5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49" fontId="10" fillId="0" borderId="5" xfId="0" applyNumberFormat="1" applyFont="1" applyBorder="1" applyAlignment="1">
      <alignment horizontal="right"/>
    </xf>
    <xf numFmtId="49" fontId="10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/>
            <a:t>2,676,506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4,094,196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2,818,530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3,759,006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2,858,706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3,364,778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3,812,436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2,900,818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3,774,592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3,297,378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3,071,186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3,505,590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2,676,506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4,094,196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2,818,530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3,759,006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2,858,706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3,364,778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3,812,436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2,900,818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3,774,592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3,297,378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3,071,186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3,505,590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diagramData" Target="../diagrams/data6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29" Type="http://schemas.openxmlformats.org/officeDocument/2006/relationships/diagramColors" Target="../diagrams/colors6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90343</xdr:rowOff>
    </xdr:from>
    <xdr:to>
      <xdr:col>13</xdr:col>
      <xdr:colOff>393700</xdr:colOff>
      <xdr:row>15</xdr:row>
      <xdr:rowOff>50800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38E3511-68BE-9D4A-86C2-5C7947C6623C}"/>
            </a:ext>
          </a:extLst>
        </xdr:cNvPr>
        <xdr:cNvGrpSpPr/>
      </xdr:nvGrpSpPr>
      <xdr:grpSpPr>
        <a:xfrm>
          <a:off x="7239000" y="293543"/>
          <a:ext cx="5067300" cy="2805257"/>
          <a:chOff x="6565900" y="1752600"/>
          <a:chExt cx="7937500" cy="43942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26CFFD6-257C-BE49-A424-1CCD1BC5B1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614955F-0875-7348-B4D6-296FCCB2F1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9CA903B1-C051-1F4E-B8FC-578B5466FD7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997534-913A-0441-875B-17BE3356B4B7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1,234,610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1278AF-2AA8-B641-9F0D-D2C513069BEF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F36FF86-BE6E-C34C-B7A4-47E77E24811C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56E2D52-CF08-C346-AF7C-8D61F2B4C8F6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18,824,256</a:t>
            </a:r>
            <a:endPara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266700</xdr:colOff>
      <xdr:row>16</xdr:row>
      <xdr:rowOff>153843</xdr:rowOff>
    </xdr:from>
    <xdr:to>
      <xdr:col>13</xdr:col>
      <xdr:colOff>381000</xdr:colOff>
      <xdr:row>30</xdr:row>
      <xdr:rowOff>114300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68A188D-7A11-9546-AF99-D6A2FF1C5381}"/>
            </a:ext>
          </a:extLst>
        </xdr:cNvPr>
        <xdr:cNvGrpSpPr/>
      </xdr:nvGrpSpPr>
      <xdr:grpSpPr>
        <a:xfrm>
          <a:off x="7226300" y="3405043"/>
          <a:ext cx="5067300" cy="2805257"/>
          <a:chOff x="6565900" y="1752600"/>
          <a:chExt cx="7937500" cy="43942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A60FE9C-F928-4A43-9943-AB33FF7BF3BE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CDAFB16C-D2B0-DF4A-ABA5-414F5BF0E8BC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16" name="Diagram 15">
              <a:extLst>
                <a:ext uri="{FF2B5EF4-FFF2-40B4-BE49-F238E27FC236}">
                  <a16:creationId xmlns:a16="http://schemas.microsoft.com/office/drawing/2014/main" id="{8A354E0E-AFFC-F54E-BE3A-F644DD6473E2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6" r:lo="rId7" r:qs="rId8" r:cs="rId9"/>
            </a:graphicData>
          </a:graphic>
        </xdr:graphicFrame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CC1FC50-FC0C-B94E-A2A5-C9403D78E2AF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1,092,586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E4C5CE9-0C3C-EE4D-B571-F26BF2F74E5D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F7E4FA5-1A7C-7F47-A1F2-4F0BD2DE3CFF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C7DA882-B462-BC40-A90E-B802C6CE5AE5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19,159,446</a:t>
            </a:r>
          </a:p>
        </xdr:txBody>
      </xdr:sp>
    </xdr:grpSp>
    <xdr:clientData/>
  </xdr:twoCellAnchor>
  <xdr:twoCellAnchor>
    <xdr:from>
      <xdr:col>13</xdr:col>
      <xdr:colOff>812800</xdr:colOff>
      <xdr:row>1</xdr:row>
      <xdr:rowOff>128443</xdr:rowOff>
    </xdr:from>
    <xdr:to>
      <xdr:col>20</xdr:col>
      <xdr:colOff>101600</xdr:colOff>
      <xdr:row>15</xdr:row>
      <xdr:rowOff>88900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7095058-DED1-DF45-AA02-66D7A80A78C8}"/>
            </a:ext>
          </a:extLst>
        </xdr:cNvPr>
        <xdr:cNvGrpSpPr/>
      </xdr:nvGrpSpPr>
      <xdr:grpSpPr>
        <a:xfrm>
          <a:off x="12725400" y="331643"/>
          <a:ext cx="5067300" cy="2805257"/>
          <a:chOff x="6565900" y="1752600"/>
          <a:chExt cx="7937500" cy="43942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4B2DB3-3039-B240-9E4B-3ADC637DB185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AD3E492C-0C78-2649-A7E4-B4A7D96359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24" name="Diagram 23">
              <a:extLst>
                <a:ext uri="{FF2B5EF4-FFF2-40B4-BE49-F238E27FC236}">
                  <a16:creationId xmlns:a16="http://schemas.microsoft.com/office/drawing/2014/main" id="{778092BD-3E53-964F-BE02-89312AA97FC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6E0093A-AF3B-8B46-9421-719007574E7B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1,052,410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172EA14-C831-E64B-8994-A337FC45E20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9218155-AA74-C640-8E16-D21C4C315E0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E853AE4-7E6C-4A44-B0A3-FE536487DF2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19,553,674</a:t>
            </a:r>
          </a:p>
        </xdr:txBody>
      </xdr:sp>
    </xdr:grpSp>
    <xdr:clientData/>
  </xdr:twoCellAnchor>
  <xdr:twoCellAnchor>
    <xdr:from>
      <xdr:col>14</xdr:col>
      <xdr:colOff>38100</xdr:colOff>
      <xdr:row>16</xdr:row>
      <xdr:rowOff>179243</xdr:rowOff>
    </xdr:from>
    <xdr:to>
      <xdr:col>20</xdr:col>
      <xdr:colOff>152400</xdr:colOff>
      <xdr:row>30</xdr:row>
      <xdr:rowOff>139700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96E1F1CE-62F0-5244-A615-1FDFCFF839D9}"/>
            </a:ext>
          </a:extLst>
        </xdr:cNvPr>
        <xdr:cNvGrpSpPr/>
      </xdr:nvGrpSpPr>
      <xdr:grpSpPr>
        <a:xfrm>
          <a:off x="12776200" y="3430443"/>
          <a:ext cx="5067300" cy="2805257"/>
          <a:chOff x="6565900" y="1752600"/>
          <a:chExt cx="7937500" cy="4394200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E371564-C14D-AE44-BCEA-762D6E722F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4500B770-B33D-C544-89F2-A369A5DD3D79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2" name="Diagram 31">
              <a:extLst>
                <a:ext uri="{FF2B5EF4-FFF2-40B4-BE49-F238E27FC236}">
                  <a16:creationId xmlns:a16="http://schemas.microsoft.com/office/drawing/2014/main" id="{FABD6FED-6093-344A-B82B-9017B8855C9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6" r:lo="rId17" r:qs="rId18" r:cs="rId19"/>
            </a:graphicData>
          </a:graphic>
        </xdr:graphicFrame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235BFED-3282-114C-8078-E8B1605D75D3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1,516,370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350390B7-9521-244F-8997-E11E3409ADE2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D41B588-D43B-D942-9DEB-C350C6CF917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F2E37BD2-89B2-9B40-8EA7-41EFA840F10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18,599,944</a:t>
            </a:r>
          </a:p>
        </xdr:txBody>
      </xdr:sp>
    </xdr:grpSp>
    <xdr:clientData/>
  </xdr:twoCellAnchor>
  <xdr:twoCellAnchor>
    <xdr:from>
      <xdr:col>7</xdr:col>
      <xdr:colOff>292100</xdr:colOff>
      <xdr:row>32</xdr:row>
      <xdr:rowOff>26843</xdr:rowOff>
    </xdr:from>
    <xdr:to>
      <xdr:col>13</xdr:col>
      <xdr:colOff>406400</xdr:colOff>
      <xdr:row>45</xdr:row>
      <xdr:rowOff>190500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3C21E2D-B1AD-3A43-9FD3-5FC5793246F8}"/>
            </a:ext>
          </a:extLst>
        </xdr:cNvPr>
        <xdr:cNvGrpSpPr/>
      </xdr:nvGrpSpPr>
      <xdr:grpSpPr>
        <a:xfrm>
          <a:off x="7251700" y="6529243"/>
          <a:ext cx="5067300" cy="2805257"/>
          <a:chOff x="6565900" y="1752600"/>
          <a:chExt cx="7937500" cy="4394200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3A10BEC-F45E-0F4D-89C3-60EA3E32D138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FFA01FF2-706D-6447-8EB5-DA563F5CB521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0" name="Diagram 39">
              <a:extLst>
                <a:ext uri="{FF2B5EF4-FFF2-40B4-BE49-F238E27FC236}">
                  <a16:creationId xmlns:a16="http://schemas.microsoft.com/office/drawing/2014/main" id="{55991468-580A-FF48-8B1C-776BB7251DA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BFAB106-C0D3-934E-A3BC-294CC4B5F688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1,554,214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F3D2AA9-9640-CF4D-9165-D1E205173E78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361F552-580A-8A41-9A65-612D1B40AC6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3FE567E4-DA98-B24D-BE59-0C73B3F7096A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18,203,384</a:t>
            </a:r>
          </a:p>
        </xdr:txBody>
      </xdr:sp>
    </xdr:grpSp>
    <xdr:clientData/>
  </xdr:twoCellAnchor>
  <xdr:twoCellAnchor>
    <xdr:from>
      <xdr:col>14</xdr:col>
      <xdr:colOff>63500</xdr:colOff>
      <xdr:row>32</xdr:row>
      <xdr:rowOff>1443</xdr:rowOff>
    </xdr:from>
    <xdr:to>
      <xdr:col>20</xdr:col>
      <xdr:colOff>177800</xdr:colOff>
      <xdr:row>45</xdr:row>
      <xdr:rowOff>165100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BBF7A237-4E7B-2848-910B-323F354A3277}"/>
            </a:ext>
          </a:extLst>
        </xdr:cNvPr>
        <xdr:cNvGrpSpPr/>
      </xdr:nvGrpSpPr>
      <xdr:grpSpPr>
        <a:xfrm>
          <a:off x="12801600" y="6503843"/>
          <a:ext cx="5067300" cy="2805257"/>
          <a:chOff x="6565900" y="1752600"/>
          <a:chExt cx="7937500" cy="439420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402F08C5-9778-4B42-BDA9-027D2B9905CA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28EFF7B5-3079-EC4D-8662-ACA959228652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8" name="Diagram 47">
              <a:extLst>
                <a:ext uri="{FF2B5EF4-FFF2-40B4-BE49-F238E27FC236}">
                  <a16:creationId xmlns:a16="http://schemas.microsoft.com/office/drawing/2014/main" id="{F7DC51B6-DF3D-B542-85F6-E8411A9BEA2D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6" r:lo="rId27" r:qs="rId28" r:cs="rId29"/>
            </a:graphicData>
          </a:graphic>
        </xdr:graphicFrame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B476169-CE7A-CB45-9C14-702E11A6BB0D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1,346,002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38490E72-4875-C54D-B1B0-A4483906204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FC613ED-124F-3349-8677-80596EBF3369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5D759714-4AE4-6B44-9D51-BC777DC8682E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18,906,790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ABD-BB3A-CE41-A41D-26838F4BE751}">
  <dimension ref="A1:J32"/>
  <sheetViews>
    <sheetView workbookViewId="0">
      <selection activeCell="B28" sqref="B28:E32"/>
    </sheetView>
  </sheetViews>
  <sheetFormatPr baseColWidth="10" defaultRowHeight="16" x14ac:dyDescent="0.2"/>
  <cols>
    <col min="3" max="3" width="13" bestFit="1" customWidth="1"/>
    <col min="4" max="4" width="17.33203125" bestFit="1" customWidth="1"/>
  </cols>
  <sheetData>
    <row r="1" spans="1:10" x14ac:dyDescent="0.2">
      <c r="B1" s="1"/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</row>
    <row r="2" spans="1:10" x14ac:dyDescent="0.2">
      <c r="A2" s="52" t="s">
        <v>4</v>
      </c>
      <c r="B2" s="1" t="s">
        <v>27</v>
      </c>
      <c r="C2" t="s">
        <v>44</v>
      </c>
      <c r="D2" s="2">
        <f>899/976</f>
        <v>0.92110655737704916</v>
      </c>
      <c r="E2" t="s">
        <v>43</v>
      </c>
      <c r="F2" s="2">
        <f>898/976</f>
        <v>0.92008196721311475</v>
      </c>
      <c r="G2" t="s">
        <v>43</v>
      </c>
      <c r="H2" s="2">
        <f>898/976</f>
        <v>0.92008196721311475</v>
      </c>
      <c r="I2" t="s">
        <v>42</v>
      </c>
      <c r="J2" s="2">
        <f>932/976</f>
        <v>0.95491803278688525</v>
      </c>
    </row>
    <row r="3" spans="1:10" x14ac:dyDescent="0.2">
      <c r="A3" s="52"/>
      <c r="B3" s="1" t="s">
        <v>26</v>
      </c>
      <c r="C3" t="s">
        <v>41</v>
      </c>
      <c r="D3" s="2">
        <f>1134/1326</f>
        <v>0.85520361990950222</v>
      </c>
      <c r="E3" t="s">
        <v>40</v>
      </c>
      <c r="F3" s="2">
        <f>1141/1326</f>
        <v>0.86048265460030171</v>
      </c>
      <c r="G3" t="s">
        <v>39</v>
      </c>
      <c r="H3" s="2">
        <f>1150/1326</f>
        <v>0.86726998491704377</v>
      </c>
      <c r="I3" t="s">
        <v>38</v>
      </c>
      <c r="J3" s="2">
        <f>1183/1326</f>
        <v>0.89215686274509809</v>
      </c>
    </row>
    <row r="4" spans="1:10" x14ac:dyDescent="0.2">
      <c r="A4" s="52"/>
      <c r="B4" s="1" t="s">
        <v>25</v>
      </c>
      <c r="C4" t="s">
        <v>37</v>
      </c>
      <c r="D4" s="2">
        <f>654/724</f>
        <v>0.90331491712707179</v>
      </c>
      <c r="E4" t="s">
        <v>36</v>
      </c>
      <c r="F4" s="2">
        <f>651/724</f>
        <v>0.899171270718232</v>
      </c>
      <c r="G4" t="s">
        <v>35</v>
      </c>
      <c r="H4" s="2">
        <f>660/724</f>
        <v>0.91160220994475138</v>
      </c>
      <c r="I4" t="s">
        <v>34</v>
      </c>
      <c r="J4" s="2">
        <f>678/724</f>
        <v>0.93646408839779005</v>
      </c>
    </row>
    <row r="5" spans="1:10" x14ac:dyDescent="0.2">
      <c r="A5" s="52"/>
      <c r="B5" s="1" t="s">
        <v>24</v>
      </c>
      <c r="C5" t="s">
        <v>33</v>
      </c>
      <c r="D5" s="2">
        <f>972/1043</f>
        <v>0.93192713326941512</v>
      </c>
      <c r="E5" t="s">
        <v>32</v>
      </c>
      <c r="F5" s="2">
        <f>950/1043</f>
        <v>0.91083413231064236</v>
      </c>
      <c r="G5" t="s">
        <v>31</v>
      </c>
      <c r="H5" s="2">
        <f>956/1043</f>
        <v>0.91658676893576219</v>
      </c>
      <c r="I5" t="s">
        <v>30</v>
      </c>
      <c r="J5" s="2">
        <f>985/1043</f>
        <v>0.9443911792905082</v>
      </c>
    </row>
    <row r="12" spans="1:10" x14ac:dyDescent="0.2">
      <c r="B12" s="1"/>
      <c r="C12" s="5" t="s">
        <v>0</v>
      </c>
      <c r="D12" s="5" t="s">
        <v>1</v>
      </c>
      <c r="E12" s="5" t="s">
        <v>2</v>
      </c>
      <c r="F12" s="5" t="s">
        <v>3</v>
      </c>
      <c r="H12" s="5"/>
      <c r="J12" s="5"/>
    </row>
    <row r="13" spans="1:10" x14ac:dyDescent="0.2">
      <c r="A13" s="52" t="s">
        <v>4</v>
      </c>
      <c r="B13" s="1" t="s">
        <v>27</v>
      </c>
      <c r="C13" s="2">
        <f>899/976</f>
        <v>0.92110655737704916</v>
      </c>
      <c r="D13" s="2">
        <f>898/976</f>
        <v>0.92008196721311475</v>
      </c>
      <c r="E13" s="2">
        <f>898/976</f>
        <v>0.92008196721311475</v>
      </c>
      <c r="F13" s="2">
        <f>932/976</f>
        <v>0.95491803278688525</v>
      </c>
    </row>
    <row r="14" spans="1:10" x14ac:dyDescent="0.2">
      <c r="A14" s="52"/>
      <c r="B14" s="1" t="s">
        <v>26</v>
      </c>
      <c r="C14" s="2">
        <f>1134/1326</f>
        <v>0.85520361990950222</v>
      </c>
      <c r="D14" s="2">
        <f>1141/1326</f>
        <v>0.86048265460030171</v>
      </c>
      <c r="E14" s="2">
        <f>1150/1326</f>
        <v>0.86726998491704377</v>
      </c>
      <c r="F14" s="2">
        <f>1183/1326</f>
        <v>0.89215686274509809</v>
      </c>
    </row>
    <row r="15" spans="1:10" x14ac:dyDescent="0.2">
      <c r="A15" s="52"/>
      <c r="B15" s="1" t="s">
        <v>25</v>
      </c>
      <c r="C15" s="2">
        <f>654/724</f>
        <v>0.90331491712707179</v>
      </c>
      <c r="D15" s="2">
        <f>651/724</f>
        <v>0.899171270718232</v>
      </c>
      <c r="E15" s="2">
        <f>660/724</f>
        <v>0.91160220994475138</v>
      </c>
      <c r="F15" s="2">
        <f>678/724</f>
        <v>0.93646408839779005</v>
      </c>
    </row>
    <row r="16" spans="1:10" x14ac:dyDescent="0.2">
      <c r="A16" s="52"/>
      <c r="B16" s="1" t="s">
        <v>24</v>
      </c>
      <c r="C16" s="2">
        <f>972/1043</f>
        <v>0.93192713326941512</v>
      </c>
      <c r="D16" s="2">
        <f>950/1043</f>
        <v>0.91083413231064236</v>
      </c>
      <c r="E16" s="2">
        <f>956/1043</f>
        <v>0.91658676893576219</v>
      </c>
      <c r="F16" s="2">
        <f>985/1043</f>
        <v>0.9443911792905082</v>
      </c>
    </row>
    <row r="19" spans="2:6" x14ac:dyDescent="0.2">
      <c r="C19" s="1" t="s">
        <v>29</v>
      </c>
      <c r="D19" s="1" t="s">
        <v>28</v>
      </c>
      <c r="E19" s="1" t="s">
        <v>45</v>
      </c>
      <c r="F19" s="6" t="s">
        <v>46</v>
      </c>
    </row>
    <row r="20" spans="2:6" x14ac:dyDescent="0.2">
      <c r="B20" s="1" t="s">
        <v>27</v>
      </c>
      <c r="C20">
        <v>977</v>
      </c>
      <c r="D20">
        <v>1652</v>
      </c>
      <c r="E20">
        <v>8045</v>
      </c>
      <c r="F20" s="6">
        <v>2134</v>
      </c>
    </row>
    <row r="21" spans="2:6" x14ac:dyDescent="0.2">
      <c r="B21" s="1" t="s">
        <v>26</v>
      </c>
      <c r="C21">
        <v>1327</v>
      </c>
      <c r="D21">
        <v>2580</v>
      </c>
      <c r="E21">
        <v>16810</v>
      </c>
      <c r="F21" s="6">
        <v>7715</v>
      </c>
    </row>
    <row r="22" spans="2:6" x14ac:dyDescent="0.2">
      <c r="B22" s="1" t="s">
        <v>25</v>
      </c>
      <c r="C22">
        <v>725</v>
      </c>
      <c r="D22">
        <v>1834</v>
      </c>
      <c r="E22">
        <v>6778</v>
      </c>
      <c r="F22" s="6">
        <v>2992</v>
      </c>
    </row>
    <row r="23" spans="2:6" x14ac:dyDescent="0.2">
      <c r="B23" s="1" t="s">
        <v>24</v>
      </c>
      <c r="C23">
        <v>1044</v>
      </c>
      <c r="D23">
        <v>2000</v>
      </c>
      <c r="E23">
        <v>6059</v>
      </c>
      <c r="F23" s="6">
        <v>6059</v>
      </c>
    </row>
    <row r="26" spans="2:6" x14ac:dyDescent="0.2">
      <c r="B26" s="1"/>
    </row>
    <row r="28" spans="2:6" x14ac:dyDescent="0.2">
      <c r="C28" s="1" t="s">
        <v>29</v>
      </c>
      <c r="D28" s="1" t="s">
        <v>28</v>
      </c>
      <c r="E28" s="1" t="s">
        <v>47</v>
      </c>
    </row>
    <row r="29" spans="2:6" x14ac:dyDescent="0.2">
      <c r="B29" s="1" t="s">
        <v>27</v>
      </c>
      <c r="C29">
        <v>976</v>
      </c>
      <c r="D29">
        <v>1651</v>
      </c>
      <c r="E29">
        <v>2133</v>
      </c>
    </row>
    <row r="30" spans="2:6" x14ac:dyDescent="0.2">
      <c r="B30" s="1" t="s">
        <v>26</v>
      </c>
      <c r="C30">
        <v>1326</v>
      </c>
      <c r="D30">
        <v>2579</v>
      </c>
      <c r="E30">
        <v>7714</v>
      </c>
    </row>
    <row r="31" spans="2:6" x14ac:dyDescent="0.2">
      <c r="B31" s="1" t="s">
        <v>25</v>
      </c>
      <c r="C31">
        <v>724</v>
      </c>
      <c r="D31">
        <v>1833</v>
      </c>
      <c r="E31">
        <v>2991</v>
      </c>
    </row>
    <row r="32" spans="2:6" x14ac:dyDescent="0.2">
      <c r="B32" s="1" t="s">
        <v>24</v>
      </c>
      <c r="C32">
        <v>1043</v>
      </c>
      <c r="D32">
        <v>1999</v>
      </c>
      <c r="E32">
        <v>6058</v>
      </c>
    </row>
  </sheetData>
  <mergeCells count="6">
    <mergeCell ref="I1:J1"/>
    <mergeCell ref="A13:A16"/>
    <mergeCell ref="A2:A5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84C2-6B24-A641-B9E7-CA831A4C9302}">
  <dimension ref="A1:J36"/>
  <sheetViews>
    <sheetView topLeftCell="A7" workbookViewId="0">
      <selection activeCell="B48" sqref="B48"/>
    </sheetView>
  </sheetViews>
  <sheetFormatPr baseColWidth="10" defaultRowHeight="16" x14ac:dyDescent="0.2"/>
  <cols>
    <col min="1" max="1" width="21.1640625" bestFit="1" customWidth="1"/>
    <col min="2" max="2" width="17.5" customWidth="1"/>
    <col min="3" max="4" width="10.83203125" customWidth="1"/>
    <col min="12" max="12" width="21.1640625" bestFit="1" customWidth="1"/>
  </cols>
  <sheetData>
    <row r="1" spans="1:10" x14ac:dyDescent="0.2">
      <c r="B1" s="1"/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</row>
    <row r="2" spans="1:10" x14ac:dyDescent="0.2">
      <c r="A2" s="52" t="s">
        <v>4</v>
      </c>
      <c r="B2" s="3" t="s">
        <v>5</v>
      </c>
      <c r="C2" t="s">
        <v>9</v>
      </c>
      <c r="D2" s="2">
        <f>37/37</f>
        <v>1</v>
      </c>
      <c r="E2" t="s">
        <v>10</v>
      </c>
      <c r="F2" s="2">
        <f>898/976</f>
        <v>0.92008196721311475</v>
      </c>
      <c r="G2" t="s">
        <v>11</v>
      </c>
      <c r="H2" s="2">
        <f>898/976</f>
        <v>0.92008196721311475</v>
      </c>
      <c r="I2" t="s">
        <v>9</v>
      </c>
      <c r="J2" s="2">
        <f>932/976</f>
        <v>0.95491803278688525</v>
      </c>
    </row>
    <row r="3" spans="1:10" x14ac:dyDescent="0.2">
      <c r="A3" s="52"/>
      <c r="B3" s="3" t="s">
        <v>6</v>
      </c>
      <c r="C3" s="3" t="s">
        <v>12</v>
      </c>
      <c r="D3" s="2">
        <f>73/84</f>
        <v>0.86904761904761907</v>
      </c>
      <c r="E3" s="3" t="s">
        <v>13</v>
      </c>
      <c r="F3" s="2">
        <f>75/84</f>
        <v>0.8928571428571429</v>
      </c>
      <c r="G3" s="3" t="s">
        <v>13</v>
      </c>
      <c r="H3" s="2">
        <f>75/84</f>
        <v>0.8928571428571429</v>
      </c>
      <c r="I3" s="3" t="s">
        <v>14</v>
      </c>
      <c r="J3" s="2">
        <f>78/84</f>
        <v>0.9285714285714286</v>
      </c>
    </row>
    <row r="4" spans="1:10" x14ac:dyDescent="0.2">
      <c r="A4" s="52"/>
      <c r="B4" s="3" t="s">
        <v>7</v>
      </c>
      <c r="C4" s="3" t="s">
        <v>15</v>
      </c>
      <c r="D4" s="2">
        <f>31/33</f>
        <v>0.93939393939393945</v>
      </c>
      <c r="E4" s="3" t="s">
        <v>15</v>
      </c>
      <c r="F4" s="2">
        <f>31/33</f>
        <v>0.93939393939393945</v>
      </c>
      <c r="G4" s="3" t="s">
        <v>16</v>
      </c>
      <c r="H4" s="2">
        <f>30/33</f>
        <v>0.90909090909090906</v>
      </c>
      <c r="I4" s="3" t="s">
        <v>17</v>
      </c>
      <c r="J4" s="2">
        <f>33/33</f>
        <v>1</v>
      </c>
    </row>
    <row r="5" spans="1:10" x14ac:dyDescent="0.2">
      <c r="A5" s="52"/>
      <c r="B5" s="3" t="s">
        <v>8</v>
      </c>
      <c r="C5" s="3" t="s">
        <v>18</v>
      </c>
      <c r="D5" s="2">
        <f>48/51</f>
        <v>0.94117647058823528</v>
      </c>
      <c r="E5" s="3" t="s">
        <v>19</v>
      </c>
      <c r="F5" s="2">
        <f>46/51</f>
        <v>0.90196078431372551</v>
      </c>
      <c r="G5" s="3" t="s">
        <v>19</v>
      </c>
      <c r="H5" s="2">
        <f>46/51</f>
        <v>0.90196078431372551</v>
      </c>
      <c r="I5" s="3" t="s">
        <v>20</v>
      </c>
      <c r="J5" s="2">
        <f>47/51</f>
        <v>0.92156862745098034</v>
      </c>
    </row>
    <row r="9" spans="1:10" x14ac:dyDescent="0.2">
      <c r="A9" s="1"/>
      <c r="B9" s="4" t="s">
        <v>21</v>
      </c>
      <c r="C9" s="4" t="s">
        <v>22</v>
      </c>
      <c r="D9" s="1" t="s">
        <v>23</v>
      </c>
      <c r="E9" s="6" t="s">
        <v>46</v>
      </c>
    </row>
    <row r="10" spans="1:10" x14ac:dyDescent="0.2">
      <c r="A10" s="4" t="s">
        <v>5</v>
      </c>
      <c r="B10">
        <v>37</v>
      </c>
      <c r="C10">
        <v>79</v>
      </c>
      <c r="D10" s="3">
        <v>955</v>
      </c>
      <c r="E10" s="7">
        <v>199</v>
      </c>
    </row>
    <row r="11" spans="1:10" x14ac:dyDescent="0.2">
      <c r="A11" s="4" t="s">
        <v>6</v>
      </c>
      <c r="B11">
        <v>84</v>
      </c>
      <c r="C11">
        <v>229</v>
      </c>
      <c r="D11" s="3">
        <v>19824</v>
      </c>
      <c r="E11" s="7">
        <v>1846</v>
      </c>
    </row>
    <row r="12" spans="1:10" x14ac:dyDescent="0.2">
      <c r="A12" s="4" t="s">
        <v>7</v>
      </c>
      <c r="B12">
        <v>33</v>
      </c>
      <c r="C12">
        <v>50</v>
      </c>
      <c r="D12">
        <v>268</v>
      </c>
      <c r="E12" s="6">
        <v>268</v>
      </c>
    </row>
    <row r="13" spans="1:10" x14ac:dyDescent="0.2">
      <c r="A13" s="4" t="s">
        <v>8</v>
      </c>
      <c r="B13">
        <v>51</v>
      </c>
      <c r="C13">
        <v>51</v>
      </c>
      <c r="D13">
        <v>274</v>
      </c>
      <c r="E13" s="6">
        <v>274</v>
      </c>
    </row>
    <row r="18" spans="1:4" x14ac:dyDescent="0.2">
      <c r="A18" s="4" t="s">
        <v>5</v>
      </c>
      <c r="B18">
        <v>175646</v>
      </c>
      <c r="C18">
        <v>20491.25</v>
      </c>
      <c r="D18">
        <v>135</v>
      </c>
    </row>
    <row r="19" spans="1:4" x14ac:dyDescent="0.2">
      <c r="A19" s="4" t="s">
        <v>6</v>
      </c>
      <c r="B19">
        <v>176583</v>
      </c>
      <c r="C19">
        <v>34178.618421052597</v>
      </c>
      <c r="D19">
        <v>239</v>
      </c>
    </row>
    <row r="20" spans="1:4" x14ac:dyDescent="0.2">
      <c r="A20" s="4" t="s">
        <v>7</v>
      </c>
    </row>
    <row r="21" spans="1:4" x14ac:dyDescent="0.2">
      <c r="A21" s="4" t="s">
        <v>8</v>
      </c>
    </row>
    <row r="25" spans="1:4" x14ac:dyDescent="0.2">
      <c r="A25" s="4" t="s">
        <v>5</v>
      </c>
      <c r="C25">
        <v>6</v>
      </c>
      <c r="D25">
        <v>3</v>
      </c>
    </row>
    <row r="26" spans="1:4" x14ac:dyDescent="0.2">
      <c r="A26" s="4" t="s">
        <v>6</v>
      </c>
      <c r="C26">
        <v>7</v>
      </c>
      <c r="D26">
        <v>3</v>
      </c>
    </row>
    <row r="30" spans="1:4" x14ac:dyDescent="0.2">
      <c r="A30" s="1"/>
      <c r="B30" s="1"/>
    </row>
    <row r="31" spans="1:4" x14ac:dyDescent="0.2">
      <c r="A31" s="4"/>
      <c r="B31" s="3"/>
    </row>
    <row r="32" spans="1:4" x14ac:dyDescent="0.2">
      <c r="A32" s="1"/>
      <c r="B32" s="4" t="s">
        <v>21</v>
      </c>
      <c r="C32" s="4" t="s">
        <v>22</v>
      </c>
      <c r="D32" s="1" t="s">
        <v>23</v>
      </c>
    </row>
    <row r="33" spans="1:4" x14ac:dyDescent="0.2">
      <c r="A33" s="4" t="s">
        <v>5</v>
      </c>
      <c r="B33">
        <v>37</v>
      </c>
      <c r="C33">
        <v>79</v>
      </c>
      <c r="D33" s="3">
        <v>199</v>
      </c>
    </row>
    <row r="34" spans="1:4" x14ac:dyDescent="0.2">
      <c r="A34" s="4" t="s">
        <v>6</v>
      </c>
      <c r="B34">
        <v>84</v>
      </c>
      <c r="C34">
        <v>229</v>
      </c>
      <c r="D34" s="3">
        <v>1846</v>
      </c>
    </row>
    <row r="35" spans="1:4" x14ac:dyDescent="0.2">
      <c r="A35" s="4" t="s">
        <v>7</v>
      </c>
      <c r="B35">
        <v>33</v>
      </c>
      <c r="C35">
        <v>50</v>
      </c>
      <c r="D35">
        <v>268</v>
      </c>
    </row>
    <row r="36" spans="1:4" x14ac:dyDescent="0.2">
      <c r="A36" s="4" t="s">
        <v>8</v>
      </c>
      <c r="B36">
        <v>51</v>
      </c>
      <c r="C36">
        <v>51</v>
      </c>
      <c r="D36">
        <v>274</v>
      </c>
    </row>
  </sheetData>
  <mergeCells count="5">
    <mergeCell ref="C1:D1"/>
    <mergeCell ref="E1:F1"/>
    <mergeCell ref="G1:H1"/>
    <mergeCell ref="I1:J1"/>
    <mergeCell ref="A2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5D9-C3B9-AB43-B519-68B5FC7A69E1}">
  <dimension ref="B1:U333"/>
  <sheetViews>
    <sheetView topLeftCell="L1" zoomScale="118" workbookViewId="0">
      <selection activeCell="U329" sqref="U329:U333"/>
    </sheetView>
  </sheetViews>
  <sheetFormatPr baseColWidth="10" defaultRowHeight="16" x14ac:dyDescent="0.2"/>
  <cols>
    <col min="1" max="1" width="18.33203125" customWidth="1"/>
    <col min="2" max="2" width="19" customWidth="1"/>
    <col min="6" max="6" width="21" customWidth="1"/>
    <col min="7" max="7" width="26.33203125" customWidth="1"/>
    <col min="8" max="8" width="23.1640625" customWidth="1"/>
    <col min="9" max="9" width="30.83203125" bestFit="1" customWidth="1"/>
    <col min="10" max="10" width="23" customWidth="1"/>
    <col min="11" max="11" width="24.1640625" customWidth="1"/>
    <col min="12" max="12" width="34.33203125" customWidth="1"/>
    <col min="13" max="13" width="26.1640625" customWidth="1"/>
    <col min="14" max="14" width="27.1640625" customWidth="1"/>
    <col min="15" max="15" width="25.6640625" customWidth="1"/>
    <col min="16" max="16" width="20.5" customWidth="1"/>
    <col min="17" max="17" width="22.6640625" customWidth="1"/>
    <col min="18" max="18" width="21" customWidth="1"/>
    <col min="19" max="19" width="23" customWidth="1"/>
    <col min="20" max="20" width="21.6640625" customWidth="1"/>
    <col min="21" max="21" width="20.5" customWidth="1"/>
  </cols>
  <sheetData>
    <row r="1" spans="2:21" x14ac:dyDescent="0.2">
      <c r="B1" s="11"/>
      <c r="C1" s="8" t="s">
        <v>54</v>
      </c>
      <c r="D1" s="8" t="s">
        <v>55</v>
      </c>
      <c r="F1" s="54" t="s">
        <v>56</v>
      </c>
      <c r="G1" s="54"/>
      <c r="H1" s="54" t="s">
        <v>67</v>
      </c>
      <c r="I1" s="54"/>
      <c r="J1" s="53" t="s">
        <v>6</v>
      </c>
      <c r="K1" s="53"/>
      <c r="L1" s="53" t="s">
        <v>5</v>
      </c>
      <c r="M1" s="53"/>
      <c r="N1" s="53" t="s">
        <v>27</v>
      </c>
      <c r="O1" s="53"/>
      <c r="P1" s="53" t="s">
        <v>26</v>
      </c>
      <c r="Q1" s="53"/>
      <c r="R1" s="53" t="s">
        <v>25</v>
      </c>
      <c r="S1" s="53"/>
      <c r="T1" s="53" t="s">
        <v>24</v>
      </c>
      <c r="U1" s="53"/>
    </row>
    <row r="2" spans="2:21" ht="17" x14ac:dyDescent="0.2">
      <c r="B2" s="9" t="s">
        <v>48</v>
      </c>
      <c r="C2" s="11">
        <v>5321</v>
      </c>
      <c r="D2" s="13">
        <v>2665</v>
      </c>
      <c r="F2" s="15" t="s">
        <v>54</v>
      </c>
      <c r="G2" s="15" t="s">
        <v>55</v>
      </c>
      <c r="H2" s="15" t="s">
        <v>54</v>
      </c>
      <c r="I2" s="15" t="s">
        <v>55</v>
      </c>
      <c r="J2" s="15" t="s">
        <v>54</v>
      </c>
      <c r="K2" s="15" t="s">
        <v>55</v>
      </c>
      <c r="L2" s="15" t="s">
        <v>54</v>
      </c>
      <c r="M2" s="15" t="s">
        <v>55</v>
      </c>
      <c r="N2" s="15" t="s">
        <v>54</v>
      </c>
      <c r="O2" s="15" t="s">
        <v>55</v>
      </c>
      <c r="P2" s="15" t="s">
        <v>54</v>
      </c>
      <c r="Q2" s="15" t="s">
        <v>55</v>
      </c>
      <c r="R2" s="15" t="s">
        <v>54</v>
      </c>
      <c r="S2" s="15" t="s">
        <v>55</v>
      </c>
      <c r="T2" s="15" t="s">
        <v>54</v>
      </c>
      <c r="U2" s="15" t="s">
        <v>55</v>
      </c>
    </row>
    <row r="3" spans="2:21" ht="17" x14ac:dyDescent="0.2">
      <c r="B3" s="9" t="s">
        <v>49</v>
      </c>
      <c r="C3" s="11">
        <v>5321</v>
      </c>
      <c r="D3" s="13">
        <v>2665</v>
      </c>
      <c r="F3" s="16">
        <v>8964</v>
      </c>
      <c r="G3" s="16">
        <v>8655</v>
      </c>
      <c r="H3" s="14">
        <v>26653</v>
      </c>
      <c r="I3" s="14">
        <v>25501</v>
      </c>
      <c r="J3" s="14">
        <v>24173</v>
      </c>
      <c r="K3" s="14">
        <v>23741</v>
      </c>
      <c r="L3" s="14">
        <v>40627</v>
      </c>
      <c r="M3" s="14">
        <v>40228</v>
      </c>
      <c r="N3">
        <v>13136</v>
      </c>
      <c r="O3">
        <v>11146</v>
      </c>
      <c r="P3">
        <v>16232</v>
      </c>
      <c r="Q3">
        <v>13101</v>
      </c>
      <c r="R3">
        <v>8625</v>
      </c>
      <c r="S3">
        <v>10101</v>
      </c>
      <c r="T3">
        <v>5947</v>
      </c>
      <c r="U3">
        <v>10647</v>
      </c>
    </row>
    <row r="4" spans="2:21" ht="17" x14ac:dyDescent="0.2">
      <c r="B4" s="9" t="s">
        <v>52</v>
      </c>
      <c r="C4" s="11">
        <v>1483473</v>
      </c>
      <c r="D4" s="13">
        <v>371919</v>
      </c>
      <c r="F4" s="16">
        <v>1326</v>
      </c>
      <c r="G4" s="16">
        <v>1319</v>
      </c>
      <c r="H4" s="14">
        <v>1731</v>
      </c>
      <c r="I4" s="14">
        <v>1708</v>
      </c>
      <c r="J4" s="14">
        <v>1374</v>
      </c>
      <c r="K4" s="14">
        <v>1372</v>
      </c>
      <c r="L4" s="14">
        <v>4023</v>
      </c>
      <c r="M4" s="14">
        <v>4001</v>
      </c>
      <c r="N4">
        <v>7231</v>
      </c>
      <c r="O4">
        <v>5430</v>
      </c>
      <c r="P4">
        <v>18222</v>
      </c>
      <c r="Q4">
        <v>10916</v>
      </c>
      <c r="R4">
        <v>11489</v>
      </c>
      <c r="S4">
        <v>8403</v>
      </c>
      <c r="T4">
        <v>10565</v>
      </c>
      <c r="U4">
        <v>8411</v>
      </c>
    </row>
    <row r="5" spans="2:21" ht="17" x14ac:dyDescent="0.2">
      <c r="B5" s="9" t="s">
        <v>50</v>
      </c>
      <c r="C5" s="11">
        <v>28313041</v>
      </c>
      <c r="D5" s="13">
        <v>7102225</v>
      </c>
      <c r="F5" s="16">
        <v>10739</v>
      </c>
      <c r="G5" s="16">
        <v>10520</v>
      </c>
      <c r="H5" s="14">
        <v>3558</v>
      </c>
      <c r="I5" s="14">
        <v>3270</v>
      </c>
      <c r="J5" s="14">
        <v>36231</v>
      </c>
      <c r="K5" s="14">
        <v>35410</v>
      </c>
      <c r="L5" s="14">
        <v>8956</v>
      </c>
      <c r="M5" s="14">
        <v>8875</v>
      </c>
      <c r="N5">
        <v>4339</v>
      </c>
      <c r="O5">
        <v>11354</v>
      </c>
      <c r="P5">
        <v>16558</v>
      </c>
      <c r="Q5">
        <v>12245</v>
      </c>
      <c r="R5">
        <v>15482</v>
      </c>
      <c r="S5">
        <v>6283</v>
      </c>
      <c r="T5">
        <v>14679</v>
      </c>
      <c r="U5">
        <v>7960</v>
      </c>
    </row>
    <row r="6" spans="2:21" ht="17" x14ac:dyDescent="0.2">
      <c r="B6" s="10"/>
      <c r="C6" s="11"/>
      <c r="D6" s="11"/>
      <c r="F6" s="16">
        <v>3152</v>
      </c>
      <c r="G6" s="16">
        <v>3124</v>
      </c>
      <c r="H6" s="14">
        <v>2049</v>
      </c>
      <c r="I6" s="14">
        <v>1988</v>
      </c>
      <c r="J6" s="14">
        <v>1292</v>
      </c>
      <c r="K6" s="14">
        <v>1285</v>
      </c>
      <c r="L6" s="14">
        <v>27655</v>
      </c>
      <c r="M6" s="14">
        <v>27368</v>
      </c>
      <c r="N6">
        <v>5598</v>
      </c>
      <c r="O6">
        <v>4922</v>
      </c>
      <c r="P6">
        <v>14253</v>
      </c>
      <c r="Q6">
        <v>17901</v>
      </c>
      <c r="R6">
        <v>13535</v>
      </c>
      <c r="S6">
        <v>11533</v>
      </c>
      <c r="T6">
        <v>12224</v>
      </c>
      <c r="U6">
        <v>11452</v>
      </c>
    </row>
    <row r="7" spans="2:21" ht="17" x14ac:dyDescent="0.2">
      <c r="B7" s="9" t="s">
        <v>51</v>
      </c>
      <c r="C7" s="1">
        <f>C5-C4</f>
        <v>26829568</v>
      </c>
      <c r="D7" s="1">
        <f>D5-D4</f>
        <v>6730306</v>
      </c>
      <c r="F7" s="16">
        <v>3913</v>
      </c>
      <c r="G7" s="16">
        <v>3845</v>
      </c>
      <c r="H7" s="14">
        <v>15189</v>
      </c>
      <c r="I7" s="14">
        <v>14746</v>
      </c>
      <c r="J7" s="14">
        <v>2006</v>
      </c>
      <c r="K7" s="14">
        <v>2002</v>
      </c>
      <c r="L7" s="14">
        <v>27139</v>
      </c>
      <c r="M7" s="14">
        <v>26779</v>
      </c>
      <c r="N7">
        <v>4820</v>
      </c>
      <c r="O7">
        <v>4313</v>
      </c>
      <c r="P7">
        <v>17085</v>
      </c>
      <c r="Q7">
        <v>17231</v>
      </c>
      <c r="R7">
        <v>11133</v>
      </c>
      <c r="S7">
        <v>8595</v>
      </c>
      <c r="T7">
        <v>7288</v>
      </c>
      <c r="U7">
        <v>9306</v>
      </c>
    </row>
    <row r="8" spans="2:21" ht="17" x14ac:dyDescent="0.2">
      <c r="B8" s="9" t="s">
        <v>53</v>
      </c>
      <c r="C8" s="1">
        <f>C7/2</f>
        <v>13414784</v>
      </c>
      <c r="D8" s="1">
        <f>D7/2</f>
        <v>3365153</v>
      </c>
      <c r="F8" s="16">
        <v>12980</v>
      </c>
      <c r="G8" s="16">
        <v>11966</v>
      </c>
      <c r="H8" s="14">
        <v>22010</v>
      </c>
      <c r="I8" s="14">
        <v>21579</v>
      </c>
      <c r="J8" s="14">
        <v>37968</v>
      </c>
      <c r="K8" s="14">
        <v>35840</v>
      </c>
      <c r="L8" s="14">
        <v>16718</v>
      </c>
      <c r="M8" s="14">
        <v>16249</v>
      </c>
      <c r="N8">
        <v>7786</v>
      </c>
      <c r="O8">
        <v>5346</v>
      </c>
      <c r="P8">
        <v>14687</v>
      </c>
      <c r="Q8">
        <v>11405</v>
      </c>
      <c r="R8">
        <v>11582</v>
      </c>
      <c r="S8">
        <v>8452</v>
      </c>
      <c r="T8">
        <v>10617</v>
      </c>
      <c r="U8">
        <v>6262</v>
      </c>
    </row>
    <row r="9" spans="2:21" x14ac:dyDescent="0.2">
      <c r="F9" s="16">
        <v>15813</v>
      </c>
      <c r="G9" s="16">
        <v>15176</v>
      </c>
      <c r="H9" s="14">
        <v>20937</v>
      </c>
      <c r="I9" s="14">
        <v>19600</v>
      </c>
      <c r="J9" s="14">
        <v>4097</v>
      </c>
      <c r="K9" s="14">
        <v>4081</v>
      </c>
      <c r="L9" s="14">
        <v>6591</v>
      </c>
      <c r="M9" s="14">
        <v>6545</v>
      </c>
      <c r="N9">
        <v>11802</v>
      </c>
      <c r="O9">
        <v>17803</v>
      </c>
      <c r="P9">
        <v>14314</v>
      </c>
      <c r="Q9">
        <v>9263</v>
      </c>
      <c r="R9">
        <v>8495</v>
      </c>
      <c r="S9">
        <v>8503</v>
      </c>
      <c r="T9">
        <v>16326</v>
      </c>
      <c r="U9">
        <v>7099</v>
      </c>
    </row>
    <row r="10" spans="2:21" x14ac:dyDescent="0.2">
      <c r="F10" s="16">
        <v>10482</v>
      </c>
      <c r="G10" s="16">
        <v>9899</v>
      </c>
      <c r="H10" s="14">
        <v>20120</v>
      </c>
      <c r="I10" s="14">
        <v>19677</v>
      </c>
      <c r="J10" s="14">
        <v>176583</v>
      </c>
      <c r="K10" s="14">
        <v>170516</v>
      </c>
      <c r="L10" s="14">
        <v>1421</v>
      </c>
      <c r="M10" s="14">
        <v>1410</v>
      </c>
      <c r="N10">
        <v>6248</v>
      </c>
      <c r="O10">
        <v>9821</v>
      </c>
      <c r="P10">
        <v>11613</v>
      </c>
      <c r="Q10">
        <v>12205</v>
      </c>
      <c r="R10">
        <v>16488</v>
      </c>
      <c r="S10">
        <v>6320</v>
      </c>
      <c r="T10">
        <v>15430</v>
      </c>
      <c r="U10">
        <v>12400</v>
      </c>
    </row>
    <row r="11" spans="2:21" x14ac:dyDescent="0.2">
      <c r="F11" s="16">
        <v>4913</v>
      </c>
      <c r="G11" s="16">
        <v>4825</v>
      </c>
      <c r="H11" s="14">
        <v>1920</v>
      </c>
      <c r="I11" s="14">
        <v>1917</v>
      </c>
      <c r="J11" s="14">
        <v>16860</v>
      </c>
      <c r="K11" s="14">
        <v>16707</v>
      </c>
      <c r="L11" s="14">
        <v>3609</v>
      </c>
      <c r="M11" s="14">
        <v>3583</v>
      </c>
      <c r="N11">
        <v>7026</v>
      </c>
      <c r="O11">
        <v>7321</v>
      </c>
      <c r="P11">
        <v>15240</v>
      </c>
      <c r="Q11">
        <v>13798</v>
      </c>
      <c r="R11">
        <v>15295</v>
      </c>
      <c r="S11">
        <v>6939</v>
      </c>
      <c r="T11">
        <v>8790</v>
      </c>
      <c r="U11">
        <v>9716</v>
      </c>
    </row>
    <row r="12" spans="2:21" x14ac:dyDescent="0.2">
      <c r="F12" s="16">
        <v>10699</v>
      </c>
      <c r="G12" s="16">
        <v>10480</v>
      </c>
      <c r="H12" s="14">
        <v>30268</v>
      </c>
      <c r="I12" s="14">
        <v>29151</v>
      </c>
      <c r="J12" s="14">
        <v>14502</v>
      </c>
      <c r="K12" s="14">
        <v>14340</v>
      </c>
      <c r="L12" s="14">
        <v>29204</v>
      </c>
      <c r="M12" s="14">
        <v>28984</v>
      </c>
      <c r="N12">
        <v>6673</v>
      </c>
      <c r="O12">
        <v>10106</v>
      </c>
      <c r="P12">
        <v>15316</v>
      </c>
      <c r="Q12">
        <v>10589</v>
      </c>
      <c r="R12">
        <v>9395</v>
      </c>
      <c r="S12">
        <v>11306</v>
      </c>
      <c r="T12">
        <v>12809</v>
      </c>
      <c r="U12">
        <v>6566</v>
      </c>
    </row>
    <row r="13" spans="2:21" x14ac:dyDescent="0.2">
      <c r="F13" s="16">
        <v>26435</v>
      </c>
      <c r="G13" s="16">
        <v>24411</v>
      </c>
      <c r="H13" s="14">
        <v>4454</v>
      </c>
      <c r="I13" s="14">
        <v>4381</v>
      </c>
      <c r="J13" s="14">
        <v>7827</v>
      </c>
      <c r="K13" s="14">
        <v>7775</v>
      </c>
      <c r="L13" s="14">
        <v>11403</v>
      </c>
      <c r="M13" s="14">
        <v>11218</v>
      </c>
      <c r="N13">
        <v>20995</v>
      </c>
      <c r="O13">
        <v>3909</v>
      </c>
      <c r="P13">
        <v>7661</v>
      </c>
      <c r="Q13">
        <v>8972</v>
      </c>
      <c r="R13">
        <v>12060</v>
      </c>
      <c r="S13">
        <v>11129</v>
      </c>
      <c r="T13">
        <v>15188</v>
      </c>
      <c r="U13">
        <v>6965</v>
      </c>
    </row>
    <row r="14" spans="2:21" x14ac:dyDescent="0.2">
      <c r="F14" s="16">
        <v>7598</v>
      </c>
      <c r="G14" s="16">
        <v>7346</v>
      </c>
      <c r="H14" s="14">
        <v>2683</v>
      </c>
      <c r="I14" s="14">
        <v>2679</v>
      </c>
      <c r="J14" s="14">
        <v>3879</v>
      </c>
      <c r="K14" s="14">
        <v>3862</v>
      </c>
      <c r="L14" s="14">
        <v>3970</v>
      </c>
      <c r="M14" s="14">
        <v>3935</v>
      </c>
      <c r="N14">
        <v>4960</v>
      </c>
      <c r="O14">
        <v>5568</v>
      </c>
      <c r="P14">
        <v>13487</v>
      </c>
      <c r="Q14">
        <v>10319</v>
      </c>
      <c r="R14">
        <v>12025</v>
      </c>
      <c r="S14">
        <v>11254</v>
      </c>
      <c r="T14">
        <v>8000</v>
      </c>
      <c r="U14">
        <v>5294</v>
      </c>
    </row>
    <row r="15" spans="2:21" x14ac:dyDescent="0.2">
      <c r="F15" s="16">
        <v>20360</v>
      </c>
      <c r="G15" s="16">
        <v>18946</v>
      </c>
      <c r="H15" s="14">
        <v>13324</v>
      </c>
      <c r="I15" s="14">
        <v>13068</v>
      </c>
      <c r="J15" s="14">
        <v>82872</v>
      </c>
      <c r="K15" s="14">
        <v>80491</v>
      </c>
      <c r="L15" s="14">
        <v>54426</v>
      </c>
      <c r="M15" s="14">
        <v>53514</v>
      </c>
      <c r="N15">
        <v>8204</v>
      </c>
      <c r="O15">
        <v>6125</v>
      </c>
      <c r="P15">
        <v>20473</v>
      </c>
      <c r="Q15">
        <v>6314</v>
      </c>
      <c r="R15">
        <v>15020</v>
      </c>
      <c r="S15">
        <v>9206</v>
      </c>
      <c r="T15">
        <v>10527</v>
      </c>
      <c r="U15">
        <v>7802</v>
      </c>
    </row>
    <row r="16" spans="2:21" x14ac:dyDescent="0.2">
      <c r="F16" s="16">
        <v>14316</v>
      </c>
      <c r="G16" s="16">
        <v>13816</v>
      </c>
      <c r="H16" s="14">
        <v>6624</v>
      </c>
      <c r="I16" s="14">
        <v>6501</v>
      </c>
      <c r="J16" s="14">
        <v>1663</v>
      </c>
      <c r="K16" s="14">
        <v>1656</v>
      </c>
      <c r="L16" s="14">
        <v>3154</v>
      </c>
      <c r="M16" s="14">
        <v>3140</v>
      </c>
      <c r="N16">
        <v>14239</v>
      </c>
      <c r="O16">
        <v>3940</v>
      </c>
      <c r="P16">
        <v>15751</v>
      </c>
      <c r="Q16">
        <v>11749</v>
      </c>
      <c r="R16">
        <v>12169</v>
      </c>
      <c r="S16">
        <v>5985</v>
      </c>
      <c r="T16">
        <v>6982</v>
      </c>
      <c r="U16">
        <v>13253</v>
      </c>
    </row>
    <row r="17" spans="6:21" x14ac:dyDescent="0.2">
      <c r="F17" s="16">
        <v>1309</v>
      </c>
      <c r="G17" s="16">
        <v>1308</v>
      </c>
      <c r="H17" s="14">
        <v>3336</v>
      </c>
      <c r="I17" s="14">
        <v>3325</v>
      </c>
      <c r="J17" s="14">
        <v>4722</v>
      </c>
      <c r="K17" s="14">
        <v>4708</v>
      </c>
      <c r="L17" s="14">
        <v>2724</v>
      </c>
      <c r="M17" s="14">
        <v>2719</v>
      </c>
      <c r="N17">
        <v>6500</v>
      </c>
      <c r="O17">
        <v>4890</v>
      </c>
      <c r="P17">
        <v>10947</v>
      </c>
      <c r="Q17">
        <v>9454</v>
      </c>
      <c r="R17">
        <v>13234</v>
      </c>
      <c r="S17">
        <v>9011</v>
      </c>
      <c r="T17">
        <v>9216</v>
      </c>
      <c r="U17">
        <v>9376</v>
      </c>
    </row>
    <row r="18" spans="6:21" x14ac:dyDescent="0.2">
      <c r="F18" s="16">
        <v>5783</v>
      </c>
      <c r="G18" s="16">
        <v>5573</v>
      </c>
      <c r="H18" s="14">
        <v>1180</v>
      </c>
      <c r="I18" s="14">
        <v>1180</v>
      </c>
      <c r="J18" s="14">
        <v>5771</v>
      </c>
      <c r="K18" s="14">
        <v>5669</v>
      </c>
      <c r="L18" s="14">
        <v>3819</v>
      </c>
      <c r="M18" s="14">
        <v>3779</v>
      </c>
      <c r="N18">
        <v>7313</v>
      </c>
      <c r="O18">
        <v>6360</v>
      </c>
      <c r="P18">
        <v>13984</v>
      </c>
      <c r="Q18">
        <v>11454</v>
      </c>
      <c r="R18">
        <v>9491</v>
      </c>
      <c r="S18">
        <v>9724</v>
      </c>
      <c r="T18">
        <v>9497</v>
      </c>
      <c r="U18">
        <v>9450</v>
      </c>
    </row>
    <row r="19" spans="6:21" x14ac:dyDescent="0.2">
      <c r="F19" s="16">
        <v>10864</v>
      </c>
      <c r="G19" s="16">
        <v>10084</v>
      </c>
      <c r="H19" s="14">
        <v>8252</v>
      </c>
      <c r="I19" s="14">
        <v>8051</v>
      </c>
      <c r="J19" s="14">
        <v>29657</v>
      </c>
      <c r="K19" s="14">
        <v>28897</v>
      </c>
      <c r="L19" s="14">
        <v>1895</v>
      </c>
      <c r="M19" s="14">
        <v>1892</v>
      </c>
      <c r="N19">
        <v>7219</v>
      </c>
      <c r="O19">
        <v>2595</v>
      </c>
      <c r="P19">
        <v>10338</v>
      </c>
      <c r="Q19">
        <v>11300</v>
      </c>
      <c r="R19">
        <v>12056</v>
      </c>
      <c r="S19">
        <v>10481</v>
      </c>
      <c r="T19">
        <v>11994</v>
      </c>
      <c r="U19">
        <v>5474</v>
      </c>
    </row>
    <row r="20" spans="6:21" x14ac:dyDescent="0.2">
      <c r="F20" s="16">
        <v>8586</v>
      </c>
      <c r="G20" s="16">
        <v>8186</v>
      </c>
      <c r="H20" s="14">
        <v>10985</v>
      </c>
      <c r="I20" s="14">
        <v>10365</v>
      </c>
      <c r="J20" s="14">
        <v>5577</v>
      </c>
      <c r="K20" s="14">
        <v>5563</v>
      </c>
      <c r="L20" s="14">
        <v>26461</v>
      </c>
      <c r="M20" s="14">
        <v>26163</v>
      </c>
      <c r="N20">
        <v>6282</v>
      </c>
      <c r="O20">
        <v>6747</v>
      </c>
      <c r="P20">
        <v>16514</v>
      </c>
      <c r="Q20">
        <v>12447</v>
      </c>
      <c r="R20">
        <v>7632</v>
      </c>
      <c r="S20">
        <v>9271</v>
      </c>
      <c r="T20">
        <v>8602</v>
      </c>
      <c r="U20">
        <v>5230</v>
      </c>
    </row>
    <row r="21" spans="6:21" x14ac:dyDescent="0.2">
      <c r="F21" s="16">
        <v>20102</v>
      </c>
      <c r="G21" s="16">
        <v>17609</v>
      </c>
      <c r="H21" s="14">
        <v>871</v>
      </c>
      <c r="I21" s="14">
        <v>866</v>
      </c>
      <c r="J21" s="14">
        <v>85886</v>
      </c>
      <c r="K21" s="14">
        <v>82728</v>
      </c>
      <c r="L21" s="14">
        <v>5843</v>
      </c>
      <c r="M21" s="14">
        <v>5802</v>
      </c>
      <c r="N21">
        <v>5419</v>
      </c>
      <c r="O21">
        <v>9803</v>
      </c>
      <c r="P21">
        <v>12809</v>
      </c>
      <c r="Q21">
        <v>8870</v>
      </c>
      <c r="R21">
        <v>12867</v>
      </c>
      <c r="S21">
        <v>8269</v>
      </c>
      <c r="T21">
        <v>11382</v>
      </c>
      <c r="U21">
        <v>6914</v>
      </c>
    </row>
    <row r="22" spans="6:21" x14ac:dyDescent="0.2">
      <c r="F22" s="16">
        <v>1778</v>
      </c>
      <c r="G22" s="16">
        <v>1778</v>
      </c>
      <c r="H22" s="14">
        <v>9679</v>
      </c>
      <c r="I22" s="14">
        <v>9386</v>
      </c>
      <c r="J22" s="14">
        <v>23340</v>
      </c>
      <c r="K22" s="14">
        <v>22493</v>
      </c>
      <c r="L22" s="14">
        <v>6900</v>
      </c>
      <c r="M22" s="14">
        <v>6855</v>
      </c>
      <c r="N22">
        <v>2859</v>
      </c>
      <c r="O22">
        <v>6139</v>
      </c>
      <c r="P22">
        <v>18135</v>
      </c>
      <c r="Q22">
        <v>10971</v>
      </c>
      <c r="R22">
        <v>13486</v>
      </c>
      <c r="S22">
        <v>9648</v>
      </c>
      <c r="T22">
        <v>12803</v>
      </c>
      <c r="U22">
        <v>7786</v>
      </c>
    </row>
    <row r="23" spans="6:21" x14ac:dyDescent="0.2">
      <c r="F23" s="16">
        <v>1512</v>
      </c>
      <c r="G23" s="16">
        <v>1454</v>
      </c>
      <c r="H23" s="14">
        <v>558</v>
      </c>
      <c r="I23" s="14">
        <v>558</v>
      </c>
      <c r="J23" s="14">
        <v>16490</v>
      </c>
      <c r="K23" s="14">
        <v>16315</v>
      </c>
      <c r="L23" s="14">
        <v>4363</v>
      </c>
      <c r="M23" s="14">
        <v>4350</v>
      </c>
      <c r="N23">
        <v>12340</v>
      </c>
      <c r="O23">
        <v>6071</v>
      </c>
      <c r="P23">
        <v>14382</v>
      </c>
      <c r="Q23">
        <v>8162</v>
      </c>
      <c r="R23">
        <v>11780</v>
      </c>
      <c r="S23">
        <v>12530</v>
      </c>
      <c r="T23">
        <v>7567</v>
      </c>
      <c r="U23">
        <v>6922</v>
      </c>
    </row>
    <row r="24" spans="6:21" x14ac:dyDescent="0.2">
      <c r="F24" s="16">
        <v>15246</v>
      </c>
      <c r="G24" s="16">
        <v>15085</v>
      </c>
      <c r="H24" s="14">
        <v>7114</v>
      </c>
      <c r="I24" s="14">
        <v>6931</v>
      </c>
      <c r="J24" s="14">
        <v>21389</v>
      </c>
      <c r="K24" s="14">
        <v>21124</v>
      </c>
      <c r="L24" s="14">
        <v>2135</v>
      </c>
      <c r="M24" s="14">
        <v>2133</v>
      </c>
      <c r="N24">
        <v>7833</v>
      </c>
      <c r="O24">
        <v>11237</v>
      </c>
      <c r="P24">
        <v>15104</v>
      </c>
      <c r="Q24">
        <v>13954</v>
      </c>
      <c r="R24">
        <v>3547</v>
      </c>
      <c r="S24">
        <v>2100</v>
      </c>
      <c r="T24">
        <v>9304</v>
      </c>
      <c r="U24">
        <v>9889</v>
      </c>
    </row>
    <row r="25" spans="6:21" x14ac:dyDescent="0.2">
      <c r="F25" s="16">
        <v>18822</v>
      </c>
      <c r="G25" s="16">
        <v>18126</v>
      </c>
      <c r="H25" s="14">
        <v>16447</v>
      </c>
      <c r="I25" s="14">
        <v>15560</v>
      </c>
      <c r="J25" s="14">
        <v>27377</v>
      </c>
      <c r="K25" s="14">
        <v>26942</v>
      </c>
      <c r="L25" s="14">
        <v>15736</v>
      </c>
      <c r="M25" s="14">
        <v>15408</v>
      </c>
      <c r="N25">
        <v>2603</v>
      </c>
      <c r="O25">
        <v>3170</v>
      </c>
      <c r="P25">
        <v>14235</v>
      </c>
      <c r="Q25">
        <v>11288</v>
      </c>
      <c r="R25">
        <v>2224</v>
      </c>
      <c r="S25">
        <v>8891</v>
      </c>
      <c r="T25">
        <v>10057</v>
      </c>
      <c r="U25">
        <v>6001</v>
      </c>
    </row>
    <row r="26" spans="6:21" x14ac:dyDescent="0.2">
      <c r="F26" s="16">
        <v>3248</v>
      </c>
      <c r="G26" s="16">
        <v>3114</v>
      </c>
      <c r="H26" s="14">
        <v>16739</v>
      </c>
      <c r="I26" s="14">
        <v>16158</v>
      </c>
      <c r="J26" s="14">
        <v>1516</v>
      </c>
      <c r="K26" s="14">
        <v>1515</v>
      </c>
      <c r="L26" s="14">
        <v>8781</v>
      </c>
      <c r="M26" s="14">
        <v>8739</v>
      </c>
      <c r="N26">
        <v>6337</v>
      </c>
      <c r="O26">
        <v>5253</v>
      </c>
      <c r="P26">
        <v>11771</v>
      </c>
      <c r="Q26">
        <v>9923</v>
      </c>
      <c r="R26">
        <v>15328</v>
      </c>
      <c r="S26">
        <v>11630</v>
      </c>
      <c r="T26">
        <v>10259</v>
      </c>
      <c r="U26">
        <v>8375</v>
      </c>
    </row>
    <row r="27" spans="6:21" x14ac:dyDescent="0.2">
      <c r="F27" s="16" t="s">
        <v>57</v>
      </c>
      <c r="G27" s="16" t="s">
        <v>62</v>
      </c>
      <c r="H27" s="14">
        <v>26971</v>
      </c>
      <c r="I27" s="14">
        <v>26142</v>
      </c>
      <c r="J27" s="14">
        <v>3406</v>
      </c>
      <c r="K27" s="14">
        <v>3373</v>
      </c>
      <c r="L27" s="14">
        <v>23619</v>
      </c>
      <c r="M27" s="14">
        <v>23377</v>
      </c>
      <c r="N27">
        <v>4559</v>
      </c>
      <c r="O27">
        <v>6725</v>
      </c>
      <c r="P27">
        <v>11723</v>
      </c>
      <c r="Q27">
        <v>11749</v>
      </c>
      <c r="R27">
        <v>15167</v>
      </c>
      <c r="S27">
        <v>9969</v>
      </c>
      <c r="T27">
        <v>6895</v>
      </c>
      <c r="U27">
        <v>3857</v>
      </c>
    </row>
    <row r="28" spans="6:21" x14ac:dyDescent="0.2">
      <c r="F28" s="16" t="s">
        <v>58</v>
      </c>
      <c r="G28" s="16" t="s">
        <v>63</v>
      </c>
      <c r="H28" s="14">
        <v>14529</v>
      </c>
      <c r="I28" s="14">
        <v>14080</v>
      </c>
      <c r="J28" s="14">
        <v>1731</v>
      </c>
      <c r="K28" s="14">
        <v>1708</v>
      </c>
      <c r="L28" s="14">
        <v>7459</v>
      </c>
      <c r="M28" s="14">
        <v>7421</v>
      </c>
      <c r="N28">
        <v>6854</v>
      </c>
      <c r="O28">
        <v>10611</v>
      </c>
      <c r="P28">
        <v>10304</v>
      </c>
      <c r="Q28">
        <v>6279</v>
      </c>
      <c r="R28">
        <v>7736</v>
      </c>
      <c r="S28">
        <v>5211</v>
      </c>
      <c r="T28">
        <v>4633</v>
      </c>
      <c r="U28">
        <v>5561</v>
      </c>
    </row>
    <row r="29" spans="6:21" x14ac:dyDescent="0.2">
      <c r="F29" s="16" t="s">
        <v>59</v>
      </c>
      <c r="G29" s="16" t="s">
        <v>64</v>
      </c>
      <c r="H29" s="14">
        <v>4797</v>
      </c>
      <c r="I29" s="14">
        <v>4635</v>
      </c>
      <c r="J29" s="14">
        <v>93497</v>
      </c>
      <c r="K29" s="14">
        <v>90946</v>
      </c>
      <c r="L29" s="14">
        <v>48562</v>
      </c>
      <c r="M29" s="14">
        <v>48006</v>
      </c>
      <c r="N29">
        <v>3612</v>
      </c>
      <c r="O29">
        <v>10611</v>
      </c>
      <c r="P29">
        <v>13115</v>
      </c>
      <c r="Q29">
        <v>9369</v>
      </c>
      <c r="R29">
        <v>6526</v>
      </c>
      <c r="S29">
        <v>5913</v>
      </c>
      <c r="T29">
        <v>6751</v>
      </c>
      <c r="U29">
        <v>11525</v>
      </c>
    </row>
    <row r="30" spans="6:21" x14ac:dyDescent="0.2">
      <c r="F30" s="16" t="s">
        <v>60</v>
      </c>
      <c r="G30" s="16" t="s">
        <v>65</v>
      </c>
      <c r="H30" s="14">
        <v>2349</v>
      </c>
      <c r="I30" s="14">
        <v>2344</v>
      </c>
      <c r="J30" s="14">
        <v>2974</v>
      </c>
      <c r="K30" s="14">
        <v>2966</v>
      </c>
      <c r="L30" s="14">
        <v>3174</v>
      </c>
      <c r="M30" s="14">
        <v>3169</v>
      </c>
      <c r="N30">
        <v>13132</v>
      </c>
      <c r="O30">
        <v>5018</v>
      </c>
      <c r="P30">
        <v>21961</v>
      </c>
      <c r="Q30">
        <v>7883</v>
      </c>
      <c r="R30">
        <v>12888</v>
      </c>
      <c r="S30">
        <v>7562</v>
      </c>
      <c r="T30">
        <v>10242</v>
      </c>
      <c r="U30">
        <v>5461</v>
      </c>
    </row>
    <row r="31" spans="6:21" x14ac:dyDescent="0.2">
      <c r="F31" s="16" t="s">
        <v>61</v>
      </c>
      <c r="G31" s="16" t="s">
        <v>66</v>
      </c>
      <c r="H31" s="14">
        <v>8225</v>
      </c>
      <c r="I31" s="14">
        <v>8115</v>
      </c>
      <c r="J31" s="14">
        <v>27098</v>
      </c>
      <c r="K31" s="14">
        <v>26659</v>
      </c>
      <c r="L31" s="14">
        <v>76579</v>
      </c>
      <c r="M31" s="14">
        <v>74446</v>
      </c>
      <c r="N31">
        <v>13363</v>
      </c>
      <c r="O31">
        <v>9172</v>
      </c>
      <c r="P31">
        <v>10018</v>
      </c>
      <c r="Q31">
        <v>11090</v>
      </c>
      <c r="R31">
        <v>15873</v>
      </c>
      <c r="S31">
        <v>3178</v>
      </c>
      <c r="T31">
        <v>12146</v>
      </c>
      <c r="U31">
        <v>7323</v>
      </c>
    </row>
    <row r="32" spans="6:21" x14ac:dyDescent="0.2">
      <c r="H32" s="14">
        <v>1193</v>
      </c>
      <c r="I32" s="14">
        <v>1192</v>
      </c>
      <c r="J32" s="14">
        <v>2094</v>
      </c>
      <c r="K32" s="14">
        <v>2091</v>
      </c>
      <c r="L32" s="14">
        <v>15676</v>
      </c>
      <c r="M32" s="14">
        <v>15493</v>
      </c>
      <c r="N32">
        <v>2732</v>
      </c>
      <c r="O32">
        <v>6422</v>
      </c>
      <c r="P32">
        <v>10286</v>
      </c>
      <c r="Q32">
        <v>8366</v>
      </c>
      <c r="R32">
        <v>9754</v>
      </c>
      <c r="S32">
        <v>7779</v>
      </c>
      <c r="T32">
        <v>6529</v>
      </c>
      <c r="U32">
        <v>11408</v>
      </c>
    </row>
    <row r="33" spans="8:21" x14ac:dyDescent="0.2">
      <c r="H33" s="14" t="s">
        <v>68</v>
      </c>
      <c r="I33" s="14" t="s">
        <v>73</v>
      </c>
      <c r="J33" s="14">
        <v>109815</v>
      </c>
      <c r="K33" s="14">
        <v>106538</v>
      </c>
      <c r="L33" s="14">
        <v>2090</v>
      </c>
      <c r="M33" s="14">
        <v>2087</v>
      </c>
      <c r="N33">
        <v>8154</v>
      </c>
      <c r="O33">
        <v>4636</v>
      </c>
      <c r="P33">
        <v>12823</v>
      </c>
      <c r="Q33">
        <v>11826</v>
      </c>
      <c r="R33">
        <v>8131</v>
      </c>
      <c r="S33">
        <v>12014</v>
      </c>
      <c r="T33">
        <v>6217</v>
      </c>
      <c r="U33">
        <v>5478</v>
      </c>
    </row>
    <row r="34" spans="8:21" x14ac:dyDescent="0.2">
      <c r="H34" s="14" t="s">
        <v>69</v>
      </c>
      <c r="I34" s="14" t="s">
        <v>74</v>
      </c>
      <c r="J34" s="14">
        <v>36863</v>
      </c>
      <c r="K34" s="14">
        <v>36416</v>
      </c>
      <c r="L34" s="14">
        <v>2392</v>
      </c>
      <c r="M34" s="14">
        <v>2379</v>
      </c>
      <c r="N34">
        <v>13247</v>
      </c>
      <c r="O34">
        <v>4380</v>
      </c>
      <c r="P34">
        <v>7201</v>
      </c>
      <c r="Q34">
        <v>12920</v>
      </c>
      <c r="R34">
        <v>20277</v>
      </c>
      <c r="S34">
        <v>6564</v>
      </c>
      <c r="T34">
        <v>3266</v>
      </c>
      <c r="U34">
        <v>8529</v>
      </c>
    </row>
    <row r="35" spans="8:21" x14ac:dyDescent="0.2">
      <c r="H35" s="14" t="s">
        <v>70</v>
      </c>
      <c r="I35" s="14" t="s">
        <v>75</v>
      </c>
      <c r="J35" s="14">
        <v>30263</v>
      </c>
      <c r="K35" s="14">
        <v>29813</v>
      </c>
      <c r="L35" s="14">
        <v>34576</v>
      </c>
      <c r="M35" s="14">
        <v>34251</v>
      </c>
      <c r="N35">
        <v>12909</v>
      </c>
      <c r="O35">
        <v>9251</v>
      </c>
      <c r="P35">
        <v>8859</v>
      </c>
      <c r="Q35">
        <v>9062</v>
      </c>
      <c r="R35">
        <v>8478</v>
      </c>
      <c r="S35">
        <v>6421</v>
      </c>
      <c r="T35">
        <v>12012</v>
      </c>
      <c r="U35">
        <v>2760</v>
      </c>
    </row>
    <row r="36" spans="8:21" x14ac:dyDescent="0.2">
      <c r="H36" s="14" t="s">
        <v>71</v>
      </c>
      <c r="I36" s="14" t="s">
        <v>76</v>
      </c>
      <c r="J36" s="14">
        <v>34227</v>
      </c>
      <c r="K36" s="14">
        <v>33668</v>
      </c>
      <c r="L36" s="14">
        <v>23575</v>
      </c>
      <c r="M36" s="14">
        <v>23347</v>
      </c>
      <c r="N36">
        <v>11428</v>
      </c>
      <c r="O36">
        <v>6331</v>
      </c>
      <c r="P36">
        <v>11769</v>
      </c>
      <c r="Q36">
        <v>8310</v>
      </c>
      <c r="R36">
        <v>10368</v>
      </c>
      <c r="S36">
        <v>6776</v>
      </c>
      <c r="T36">
        <v>12968</v>
      </c>
      <c r="U36">
        <v>9810</v>
      </c>
    </row>
    <row r="37" spans="8:21" x14ac:dyDescent="0.2">
      <c r="H37" s="14" t="s">
        <v>72</v>
      </c>
      <c r="I37" s="14" t="s">
        <v>77</v>
      </c>
      <c r="J37" s="14">
        <v>31497</v>
      </c>
      <c r="K37" s="14">
        <v>30673</v>
      </c>
      <c r="L37" s="14">
        <v>9320</v>
      </c>
      <c r="M37" s="14">
        <v>9229</v>
      </c>
      <c r="N37">
        <v>13335</v>
      </c>
      <c r="O37">
        <v>9493</v>
      </c>
      <c r="P37">
        <v>10358</v>
      </c>
      <c r="Q37">
        <v>10104</v>
      </c>
      <c r="R37">
        <v>11992</v>
      </c>
      <c r="S37">
        <v>7997</v>
      </c>
      <c r="T37">
        <v>10545</v>
      </c>
      <c r="U37">
        <v>11913</v>
      </c>
    </row>
    <row r="38" spans="8:21" x14ac:dyDescent="0.2">
      <c r="J38" s="14">
        <v>38873</v>
      </c>
      <c r="K38" s="14">
        <v>37914</v>
      </c>
      <c r="L38" s="14">
        <v>2009</v>
      </c>
      <c r="M38" s="14">
        <v>2007</v>
      </c>
      <c r="N38">
        <v>5453</v>
      </c>
      <c r="O38">
        <v>5096</v>
      </c>
      <c r="P38">
        <v>4311</v>
      </c>
      <c r="Q38">
        <v>7239</v>
      </c>
      <c r="R38">
        <v>10631</v>
      </c>
      <c r="S38">
        <v>9122</v>
      </c>
      <c r="T38">
        <v>6177</v>
      </c>
      <c r="U38">
        <v>9447</v>
      </c>
    </row>
    <row r="39" spans="8:21" x14ac:dyDescent="0.2">
      <c r="J39" s="14">
        <v>83893</v>
      </c>
      <c r="K39" s="14">
        <v>81685</v>
      </c>
      <c r="L39" s="14">
        <v>20988</v>
      </c>
      <c r="M39" s="14">
        <v>20418</v>
      </c>
      <c r="N39">
        <v>8034</v>
      </c>
      <c r="O39">
        <v>4652</v>
      </c>
      <c r="P39">
        <v>8199</v>
      </c>
      <c r="Q39">
        <v>3958</v>
      </c>
      <c r="R39">
        <v>11781</v>
      </c>
      <c r="S39">
        <v>14463</v>
      </c>
      <c r="T39">
        <v>13793</v>
      </c>
      <c r="U39">
        <v>8722</v>
      </c>
    </row>
    <row r="40" spans="8:21" x14ac:dyDescent="0.2">
      <c r="J40" s="14">
        <v>51067</v>
      </c>
      <c r="K40" s="14">
        <v>49645</v>
      </c>
      <c r="L40" s="14">
        <v>175646</v>
      </c>
      <c r="M40" s="14">
        <v>158582</v>
      </c>
      <c r="N40">
        <v>11339</v>
      </c>
      <c r="O40">
        <v>9008</v>
      </c>
      <c r="P40">
        <v>9582</v>
      </c>
      <c r="Q40">
        <v>7932</v>
      </c>
      <c r="R40">
        <v>10364</v>
      </c>
      <c r="S40">
        <v>10790</v>
      </c>
      <c r="T40">
        <v>10721</v>
      </c>
      <c r="U40">
        <v>6337</v>
      </c>
    </row>
    <row r="41" spans="8:21" x14ac:dyDescent="0.2">
      <c r="J41" s="14">
        <v>126693</v>
      </c>
      <c r="K41" s="14">
        <v>121597</v>
      </c>
      <c r="L41" s="14">
        <v>56297</v>
      </c>
      <c r="M41" s="14">
        <v>55504</v>
      </c>
      <c r="N41">
        <v>2915</v>
      </c>
      <c r="O41">
        <v>12203</v>
      </c>
      <c r="P41">
        <v>13574</v>
      </c>
      <c r="Q41">
        <v>10624</v>
      </c>
      <c r="R41">
        <v>11672</v>
      </c>
      <c r="S41">
        <v>7085</v>
      </c>
      <c r="T41">
        <v>7889</v>
      </c>
      <c r="U41">
        <v>4841</v>
      </c>
    </row>
    <row r="42" spans="8:21" x14ac:dyDescent="0.2">
      <c r="J42" s="14">
        <v>5724</v>
      </c>
      <c r="K42" s="14">
        <v>5686</v>
      </c>
      <c r="L42" s="14">
        <v>135</v>
      </c>
      <c r="M42" s="14">
        <v>135</v>
      </c>
      <c r="N42">
        <v>4939</v>
      </c>
      <c r="O42">
        <v>5227</v>
      </c>
      <c r="P42">
        <v>13638</v>
      </c>
      <c r="Q42">
        <v>9499</v>
      </c>
      <c r="R42">
        <v>8984</v>
      </c>
      <c r="S42">
        <v>8323</v>
      </c>
      <c r="T42">
        <v>14933</v>
      </c>
      <c r="U42">
        <v>9495</v>
      </c>
    </row>
    <row r="43" spans="8:21" x14ac:dyDescent="0.2">
      <c r="J43" s="14">
        <v>3524</v>
      </c>
      <c r="K43" s="14">
        <v>3481</v>
      </c>
      <c r="L43" s="14" t="s">
        <v>88</v>
      </c>
      <c r="M43" s="14" t="s">
        <v>83</v>
      </c>
      <c r="N43">
        <v>5684</v>
      </c>
      <c r="O43">
        <v>7221</v>
      </c>
      <c r="P43">
        <v>4868</v>
      </c>
      <c r="Q43">
        <v>11187</v>
      </c>
      <c r="R43">
        <v>17220</v>
      </c>
      <c r="S43">
        <v>18572</v>
      </c>
      <c r="T43">
        <v>3635</v>
      </c>
      <c r="U43">
        <v>7754</v>
      </c>
    </row>
    <row r="44" spans="8:21" x14ac:dyDescent="0.2">
      <c r="J44" s="14">
        <v>89820</v>
      </c>
      <c r="K44" s="14">
        <v>87584</v>
      </c>
      <c r="L44" s="14" t="s">
        <v>89</v>
      </c>
      <c r="M44" s="14" t="s">
        <v>84</v>
      </c>
      <c r="N44">
        <v>6358</v>
      </c>
      <c r="O44">
        <v>2713</v>
      </c>
      <c r="P44">
        <v>9060</v>
      </c>
      <c r="Q44">
        <v>10819</v>
      </c>
      <c r="R44">
        <v>14579</v>
      </c>
      <c r="S44">
        <v>9179</v>
      </c>
      <c r="T44">
        <v>15189</v>
      </c>
      <c r="U44">
        <v>1584</v>
      </c>
    </row>
    <row r="45" spans="8:21" x14ac:dyDescent="0.2">
      <c r="J45" s="14">
        <v>4945</v>
      </c>
      <c r="K45" s="14">
        <v>4926</v>
      </c>
      <c r="L45" s="14" t="s">
        <v>90</v>
      </c>
      <c r="M45" s="14" t="s">
        <v>85</v>
      </c>
      <c r="N45">
        <v>9347</v>
      </c>
      <c r="O45">
        <v>8678</v>
      </c>
      <c r="P45">
        <v>11726</v>
      </c>
      <c r="Q45">
        <v>7682</v>
      </c>
      <c r="R45">
        <v>8328</v>
      </c>
      <c r="S45">
        <v>6413</v>
      </c>
      <c r="T45">
        <v>14475</v>
      </c>
      <c r="U45">
        <v>7693</v>
      </c>
    </row>
    <row r="46" spans="8:21" x14ac:dyDescent="0.2">
      <c r="J46" s="14">
        <v>8586</v>
      </c>
      <c r="K46" s="14">
        <v>8531</v>
      </c>
      <c r="L46" s="14" t="s">
        <v>91</v>
      </c>
      <c r="M46" s="14" t="s">
        <v>86</v>
      </c>
      <c r="N46">
        <v>5860</v>
      </c>
      <c r="O46">
        <v>6180</v>
      </c>
      <c r="P46">
        <v>12109</v>
      </c>
      <c r="Q46">
        <v>11005</v>
      </c>
      <c r="R46">
        <v>11556</v>
      </c>
      <c r="S46">
        <v>6670</v>
      </c>
      <c r="T46">
        <v>4403</v>
      </c>
      <c r="U46">
        <v>3392</v>
      </c>
    </row>
    <row r="47" spans="8:21" x14ac:dyDescent="0.2">
      <c r="J47" s="14">
        <v>239</v>
      </c>
      <c r="K47" s="14">
        <v>239</v>
      </c>
      <c r="L47" s="14" t="s">
        <v>92</v>
      </c>
      <c r="M47" s="14" t="s">
        <v>87</v>
      </c>
      <c r="N47">
        <v>11290</v>
      </c>
      <c r="O47">
        <v>7845</v>
      </c>
      <c r="P47">
        <v>12770</v>
      </c>
      <c r="Q47">
        <v>6976</v>
      </c>
      <c r="R47">
        <v>8085</v>
      </c>
      <c r="S47">
        <v>5796</v>
      </c>
      <c r="T47">
        <v>1249</v>
      </c>
      <c r="U47">
        <v>4485</v>
      </c>
    </row>
    <row r="48" spans="8:21" x14ac:dyDescent="0.2">
      <c r="J48" s="14">
        <v>14013</v>
      </c>
      <c r="K48" s="14">
        <v>13840</v>
      </c>
      <c r="N48">
        <v>11811</v>
      </c>
      <c r="O48">
        <v>4156</v>
      </c>
      <c r="P48">
        <v>16177</v>
      </c>
      <c r="Q48">
        <v>9361</v>
      </c>
      <c r="R48">
        <v>12687</v>
      </c>
      <c r="S48">
        <v>12950</v>
      </c>
      <c r="T48">
        <v>1634</v>
      </c>
      <c r="U48">
        <v>1179</v>
      </c>
    </row>
    <row r="49" spans="10:21" x14ac:dyDescent="0.2">
      <c r="J49" s="14">
        <v>42247</v>
      </c>
      <c r="K49" s="14">
        <v>41286</v>
      </c>
      <c r="N49">
        <v>7804</v>
      </c>
      <c r="O49">
        <v>6938</v>
      </c>
      <c r="P49">
        <v>12311</v>
      </c>
      <c r="Q49">
        <v>10527</v>
      </c>
      <c r="R49">
        <v>8791</v>
      </c>
      <c r="S49">
        <v>12084</v>
      </c>
      <c r="T49">
        <v>6933</v>
      </c>
      <c r="U49">
        <v>10889</v>
      </c>
    </row>
    <row r="50" spans="10:21" x14ac:dyDescent="0.2">
      <c r="J50" s="14">
        <v>6151</v>
      </c>
      <c r="K50" s="14">
        <v>6124</v>
      </c>
      <c r="N50">
        <v>8281</v>
      </c>
      <c r="O50">
        <v>7412</v>
      </c>
      <c r="P50">
        <v>9241</v>
      </c>
      <c r="Q50">
        <v>9826</v>
      </c>
      <c r="R50">
        <v>1194</v>
      </c>
      <c r="S50">
        <v>1132</v>
      </c>
      <c r="T50">
        <v>9519</v>
      </c>
      <c r="U50">
        <v>5888</v>
      </c>
    </row>
    <row r="51" spans="10:21" x14ac:dyDescent="0.2">
      <c r="J51" s="14">
        <v>13948</v>
      </c>
      <c r="K51" s="14">
        <v>13783</v>
      </c>
      <c r="N51">
        <v>7771</v>
      </c>
      <c r="O51">
        <v>20985</v>
      </c>
      <c r="P51">
        <v>8337</v>
      </c>
      <c r="Q51">
        <v>12561</v>
      </c>
      <c r="R51">
        <v>7681</v>
      </c>
      <c r="S51">
        <v>9887</v>
      </c>
      <c r="T51">
        <v>5238</v>
      </c>
      <c r="U51">
        <v>7686</v>
      </c>
    </row>
    <row r="52" spans="10:21" x14ac:dyDescent="0.2">
      <c r="J52" s="14">
        <v>145138</v>
      </c>
      <c r="K52" s="14">
        <v>140069</v>
      </c>
      <c r="N52">
        <v>9056</v>
      </c>
      <c r="O52">
        <v>6199</v>
      </c>
      <c r="P52">
        <v>2859</v>
      </c>
      <c r="Q52">
        <v>7481</v>
      </c>
      <c r="R52">
        <v>10422</v>
      </c>
      <c r="S52">
        <v>19649</v>
      </c>
      <c r="T52">
        <v>2304</v>
      </c>
      <c r="U52">
        <v>9386</v>
      </c>
    </row>
    <row r="53" spans="10:21" x14ac:dyDescent="0.2">
      <c r="J53" s="14">
        <v>9009</v>
      </c>
      <c r="K53" s="14">
        <v>8984</v>
      </c>
      <c r="N53">
        <v>8730</v>
      </c>
      <c r="O53">
        <v>2408</v>
      </c>
      <c r="P53">
        <v>4511</v>
      </c>
      <c r="Q53">
        <v>6851</v>
      </c>
      <c r="R53">
        <v>3556</v>
      </c>
      <c r="S53">
        <v>6989</v>
      </c>
      <c r="T53">
        <v>9101</v>
      </c>
      <c r="U53">
        <v>12895</v>
      </c>
    </row>
    <row r="54" spans="10:21" x14ac:dyDescent="0.2">
      <c r="J54" s="14">
        <v>31528</v>
      </c>
      <c r="K54" s="14">
        <v>30896</v>
      </c>
      <c r="N54">
        <v>10904</v>
      </c>
      <c r="O54">
        <v>2436</v>
      </c>
      <c r="P54">
        <v>18648</v>
      </c>
      <c r="Q54">
        <v>10312</v>
      </c>
      <c r="R54">
        <v>7345</v>
      </c>
      <c r="S54">
        <v>5985</v>
      </c>
      <c r="T54">
        <v>2392</v>
      </c>
      <c r="U54">
        <v>7511</v>
      </c>
    </row>
    <row r="55" spans="10:21" x14ac:dyDescent="0.2">
      <c r="J55" s="14">
        <v>2236</v>
      </c>
      <c r="K55" s="14">
        <v>2228</v>
      </c>
      <c r="N55">
        <v>8224</v>
      </c>
      <c r="O55">
        <v>7666</v>
      </c>
      <c r="P55">
        <v>11289</v>
      </c>
      <c r="Q55">
        <v>8084</v>
      </c>
      <c r="R55">
        <v>6289</v>
      </c>
      <c r="S55">
        <v>2878</v>
      </c>
      <c r="T55">
        <v>2435</v>
      </c>
      <c r="U55">
        <v>9746</v>
      </c>
    </row>
    <row r="56" spans="10:21" x14ac:dyDescent="0.2">
      <c r="J56" s="14">
        <v>4611</v>
      </c>
      <c r="K56" s="14">
        <v>4600</v>
      </c>
      <c r="N56">
        <v>15258</v>
      </c>
      <c r="O56">
        <v>11490</v>
      </c>
      <c r="P56">
        <v>11647</v>
      </c>
      <c r="Q56">
        <v>14981</v>
      </c>
      <c r="R56">
        <v>26293</v>
      </c>
      <c r="S56">
        <v>10530</v>
      </c>
      <c r="T56">
        <v>5851</v>
      </c>
      <c r="U56">
        <v>4022</v>
      </c>
    </row>
    <row r="57" spans="10:21" x14ac:dyDescent="0.2">
      <c r="J57" s="14">
        <v>44245</v>
      </c>
      <c r="K57" s="14">
        <v>42929</v>
      </c>
      <c r="N57">
        <v>9473</v>
      </c>
      <c r="O57">
        <v>6464</v>
      </c>
      <c r="P57">
        <v>14034</v>
      </c>
      <c r="Q57">
        <v>2619</v>
      </c>
      <c r="R57">
        <v>11839</v>
      </c>
      <c r="S57">
        <v>4667</v>
      </c>
      <c r="T57">
        <v>12170</v>
      </c>
      <c r="U57">
        <v>4249</v>
      </c>
    </row>
    <row r="58" spans="10:21" x14ac:dyDescent="0.2">
      <c r="J58" s="14">
        <v>77524</v>
      </c>
      <c r="K58" s="14">
        <v>74478</v>
      </c>
      <c r="N58">
        <v>24896</v>
      </c>
      <c r="O58">
        <v>7109</v>
      </c>
      <c r="P58">
        <v>15091</v>
      </c>
      <c r="Q58">
        <v>4342</v>
      </c>
      <c r="R58">
        <v>16110</v>
      </c>
      <c r="S58">
        <v>5292</v>
      </c>
      <c r="T58">
        <v>10071</v>
      </c>
      <c r="U58">
        <v>5487</v>
      </c>
    </row>
    <row r="59" spans="10:21" x14ac:dyDescent="0.2">
      <c r="J59" s="14">
        <v>4941</v>
      </c>
      <c r="K59" s="14">
        <v>4905</v>
      </c>
      <c r="N59">
        <v>5070</v>
      </c>
      <c r="O59">
        <v>7997</v>
      </c>
      <c r="P59">
        <v>6031</v>
      </c>
      <c r="Q59">
        <v>8993</v>
      </c>
      <c r="R59">
        <v>7282</v>
      </c>
      <c r="S59">
        <v>7371</v>
      </c>
      <c r="T59">
        <v>12086</v>
      </c>
      <c r="U59">
        <v>2099</v>
      </c>
    </row>
    <row r="60" spans="10:21" x14ac:dyDescent="0.2">
      <c r="J60" s="14">
        <v>69959</v>
      </c>
      <c r="K60" s="14">
        <v>65208</v>
      </c>
      <c r="N60">
        <v>15252</v>
      </c>
      <c r="O60">
        <v>10794</v>
      </c>
      <c r="P60">
        <v>2900</v>
      </c>
      <c r="Q60">
        <v>9135</v>
      </c>
      <c r="R60">
        <v>8661</v>
      </c>
      <c r="S60">
        <v>6506</v>
      </c>
      <c r="T60">
        <v>1463</v>
      </c>
      <c r="U60">
        <v>8001</v>
      </c>
    </row>
    <row r="61" spans="10:21" x14ac:dyDescent="0.2">
      <c r="J61" s="14">
        <v>98714</v>
      </c>
      <c r="K61" s="14">
        <v>95275</v>
      </c>
      <c r="N61">
        <v>8838</v>
      </c>
      <c r="O61">
        <v>1123</v>
      </c>
      <c r="P61">
        <v>14143</v>
      </c>
      <c r="Q61">
        <v>5294</v>
      </c>
      <c r="R61">
        <v>3125</v>
      </c>
      <c r="S61">
        <v>3167</v>
      </c>
      <c r="T61">
        <v>6519</v>
      </c>
      <c r="U61">
        <v>8184</v>
      </c>
    </row>
    <row r="62" spans="10:21" x14ac:dyDescent="0.2">
      <c r="J62" s="14">
        <v>4579</v>
      </c>
      <c r="K62" s="14">
        <v>4564</v>
      </c>
      <c r="N62">
        <v>1196</v>
      </c>
      <c r="O62">
        <v>11352</v>
      </c>
      <c r="P62">
        <v>1324</v>
      </c>
      <c r="Q62">
        <v>11166</v>
      </c>
      <c r="R62">
        <v>14038</v>
      </c>
      <c r="S62">
        <v>10797</v>
      </c>
      <c r="T62">
        <v>12061</v>
      </c>
      <c r="U62">
        <v>8997</v>
      </c>
    </row>
    <row r="63" spans="10:21" x14ac:dyDescent="0.2">
      <c r="J63" s="14">
        <v>2426</v>
      </c>
      <c r="K63" s="14">
        <v>2420</v>
      </c>
      <c r="N63">
        <v>1976</v>
      </c>
      <c r="O63">
        <v>8046</v>
      </c>
      <c r="P63">
        <v>14109</v>
      </c>
      <c r="Q63">
        <v>9059</v>
      </c>
      <c r="R63">
        <v>3245</v>
      </c>
      <c r="S63">
        <v>10015</v>
      </c>
      <c r="T63">
        <v>4971</v>
      </c>
      <c r="U63">
        <v>9878</v>
      </c>
    </row>
    <row r="64" spans="10:21" x14ac:dyDescent="0.2">
      <c r="J64" s="14">
        <v>33151</v>
      </c>
      <c r="K64" s="14">
        <v>32374</v>
      </c>
      <c r="N64">
        <v>6102</v>
      </c>
      <c r="O64">
        <v>5339</v>
      </c>
      <c r="P64">
        <v>14744</v>
      </c>
      <c r="Q64">
        <v>11464</v>
      </c>
      <c r="R64">
        <v>13851</v>
      </c>
      <c r="S64">
        <v>13481</v>
      </c>
      <c r="T64">
        <v>12417</v>
      </c>
      <c r="U64">
        <v>4963</v>
      </c>
    </row>
    <row r="65" spans="10:21" x14ac:dyDescent="0.2">
      <c r="J65" s="14">
        <v>76513</v>
      </c>
      <c r="K65" s="14">
        <v>74313</v>
      </c>
      <c r="N65">
        <v>6595</v>
      </c>
      <c r="O65">
        <v>5307</v>
      </c>
      <c r="P65">
        <v>14545</v>
      </c>
      <c r="Q65">
        <v>13761</v>
      </c>
      <c r="R65">
        <v>7650</v>
      </c>
      <c r="S65">
        <v>7240</v>
      </c>
      <c r="T65">
        <v>12074</v>
      </c>
      <c r="U65">
        <v>7149</v>
      </c>
    </row>
    <row r="66" spans="10:21" x14ac:dyDescent="0.2">
      <c r="J66" s="14">
        <v>15825</v>
      </c>
      <c r="K66" s="14">
        <v>15610</v>
      </c>
      <c r="N66">
        <v>9668</v>
      </c>
      <c r="O66">
        <v>1881</v>
      </c>
      <c r="P66">
        <v>8589</v>
      </c>
      <c r="Q66">
        <v>8775</v>
      </c>
      <c r="R66">
        <v>8194</v>
      </c>
      <c r="S66">
        <v>8891</v>
      </c>
      <c r="T66">
        <v>11659</v>
      </c>
      <c r="U66">
        <v>7190</v>
      </c>
    </row>
    <row r="67" spans="10:21" x14ac:dyDescent="0.2">
      <c r="J67" s="14">
        <v>1629</v>
      </c>
      <c r="K67" s="14">
        <v>1624</v>
      </c>
      <c r="N67">
        <v>13972</v>
      </c>
      <c r="O67">
        <v>5491</v>
      </c>
      <c r="P67">
        <v>8903</v>
      </c>
      <c r="Q67">
        <v>4052</v>
      </c>
      <c r="R67">
        <v>19199</v>
      </c>
      <c r="S67">
        <v>6405</v>
      </c>
      <c r="T67">
        <v>12824</v>
      </c>
      <c r="U67">
        <v>9238</v>
      </c>
    </row>
    <row r="68" spans="10:21" x14ac:dyDescent="0.2">
      <c r="J68" s="14">
        <v>34393</v>
      </c>
      <c r="K68" s="14">
        <v>33912</v>
      </c>
      <c r="N68">
        <v>6477</v>
      </c>
      <c r="O68">
        <v>5057</v>
      </c>
      <c r="P68">
        <v>1414</v>
      </c>
      <c r="Q68">
        <v>2748</v>
      </c>
      <c r="R68">
        <v>25497</v>
      </c>
      <c r="S68">
        <v>4827</v>
      </c>
      <c r="T68">
        <v>1232</v>
      </c>
      <c r="U68">
        <v>9293</v>
      </c>
    </row>
    <row r="69" spans="10:21" x14ac:dyDescent="0.2">
      <c r="J69" s="14">
        <v>3349</v>
      </c>
      <c r="K69" s="14">
        <v>3345</v>
      </c>
      <c r="N69">
        <v>3359</v>
      </c>
      <c r="O69">
        <v>6877</v>
      </c>
      <c r="P69">
        <v>11780</v>
      </c>
      <c r="Q69">
        <v>6583</v>
      </c>
      <c r="R69">
        <v>5812</v>
      </c>
      <c r="S69">
        <v>2723</v>
      </c>
      <c r="T69">
        <v>11350</v>
      </c>
      <c r="U69">
        <v>2240</v>
      </c>
    </row>
    <row r="70" spans="10:21" x14ac:dyDescent="0.2">
      <c r="J70" s="14">
        <v>72828</v>
      </c>
      <c r="K70" s="14">
        <v>70492</v>
      </c>
      <c r="N70">
        <v>1933</v>
      </c>
      <c r="O70">
        <v>1818</v>
      </c>
      <c r="P70">
        <v>11963</v>
      </c>
      <c r="Q70">
        <v>1268</v>
      </c>
      <c r="R70">
        <v>8875</v>
      </c>
      <c r="S70">
        <v>8109</v>
      </c>
      <c r="T70">
        <v>9414</v>
      </c>
      <c r="U70">
        <v>2239</v>
      </c>
    </row>
    <row r="71" spans="10:21" x14ac:dyDescent="0.2">
      <c r="J71" s="14">
        <v>165706</v>
      </c>
      <c r="K71" s="14">
        <v>159549</v>
      </c>
      <c r="N71">
        <v>5952</v>
      </c>
      <c r="O71">
        <v>9202</v>
      </c>
      <c r="P71">
        <v>11258</v>
      </c>
      <c r="Q71">
        <v>7300</v>
      </c>
      <c r="R71">
        <v>4800</v>
      </c>
      <c r="S71">
        <v>13929</v>
      </c>
      <c r="T71">
        <v>9151</v>
      </c>
      <c r="U71">
        <v>9235</v>
      </c>
    </row>
    <row r="72" spans="10:21" x14ac:dyDescent="0.2">
      <c r="J72" s="14">
        <v>61702</v>
      </c>
      <c r="K72" s="14">
        <v>59835</v>
      </c>
      <c r="N72">
        <v>12304</v>
      </c>
      <c r="O72">
        <v>5526</v>
      </c>
      <c r="P72">
        <v>11909</v>
      </c>
      <c r="Q72">
        <v>11985</v>
      </c>
      <c r="R72">
        <v>12793</v>
      </c>
      <c r="S72">
        <v>4217</v>
      </c>
      <c r="T72">
        <v>10226</v>
      </c>
      <c r="U72">
        <v>1372</v>
      </c>
    </row>
    <row r="73" spans="10:21" x14ac:dyDescent="0.2">
      <c r="J73" s="14">
        <v>39133</v>
      </c>
      <c r="K73" s="14">
        <v>38778</v>
      </c>
      <c r="N73">
        <v>10345</v>
      </c>
      <c r="O73">
        <v>5335</v>
      </c>
      <c r="P73">
        <v>13173</v>
      </c>
      <c r="Q73">
        <v>11321</v>
      </c>
      <c r="R73">
        <v>5588</v>
      </c>
      <c r="S73">
        <v>6684</v>
      </c>
      <c r="T73">
        <v>11125</v>
      </c>
      <c r="U73">
        <v>1241</v>
      </c>
    </row>
    <row r="74" spans="10:21" x14ac:dyDescent="0.2">
      <c r="J74" s="14">
        <v>1415</v>
      </c>
      <c r="K74" s="14">
        <v>1410</v>
      </c>
      <c r="N74">
        <v>6559</v>
      </c>
      <c r="O74">
        <v>8858</v>
      </c>
      <c r="P74">
        <v>12927</v>
      </c>
      <c r="Q74">
        <v>1377</v>
      </c>
      <c r="R74">
        <v>10577</v>
      </c>
      <c r="S74">
        <v>8651</v>
      </c>
      <c r="T74">
        <v>1293</v>
      </c>
      <c r="U74">
        <v>8241</v>
      </c>
    </row>
    <row r="75" spans="10:21" x14ac:dyDescent="0.2">
      <c r="J75" s="14">
        <v>49143</v>
      </c>
      <c r="K75" s="14">
        <v>47707</v>
      </c>
      <c r="N75">
        <v>8518</v>
      </c>
      <c r="O75">
        <v>11341</v>
      </c>
      <c r="P75">
        <v>12256</v>
      </c>
      <c r="Q75">
        <v>9382</v>
      </c>
      <c r="R75">
        <v>10656</v>
      </c>
      <c r="S75">
        <v>3676</v>
      </c>
      <c r="T75">
        <v>10965</v>
      </c>
      <c r="U75">
        <v>1183</v>
      </c>
    </row>
    <row r="76" spans="10:21" x14ac:dyDescent="0.2">
      <c r="J76" s="14">
        <v>10847</v>
      </c>
      <c r="K76" s="14">
        <v>10805</v>
      </c>
      <c r="N76">
        <v>14548</v>
      </c>
      <c r="O76">
        <v>8805</v>
      </c>
      <c r="P76">
        <v>11566</v>
      </c>
      <c r="Q76">
        <v>10527</v>
      </c>
      <c r="R76">
        <v>12883</v>
      </c>
      <c r="S76">
        <v>2448</v>
      </c>
      <c r="T76">
        <v>10635</v>
      </c>
      <c r="U76">
        <v>8764</v>
      </c>
    </row>
    <row r="77" spans="10:21" x14ac:dyDescent="0.2">
      <c r="J77" s="14">
        <v>37185</v>
      </c>
      <c r="K77" s="14">
        <v>36233</v>
      </c>
      <c r="N77">
        <v>10203</v>
      </c>
      <c r="O77">
        <v>6982</v>
      </c>
      <c r="P77">
        <v>13284</v>
      </c>
      <c r="Q77">
        <v>2778</v>
      </c>
      <c r="R77">
        <v>8551</v>
      </c>
      <c r="S77">
        <v>8956</v>
      </c>
      <c r="T77">
        <v>5298</v>
      </c>
      <c r="U77">
        <v>11477</v>
      </c>
    </row>
    <row r="78" spans="10:21" x14ac:dyDescent="0.2">
      <c r="J78" s="14">
        <v>3606</v>
      </c>
      <c r="K78" s="14">
        <v>3601</v>
      </c>
      <c r="N78">
        <v>27263</v>
      </c>
      <c r="O78">
        <v>4205</v>
      </c>
      <c r="P78">
        <v>11289</v>
      </c>
      <c r="Q78">
        <v>10151</v>
      </c>
      <c r="R78">
        <v>4102</v>
      </c>
      <c r="S78">
        <v>6972</v>
      </c>
      <c r="T78">
        <v>15298</v>
      </c>
      <c r="U78">
        <v>5357</v>
      </c>
    </row>
    <row r="79" spans="10:21" x14ac:dyDescent="0.2">
      <c r="J79" s="14" t="s">
        <v>93</v>
      </c>
      <c r="K79" s="14" t="s">
        <v>78</v>
      </c>
      <c r="N79">
        <v>5085</v>
      </c>
      <c r="O79">
        <v>6715</v>
      </c>
      <c r="P79">
        <v>14735</v>
      </c>
      <c r="Q79">
        <v>9551</v>
      </c>
      <c r="R79">
        <v>5313</v>
      </c>
      <c r="S79">
        <v>9442</v>
      </c>
      <c r="T79">
        <v>8428</v>
      </c>
      <c r="U79">
        <v>4562</v>
      </c>
    </row>
    <row r="80" spans="10:21" x14ac:dyDescent="0.2">
      <c r="J80" s="14" t="s">
        <v>94</v>
      </c>
      <c r="K80" s="14" t="s">
        <v>79</v>
      </c>
      <c r="N80">
        <v>6348</v>
      </c>
      <c r="O80">
        <v>8241</v>
      </c>
      <c r="P80">
        <v>12399</v>
      </c>
      <c r="Q80">
        <v>7253</v>
      </c>
      <c r="R80">
        <v>2681</v>
      </c>
      <c r="S80">
        <v>10460</v>
      </c>
      <c r="T80">
        <v>6399</v>
      </c>
      <c r="U80">
        <v>8472</v>
      </c>
    </row>
    <row r="81" spans="10:21" x14ac:dyDescent="0.2">
      <c r="J81" s="14" t="s">
        <v>95</v>
      </c>
      <c r="K81" s="14" t="s">
        <v>80</v>
      </c>
      <c r="N81">
        <v>12133</v>
      </c>
      <c r="O81">
        <v>5022</v>
      </c>
      <c r="P81">
        <v>11313</v>
      </c>
      <c r="Q81">
        <v>3138</v>
      </c>
      <c r="R81">
        <v>12572</v>
      </c>
      <c r="S81">
        <v>7845</v>
      </c>
      <c r="T81">
        <v>17159</v>
      </c>
      <c r="U81">
        <v>8667</v>
      </c>
    </row>
    <row r="82" spans="10:21" x14ac:dyDescent="0.2">
      <c r="J82" s="14" t="s">
        <v>96</v>
      </c>
      <c r="K82" s="14" t="s">
        <v>81</v>
      </c>
      <c r="N82">
        <v>5950</v>
      </c>
      <c r="O82">
        <v>7745</v>
      </c>
      <c r="P82">
        <v>3057</v>
      </c>
      <c r="Q82">
        <v>8894</v>
      </c>
      <c r="R82">
        <v>1695</v>
      </c>
      <c r="S82">
        <v>5472</v>
      </c>
      <c r="T82">
        <v>5695</v>
      </c>
      <c r="U82">
        <v>8162</v>
      </c>
    </row>
    <row r="83" spans="10:21" x14ac:dyDescent="0.2">
      <c r="J83" s="14" t="s">
        <v>97</v>
      </c>
      <c r="K83" s="14" t="s">
        <v>82</v>
      </c>
      <c r="N83">
        <v>5745</v>
      </c>
      <c r="O83">
        <v>5774</v>
      </c>
      <c r="P83">
        <v>8547</v>
      </c>
      <c r="Q83">
        <v>11297</v>
      </c>
      <c r="R83">
        <v>8893</v>
      </c>
      <c r="S83">
        <v>11835</v>
      </c>
      <c r="T83">
        <v>2322</v>
      </c>
      <c r="U83">
        <v>6882</v>
      </c>
    </row>
    <row r="84" spans="10:21" x14ac:dyDescent="0.2">
      <c r="N84">
        <v>10724</v>
      </c>
      <c r="O84">
        <v>2922</v>
      </c>
      <c r="P84">
        <v>15201</v>
      </c>
      <c r="Q84">
        <v>9714</v>
      </c>
      <c r="R84">
        <v>12320</v>
      </c>
      <c r="S84">
        <v>4435</v>
      </c>
      <c r="T84">
        <v>11515</v>
      </c>
      <c r="U84">
        <v>6647</v>
      </c>
    </row>
    <row r="85" spans="10:21" x14ac:dyDescent="0.2">
      <c r="N85">
        <v>7554</v>
      </c>
      <c r="O85">
        <v>10910</v>
      </c>
      <c r="P85">
        <v>11918</v>
      </c>
      <c r="Q85">
        <v>9047</v>
      </c>
      <c r="R85">
        <v>1223</v>
      </c>
      <c r="S85">
        <v>8113</v>
      </c>
      <c r="T85">
        <v>3353</v>
      </c>
      <c r="U85">
        <v>2178</v>
      </c>
    </row>
    <row r="86" spans="10:21" x14ac:dyDescent="0.2">
      <c r="N86">
        <v>8504</v>
      </c>
      <c r="O86">
        <v>5214</v>
      </c>
      <c r="P86">
        <v>10483</v>
      </c>
      <c r="Q86">
        <v>11004</v>
      </c>
      <c r="R86">
        <v>4975</v>
      </c>
      <c r="S86">
        <v>9831</v>
      </c>
      <c r="T86">
        <v>4404</v>
      </c>
      <c r="U86">
        <v>7570</v>
      </c>
    </row>
    <row r="87" spans="10:21" x14ac:dyDescent="0.2">
      <c r="N87">
        <v>7517</v>
      </c>
      <c r="O87">
        <v>4545</v>
      </c>
      <c r="P87">
        <v>3515</v>
      </c>
      <c r="Q87">
        <v>9921</v>
      </c>
      <c r="R87">
        <v>2530</v>
      </c>
      <c r="S87">
        <v>1605</v>
      </c>
      <c r="T87">
        <v>13160</v>
      </c>
      <c r="U87">
        <v>4709</v>
      </c>
    </row>
    <row r="88" spans="10:21" x14ac:dyDescent="0.2">
      <c r="N88">
        <v>9324</v>
      </c>
      <c r="O88">
        <v>5916</v>
      </c>
      <c r="P88">
        <v>8902</v>
      </c>
      <c r="Q88">
        <v>8535</v>
      </c>
      <c r="R88">
        <v>6696</v>
      </c>
      <c r="S88">
        <v>8446</v>
      </c>
      <c r="T88">
        <v>17886</v>
      </c>
      <c r="U88">
        <v>4468</v>
      </c>
    </row>
    <row r="89" spans="10:21" x14ac:dyDescent="0.2">
      <c r="N89">
        <v>7110</v>
      </c>
      <c r="O89">
        <v>8519</v>
      </c>
      <c r="P89">
        <v>10012</v>
      </c>
      <c r="Q89">
        <v>8110</v>
      </c>
      <c r="R89">
        <v>13423</v>
      </c>
      <c r="S89">
        <v>2306</v>
      </c>
      <c r="T89">
        <v>2286</v>
      </c>
      <c r="U89">
        <v>15098</v>
      </c>
    </row>
    <row r="90" spans="10:21" x14ac:dyDescent="0.2">
      <c r="N90">
        <v>11726</v>
      </c>
      <c r="O90">
        <v>6186</v>
      </c>
      <c r="P90">
        <v>10761</v>
      </c>
      <c r="Q90">
        <v>7390</v>
      </c>
      <c r="R90">
        <v>2209</v>
      </c>
      <c r="S90">
        <v>8881</v>
      </c>
      <c r="T90">
        <v>8687</v>
      </c>
      <c r="U90">
        <v>3696</v>
      </c>
    </row>
    <row r="91" spans="10:21" x14ac:dyDescent="0.2">
      <c r="N91">
        <v>25851</v>
      </c>
      <c r="O91">
        <v>24083</v>
      </c>
      <c r="P91">
        <v>7587</v>
      </c>
      <c r="Q91">
        <v>8586</v>
      </c>
      <c r="R91">
        <v>18481</v>
      </c>
      <c r="S91">
        <v>2124</v>
      </c>
      <c r="T91">
        <v>1855</v>
      </c>
      <c r="U91">
        <v>10215</v>
      </c>
    </row>
    <row r="92" spans="10:21" x14ac:dyDescent="0.2">
      <c r="N92">
        <v>7696</v>
      </c>
      <c r="O92">
        <v>21713</v>
      </c>
      <c r="P92">
        <v>11417</v>
      </c>
      <c r="Q92">
        <v>9316</v>
      </c>
      <c r="R92">
        <v>10785</v>
      </c>
      <c r="S92">
        <v>1143</v>
      </c>
      <c r="T92">
        <v>5411</v>
      </c>
      <c r="U92">
        <v>4781</v>
      </c>
    </row>
    <row r="93" spans="10:21" x14ac:dyDescent="0.2">
      <c r="N93">
        <v>10602</v>
      </c>
      <c r="O93">
        <v>6393</v>
      </c>
      <c r="P93">
        <v>13772</v>
      </c>
      <c r="Q93">
        <v>7438</v>
      </c>
      <c r="R93">
        <v>1269</v>
      </c>
      <c r="S93">
        <v>1200</v>
      </c>
      <c r="T93">
        <v>7136</v>
      </c>
      <c r="U93">
        <v>2094</v>
      </c>
    </row>
    <row r="94" spans="10:21" x14ac:dyDescent="0.2">
      <c r="N94">
        <v>8312</v>
      </c>
      <c r="O94">
        <v>6706</v>
      </c>
      <c r="P94">
        <v>15424</v>
      </c>
      <c r="Q94">
        <v>9176</v>
      </c>
      <c r="R94">
        <v>9349</v>
      </c>
      <c r="S94">
        <v>12228</v>
      </c>
      <c r="T94">
        <v>9457</v>
      </c>
      <c r="U94">
        <v>1729</v>
      </c>
    </row>
    <row r="95" spans="10:21" x14ac:dyDescent="0.2">
      <c r="N95">
        <v>11693</v>
      </c>
      <c r="O95">
        <v>5724</v>
      </c>
      <c r="P95">
        <v>17377</v>
      </c>
      <c r="Q95">
        <v>6255</v>
      </c>
      <c r="R95">
        <v>16126</v>
      </c>
      <c r="S95">
        <v>10108</v>
      </c>
      <c r="T95">
        <v>2988</v>
      </c>
      <c r="U95">
        <v>3033</v>
      </c>
    </row>
    <row r="96" spans="10:21" x14ac:dyDescent="0.2">
      <c r="N96">
        <v>8744</v>
      </c>
      <c r="O96">
        <v>6730</v>
      </c>
      <c r="P96">
        <v>9281</v>
      </c>
      <c r="Q96">
        <v>10827</v>
      </c>
      <c r="R96">
        <v>8728</v>
      </c>
      <c r="S96">
        <v>6679</v>
      </c>
      <c r="T96">
        <v>12037</v>
      </c>
      <c r="U96">
        <v>2658</v>
      </c>
    </row>
    <row r="97" spans="14:21" x14ac:dyDescent="0.2">
      <c r="N97">
        <v>7841</v>
      </c>
      <c r="O97">
        <v>9460</v>
      </c>
      <c r="P97">
        <v>7549</v>
      </c>
      <c r="Q97">
        <v>8357</v>
      </c>
      <c r="R97">
        <v>16468</v>
      </c>
      <c r="S97">
        <v>7760</v>
      </c>
      <c r="T97">
        <v>10448</v>
      </c>
      <c r="U97">
        <v>3839</v>
      </c>
    </row>
    <row r="98" spans="14:21" x14ac:dyDescent="0.2">
      <c r="N98">
        <v>13884</v>
      </c>
      <c r="O98">
        <v>7011</v>
      </c>
      <c r="P98">
        <v>10071</v>
      </c>
      <c r="Q98">
        <v>10156</v>
      </c>
      <c r="R98">
        <v>6886</v>
      </c>
      <c r="S98">
        <v>7487</v>
      </c>
      <c r="T98">
        <v>4211</v>
      </c>
      <c r="U98">
        <v>5966</v>
      </c>
    </row>
    <row r="99" spans="14:21" x14ac:dyDescent="0.2">
      <c r="N99">
        <v>6909</v>
      </c>
      <c r="O99">
        <v>6825</v>
      </c>
      <c r="P99">
        <v>11523</v>
      </c>
      <c r="Q99">
        <v>11956</v>
      </c>
      <c r="R99">
        <v>11224</v>
      </c>
      <c r="S99">
        <v>2425</v>
      </c>
      <c r="T99">
        <v>1285</v>
      </c>
      <c r="U99">
        <v>2050</v>
      </c>
    </row>
    <row r="100" spans="14:21" x14ac:dyDescent="0.2">
      <c r="N100">
        <v>10233</v>
      </c>
      <c r="O100">
        <v>8163</v>
      </c>
      <c r="P100">
        <v>10460</v>
      </c>
      <c r="Q100">
        <v>8506</v>
      </c>
      <c r="R100">
        <v>10156</v>
      </c>
      <c r="S100">
        <v>8384</v>
      </c>
      <c r="T100">
        <v>5002</v>
      </c>
      <c r="U100">
        <v>4792</v>
      </c>
    </row>
    <row r="101" spans="14:21" x14ac:dyDescent="0.2">
      <c r="N101">
        <v>4717</v>
      </c>
      <c r="O101">
        <v>7211</v>
      </c>
      <c r="P101">
        <v>12736</v>
      </c>
      <c r="Q101">
        <v>9318</v>
      </c>
      <c r="R101">
        <v>2593</v>
      </c>
      <c r="S101">
        <v>5835</v>
      </c>
      <c r="T101">
        <v>10747</v>
      </c>
      <c r="U101">
        <v>5417</v>
      </c>
    </row>
    <row r="102" spans="14:21" x14ac:dyDescent="0.2">
      <c r="N102">
        <v>8315</v>
      </c>
      <c r="O102">
        <v>8152</v>
      </c>
      <c r="P102">
        <v>14350</v>
      </c>
      <c r="Q102">
        <v>10205</v>
      </c>
      <c r="R102">
        <v>11462</v>
      </c>
      <c r="S102">
        <v>8901</v>
      </c>
      <c r="T102">
        <v>6602</v>
      </c>
      <c r="U102">
        <v>9157</v>
      </c>
    </row>
    <row r="103" spans="14:21" x14ac:dyDescent="0.2">
      <c r="N103">
        <v>8636</v>
      </c>
      <c r="O103">
        <v>4094</v>
      </c>
      <c r="P103">
        <v>8289</v>
      </c>
      <c r="Q103">
        <v>6486</v>
      </c>
      <c r="R103">
        <v>13262</v>
      </c>
      <c r="S103">
        <v>8713</v>
      </c>
      <c r="T103">
        <v>10779</v>
      </c>
      <c r="U103">
        <v>9754</v>
      </c>
    </row>
    <row r="104" spans="14:21" x14ac:dyDescent="0.2">
      <c r="N104">
        <v>9377</v>
      </c>
      <c r="O104">
        <v>6398</v>
      </c>
      <c r="P104">
        <v>13732</v>
      </c>
      <c r="Q104">
        <v>8543</v>
      </c>
      <c r="R104">
        <v>10397</v>
      </c>
      <c r="S104">
        <v>7895</v>
      </c>
      <c r="T104">
        <v>10261</v>
      </c>
      <c r="U104">
        <v>8372</v>
      </c>
    </row>
    <row r="105" spans="14:21" x14ac:dyDescent="0.2">
      <c r="N105">
        <v>7500</v>
      </c>
      <c r="O105">
        <v>7914</v>
      </c>
      <c r="P105">
        <v>10548</v>
      </c>
      <c r="Q105">
        <v>6968</v>
      </c>
      <c r="R105">
        <v>13054</v>
      </c>
      <c r="S105">
        <v>4638</v>
      </c>
      <c r="T105">
        <v>12354</v>
      </c>
      <c r="U105">
        <v>6576</v>
      </c>
    </row>
    <row r="106" spans="14:21" x14ac:dyDescent="0.2">
      <c r="N106">
        <v>8706</v>
      </c>
      <c r="O106">
        <v>8741</v>
      </c>
      <c r="P106">
        <v>12796</v>
      </c>
      <c r="Q106">
        <v>9971</v>
      </c>
      <c r="R106">
        <v>11560</v>
      </c>
      <c r="S106">
        <v>5808</v>
      </c>
      <c r="T106">
        <v>1374</v>
      </c>
      <c r="U106">
        <v>1259</v>
      </c>
    </row>
    <row r="107" spans="14:21" x14ac:dyDescent="0.2">
      <c r="N107">
        <v>10154</v>
      </c>
      <c r="O107">
        <v>5997</v>
      </c>
      <c r="P107">
        <v>13666</v>
      </c>
      <c r="Q107">
        <v>15091</v>
      </c>
      <c r="R107">
        <v>11194</v>
      </c>
      <c r="S107">
        <v>9785</v>
      </c>
      <c r="T107">
        <v>8340</v>
      </c>
      <c r="U107">
        <v>3549</v>
      </c>
    </row>
    <row r="108" spans="14:21" x14ac:dyDescent="0.2">
      <c r="N108">
        <v>10795</v>
      </c>
      <c r="O108">
        <v>7223</v>
      </c>
      <c r="P108">
        <v>16636</v>
      </c>
      <c r="Q108">
        <v>13742</v>
      </c>
      <c r="R108">
        <v>7133</v>
      </c>
      <c r="S108">
        <v>8544</v>
      </c>
      <c r="T108">
        <v>2277</v>
      </c>
      <c r="U108">
        <v>1309</v>
      </c>
    </row>
    <row r="109" spans="14:21" x14ac:dyDescent="0.2">
      <c r="N109">
        <v>9900</v>
      </c>
      <c r="O109">
        <v>9340</v>
      </c>
      <c r="P109">
        <v>12574</v>
      </c>
      <c r="Q109">
        <v>10151</v>
      </c>
      <c r="R109">
        <v>10715</v>
      </c>
      <c r="S109">
        <v>9081</v>
      </c>
      <c r="T109">
        <v>3737</v>
      </c>
      <c r="U109">
        <v>10361</v>
      </c>
    </row>
    <row r="110" spans="14:21" x14ac:dyDescent="0.2">
      <c r="N110">
        <v>6141</v>
      </c>
      <c r="O110">
        <v>8847</v>
      </c>
      <c r="P110">
        <v>10373</v>
      </c>
      <c r="Q110">
        <v>11062</v>
      </c>
      <c r="R110">
        <v>13503</v>
      </c>
      <c r="S110">
        <v>13645</v>
      </c>
      <c r="T110">
        <v>5820</v>
      </c>
      <c r="U110">
        <v>8404</v>
      </c>
    </row>
    <row r="111" spans="14:21" x14ac:dyDescent="0.2">
      <c r="N111">
        <v>4137</v>
      </c>
      <c r="O111">
        <v>9170</v>
      </c>
      <c r="P111">
        <v>11442</v>
      </c>
      <c r="Q111">
        <v>8254</v>
      </c>
      <c r="R111">
        <v>13546</v>
      </c>
      <c r="S111">
        <v>7824</v>
      </c>
      <c r="T111">
        <v>14385</v>
      </c>
      <c r="U111">
        <v>6872</v>
      </c>
    </row>
    <row r="112" spans="14:21" x14ac:dyDescent="0.2">
      <c r="N112">
        <v>11252</v>
      </c>
      <c r="O112">
        <v>6496</v>
      </c>
      <c r="P112">
        <v>12710</v>
      </c>
      <c r="Q112">
        <v>7824</v>
      </c>
      <c r="R112">
        <v>8159</v>
      </c>
      <c r="S112">
        <v>10137</v>
      </c>
      <c r="T112">
        <v>11187</v>
      </c>
      <c r="U112">
        <v>8502</v>
      </c>
    </row>
    <row r="113" spans="14:21" x14ac:dyDescent="0.2">
      <c r="N113">
        <v>11914</v>
      </c>
      <c r="O113">
        <v>5458</v>
      </c>
      <c r="P113">
        <v>12961</v>
      </c>
      <c r="Q113">
        <v>3045</v>
      </c>
      <c r="R113">
        <v>9624</v>
      </c>
      <c r="S113">
        <v>8029</v>
      </c>
      <c r="T113">
        <v>7461</v>
      </c>
      <c r="U113">
        <v>8310</v>
      </c>
    </row>
    <row r="114" spans="14:21" x14ac:dyDescent="0.2">
      <c r="N114">
        <v>7576</v>
      </c>
      <c r="O114">
        <v>3692</v>
      </c>
      <c r="P114">
        <v>17490</v>
      </c>
      <c r="Q114">
        <v>20065</v>
      </c>
      <c r="R114">
        <v>12146</v>
      </c>
      <c r="S114">
        <v>6429</v>
      </c>
      <c r="T114">
        <v>3917</v>
      </c>
      <c r="U114">
        <v>1750</v>
      </c>
    </row>
    <row r="115" spans="14:21" x14ac:dyDescent="0.2">
      <c r="N115">
        <v>5709</v>
      </c>
      <c r="O115">
        <v>7573</v>
      </c>
      <c r="P115">
        <v>25419</v>
      </c>
      <c r="Q115">
        <v>10364</v>
      </c>
      <c r="R115">
        <v>12338</v>
      </c>
      <c r="S115">
        <v>9550</v>
      </c>
      <c r="T115">
        <v>4379</v>
      </c>
      <c r="U115">
        <v>3849</v>
      </c>
    </row>
    <row r="116" spans="14:21" x14ac:dyDescent="0.2">
      <c r="N116">
        <v>3276</v>
      </c>
      <c r="O116">
        <v>5083</v>
      </c>
      <c r="P116">
        <v>9626</v>
      </c>
      <c r="Q116">
        <v>10097</v>
      </c>
      <c r="R116">
        <v>17626</v>
      </c>
      <c r="S116">
        <v>11124</v>
      </c>
      <c r="T116">
        <v>1835</v>
      </c>
      <c r="U116">
        <v>2295</v>
      </c>
    </row>
    <row r="117" spans="14:21" x14ac:dyDescent="0.2">
      <c r="N117">
        <v>7055</v>
      </c>
      <c r="O117">
        <v>8607</v>
      </c>
      <c r="P117">
        <v>3311</v>
      </c>
      <c r="Q117">
        <v>13161</v>
      </c>
      <c r="R117">
        <v>12433</v>
      </c>
      <c r="S117">
        <v>12447</v>
      </c>
      <c r="T117">
        <v>42029</v>
      </c>
      <c r="U117">
        <v>2379</v>
      </c>
    </row>
    <row r="118" spans="14:21" x14ac:dyDescent="0.2">
      <c r="N118">
        <v>4780</v>
      </c>
      <c r="O118">
        <v>5852</v>
      </c>
      <c r="P118">
        <v>11288</v>
      </c>
      <c r="Q118">
        <v>5084</v>
      </c>
      <c r="R118">
        <v>14888</v>
      </c>
      <c r="S118">
        <v>10032</v>
      </c>
      <c r="T118">
        <v>4252</v>
      </c>
      <c r="U118">
        <v>9572</v>
      </c>
    </row>
    <row r="119" spans="14:21" x14ac:dyDescent="0.2">
      <c r="N119">
        <v>4829</v>
      </c>
      <c r="O119">
        <v>4334</v>
      </c>
      <c r="P119">
        <v>14781</v>
      </c>
      <c r="Q119">
        <v>7218</v>
      </c>
      <c r="R119">
        <v>11723</v>
      </c>
      <c r="S119">
        <v>7546</v>
      </c>
      <c r="T119">
        <v>8357</v>
      </c>
      <c r="U119">
        <v>6135</v>
      </c>
    </row>
    <row r="120" spans="14:21" x14ac:dyDescent="0.2">
      <c r="N120">
        <v>8959</v>
      </c>
      <c r="O120">
        <v>6217</v>
      </c>
      <c r="P120">
        <v>14262</v>
      </c>
      <c r="Q120">
        <v>11359</v>
      </c>
      <c r="R120">
        <v>17693</v>
      </c>
      <c r="S120">
        <v>7304</v>
      </c>
      <c r="T120">
        <v>12420</v>
      </c>
      <c r="U120">
        <v>6141</v>
      </c>
    </row>
    <row r="121" spans="14:21" x14ac:dyDescent="0.2">
      <c r="N121">
        <v>6813</v>
      </c>
      <c r="O121">
        <v>10051</v>
      </c>
      <c r="P121">
        <v>19423</v>
      </c>
      <c r="Q121">
        <v>9292</v>
      </c>
      <c r="R121">
        <v>7391</v>
      </c>
      <c r="S121">
        <v>6232</v>
      </c>
      <c r="T121">
        <v>2614</v>
      </c>
      <c r="U121">
        <v>9612</v>
      </c>
    </row>
    <row r="122" spans="14:21" x14ac:dyDescent="0.2">
      <c r="N122">
        <v>10614</v>
      </c>
      <c r="O122">
        <v>7968</v>
      </c>
      <c r="P122">
        <v>10036</v>
      </c>
      <c r="Q122">
        <v>11762</v>
      </c>
      <c r="R122">
        <v>10033</v>
      </c>
      <c r="S122">
        <v>10793</v>
      </c>
      <c r="T122">
        <v>2358</v>
      </c>
      <c r="U122">
        <v>851</v>
      </c>
    </row>
    <row r="123" spans="14:21" x14ac:dyDescent="0.2">
      <c r="N123">
        <v>6385</v>
      </c>
      <c r="O123">
        <v>7512</v>
      </c>
      <c r="P123">
        <v>16495</v>
      </c>
      <c r="Q123">
        <v>9332</v>
      </c>
      <c r="R123">
        <v>15228</v>
      </c>
      <c r="S123">
        <v>7695</v>
      </c>
      <c r="T123">
        <v>11882</v>
      </c>
      <c r="U123">
        <v>3091</v>
      </c>
    </row>
    <row r="124" spans="14:21" x14ac:dyDescent="0.2">
      <c r="N124">
        <v>5388</v>
      </c>
      <c r="O124">
        <v>2934</v>
      </c>
      <c r="P124">
        <v>10553</v>
      </c>
      <c r="Q124">
        <v>13600</v>
      </c>
      <c r="R124">
        <v>8067</v>
      </c>
      <c r="S124">
        <v>12978</v>
      </c>
      <c r="T124">
        <v>12736</v>
      </c>
      <c r="U124">
        <v>3757</v>
      </c>
    </row>
    <row r="125" spans="14:21" x14ac:dyDescent="0.2">
      <c r="N125">
        <v>2585</v>
      </c>
      <c r="O125">
        <v>4464</v>
      </c>
      <c r="P125">
        <v>15983</v>
      </c>
      <c r="Q125">
        <v>13521</v>
      </c>
      <c r="R125">
        <v>10228</v>
      </c>
      <c r="S125">
        <v>6200</v>
      </c>
      <c r="T125">
        <v>10863</v>
      </c>
      <c r="U125">
        <v>39006</v>
      </c>
    </row>
    <row r="126" spans="14:21" x14ac:dyDescent="0.2">
      <c r="N126">
        <v>2159</v>
      </c>
      <c r="O126">
        <v>8164</v>
      </c>
      <c r="P126">
        <v>1715</v>
      </c>
      <c r="Q126">
        <v>1631</v>
      </c>
      <c r="R126">
        <v>18759</v>
      </c>
      <c r="S126">
        <v>29153</v>
      </c>
      <c r="T126">
        <v>6617</v>
      </c>
      <c r="U126">
        <v>7684</v>
      </c>
    </row>
    <row r="127" spans="14:21" x14ac:dyDescent="0.2">
      <c r="N127">
        <v>10971</v>
      </c>
      <c r="O127">
        <v>2012</v>
      </c>
      <c r="P127">
        <v>5747</v>
      </c>
      <c r="Q127">
        <v>8886</v>
      </c>
      <c r="R127">
        <v>11032</v>
      </c>
      <c r="S127">
        <v>9832</v>
      </c>
      <c r="T127">
        <v>5575</v>
      </c>
      <c r="U127">
        <v>12386</v>
      </c>
    </row>
    <row r="128" spans="14:21" x14ac:dyDescent="0.2">
      <c r="N128">
        <v>7526</v>
      </c>
      <c r="O128">
        <v>4748</v>
      </c>
      <c r="P128">
        <v>12583</v>
      </c>
      <c r="Q128">
        <v>8263</v>
      </c>
      <c r="R128">
        <v>4688</v>
      </c>
      <c r="S128">
        <v>7878</v>
      </c>
      <c r="T128">
        <v>13646</v>
      </c>
      <c r="U128">
        <v>4462</v>
      </c>
    </row>
    <row r="129" spans="14:21" x14ac:dyDescent="0.2">
      <c r="N129">
        <v>3497</v>
      </c>
      <c r="O129">
        <v>9614</v>
      </c>
      <c r="P129">
        <v>11625</v>
      </c>
      <c r="Q129">
        <v>12866</v>
      </c>
      <c r="R129">
        <v>17329</v>
      </c>
      <c r="S129">
        <v>9515</v>
      </c>
      <c r="T129">
        <v>890</v>
      </c>
      <c r="U129">
        <v>4625</v>
      </c>
    </row>
    <row r="130" spans="14:21" x14ac:dyDescent="0.2">
      <c r="N130">
        <v>11023</v>
      </c>
      <c r="O130">
        <v>4124</v>
      </c>
      <c r="P130">
        <v>15651</v>
      </c>
      <c r="Q130">
        <v>8954</v>
      </c>
      <c r="R130">
        <v>13390</v>
      </c>
      <c r="S130">
        <v>9849</v>
      </c>
      <c r="T130">
        <v>8674</v>
      </c>
      <c r="U130">
        <v>11215</v>
      </c>
    </row>
    <row r="131" spans="14:21" x14ac:dyDescent="0.2">
      <c r="N131">
        <v>5237</v>
      </c>
      <c r="O131">
        <v>2404</v>
      </c>
      <c r="P131">
        <v>13303</v>
      </c>
      <c r="Q131">
        <v>8345</v>
      </c>
      <c r="R131">
        <v>17122</v>
      </c>
      <c r="S131">
        <v>12100</v>
      </c>
      <c r="T131">
        <v>10122</v>
      </c>
      <c r="U131">
        <v>8336</v>
      </c>
    </row>
    <row r="132" spans="14:21" x14ac:dyDescent="0.2">
      <c r="N132">
        <v>11752</v>
      </c>
      <c r="O132">
        <v>3218</v>
      </c>
      <c r="P132">
        <v>16289</v>
      </c>
      <c r="Q132">
        <v>10954</v>
      </c>
      <c r="R132">
        <v>21481</v>
      </c>
      <c r="S132">
        <v>4097</v>
      </c>
      <c r="T132">
        <v>11322</v>
      </c>
      <c r="U132">
        <v>5562</v>
      </c>
    </row>
    <row r="133" spans="14:21" x14ac:dyDescent="0.2">
      <c r="N133">
        <v>8999</v>
      </c>
      <c r="O133">
        <v>4297</v>
      </c>
      <c r="P133">
        <v>8692</v>
      </c>
      <c r="Q133">
        <v>7117</v>
      </c>
      <c r="R133">
        <v>39575</v>
      </c>
      <c r="S133">
        <v>6881</v>
      </c>
      <c r="T133">
        <v>7925</v>
      </c>
      <c r="U133">
        <v>7533</v>
      </c>
    </row>
    <row r="134" spans="14:21" x14ac:dyDescent="0.2">
      <c r="N134">
        <v>2923</v>
      </c>
      <c r="O134">
        <v>12328</v>
      </c>
      <c r="P134">
        <v>16768</v>
      </c>
      <c r="Q134">
        <v>10098</v>
      </c>
      <c r="R134">
        <v>8749</v>
      </c>
      <c r="S134">
        <v>9568</v>
      </c>
      <c r="T134">
        <v>5115</v>
      </c>
      <c r="U134">
        <v>10276</v>
      </c>
    </row>
    <row r="135" spans="14:21" x14ac:dyDescent="0.2">
      <c r="N135">
        <v>7046</v>
      </c>
      <c r="O135">
        <v>9082</v>
      </c>
      <c r="P135">
        <v>15022</v>
      </c>
      <c r="Q135">
        <v>12720</v>
      </c>
      <c r="R135">
        <v>6359</v>
      </c>
      <c r="S135">
        <v>9479</v>
      </c>
      <c r="T135">
        <v>10261</v>
      </c>
      <c r="U135">
        <v>8983</v>
      </c>
    </row>
    <row r="136" spans="14:21" x14ac:dyDescent="0.2">
      <c r="N136">
        <v>11644</v>
      </c>
      <c r="O136">
        <v>4756</v>
      </c>
      <c r="P136">
        <v>6548</v>
      </c>
      <c r="Q136">
        <v>13195</v>
      </c>
      <c r="R136">
        <v>12698</v>
      </c>
      <c r="S136">
        <v>10299</v>
      </c>
      <c r="T136">
        <v>3079</v>
      </c>
      <c r="U136">
        <v>6726</v>
      </c>
    </row>
    <row r="137" spans="14:21" x14ac:dyDescent="0.2">
      <c r="N137">
        <v>4696</v>
      </c>
      <c r="O137">
        <v>9249</v>
      </c>
      <c r="P137">
        <v>8270</v>
      </c>
      <c r="Q137">
        <v>10487</v>
      </c>
      <c r="R137">
        <v>11396</v>
      </c>
      <c r="S137">
        <v>12755</v>
      </c>
      <c r="T137">
        <v>6601</v>
      </c>
      <c r="U137">
        <v>5641</v>
      </c>
    </row>
    <row r="138" spans="14:21" x14ac:dyDescent="0.2">
      <c r="N138">
        <v>15749</v>
      </c>
      <c r="O138">
        <v>5495</v>
      </c>
      <c r="P138">
        <v>13753</v>
      </c>
      <c r="Q138">
        <v>7057</v>
      </c>
      <c r="R138">
        <v>13609</v>
      </c>
      <c r="S138">
        <v>9168</v>
      </c>
      <c r="T138">
        <v>10030</v>
      </c>
      <c r="U138">
        <v>2728</v>
      </c>
    </row>
    <row r="139" spans="14:21" x14ac:dyDescent="0.2">
      <c r="N139">
        <v>9457</v>
      </c>
      <c r="O139">
        <v>5218</v>
      </c>
      <c r="P139">
        <v>12926</v>
      </c>
      <c r="Q139">
        <v>10109</v>
      </c>
      <c r="R139">
        <v>13471</v>
      </c>
      <c r="S139">
        <v>10895</v>
      </c>
      <c r="T139">
        <v>10228</v>
      </c>
      <c r="U139">
        <v>4678</v>
      </c>
    </row>
    <row r="140" spans="14:21" x14ac:dyDescent="0.2">
      <c r="N140">
        <v>12380</v>
      </c>
      <c r="O140">
        <v>8043</v>
      </c>
      <c r="P140">
        <v>13290</v>
      </c>
      <c r="Q140">
        <v>10139</v>
      </c>
      <c r="R140">
        <v>10131</v>
      </c>
      <c r="S140">
        <v>16029</v>
      </c>
      <c r="T140">
        <v>11834</v>
      </c>
      <c r="U140">
        <v>8553</v>
      </c>
    </row>
    <row r="141" spans="14:21" x14ac:dyDescent="0.2">
      <c r="N141">
        <v>10431</v>
      </c>
      <c r="O141">
        <v>8500</v>
      </c>
      <c r="P141">
        <v>17530</v>
      </c>
      <c r="Q141">
        <v>12328</v>
      </c>
      <c r="R141">
        <v>12631</v>
      </c>
      <c r="S141">
        <v>8387</v>
      </c>
      <c r="T141">
        <v>4255</v>
      </c>
      <c r="U141">
        <v>8833</v>
      </c>
    </row>
    <row r="142" spans="14:21" x14ac:dyDescent="0.2">
      <c r="N142">
        <v>1279</v>
      </c>
      <c r="O142">
        <v>9470</v>
      </c>
      <c r="P142">
        <v>12434</v>
      </c>
      <c r="Q142">
        <v>11498</v>
      </c>
      <c r="R142">
        <v>11050</v>
      </c>
      <c r="S142">
        <v>12369</v>
      </c>
      <c r="T142">
        <v>5373</v>
      </c>
      <c r="U142">
        <v>7721</v>
      </c>
    </row>
    <row r="143" spans="14:21" x14ac:dyDescent="0.2">
      <c r="N143">
        <v>3960</v>
      </c>
      <c r="O143">
        <v>2664</v>
      </c>
      <c r="P143">
        <v>8726</v>
      </c>
      <c r="Q143">
        <v>5646</v>
      </c>
      <c r="R143">
        <v>14702</v>
      </c>
      <c r="S143">
        <v>6756</v>
      </c>
      <c r="T143">
        <v>13469</v>
      </c>
      <c r="U143">
        <v>4524</v>
      </c>
    </row>
    <row r="144" spans="14:21" x14ac:dyDescent="0.2">
      <c r="N144">
        <v>5216</v>
      </c>
      <c r="O144">
        <v>1195</v>
      </c>
      <c r="P144">
        <v>8949</v>
      </c>
      <c r="Q144">
        <v>5345</v>
      </c>
      <c r="R144">
        <v>11951</v>
      </c>
      <c r="S144">
        <v>8871</v>
      </c>
      <c r="T144">
        <v>14201</v>
      </c>
      <c r="U144">
        <v>9116</v>
      </c>
    </row>
    <row r="145" spans="14:21" x14ac:dyDescent="0.2">
      <c r="N145">
        <v>5982</v>
      </c>
      <c r="O145">
        <v>4486</v>
      </c>
      <c r="P145">
        <v>9918</v>
      </c>
      <c r="Q145">
        <v>8601</v>
      </c>
      <c r="R145">
        <v>17231</v>
      </c>
      <c r="S145">
        <v>9741</v>
      </c>
      <c r="T145">
        <v>13839</v>
      </c>
      <c r="U145">
        <v>2900</v>
      </c>
    </row>
    <row r="146" spans="14:21" x14ac:dyDescent="0.2">
      <c r="N146">
        <v>1223</v>
      </c>
      <c r="O146">
        <v>7799</v>
      </c>
      <c r="P146">
        <v>11798</v>
      </c>
      <c r="Q146">
        <v>10878</v>
      </c>
      <c r="R146">
        <v>7415</v>
      </c>
      <c r="S146">
        <v>6084</v>
      </c>
      <c r="T146">
        <v>2148</v>
      </c>
      <c r="U146">
        <v>804</v>
      </c>
    </row>
    <row r="147" spans="14:21" x14ac:dyDescent="0.2">
      <c r="N147">
        <v>9902</v>
      </c>
      <c r="O147">
        <v>3591</v>
      </c>
      <c r="P147">
        <v>15001</v>
      </c>
      <c r="Q147">
        <v>7648</v>
      </c>
      <c r="R147">
        <v>7013</v>
      </c>
      <c r="S147">
        <v>7161</v>
      </c>
      <c r="T147">
        <v>3930</v>
      </c>
      <c r="U147">
        <v>2912</v>
      </c>
    </row>
    <row r="148" spans="14:21" x14ac:dyDescent="0.2">
      <c r="N148">
        <v>27539</v>
      </c>
      <c r="O148">
        <v>8197</v>
      </c>
      <c r="P148">
        <v>10505</v>
      </c>
      <c r="Q148">
        <v>7383</v>
      </c>
      <c r="R148">
        <v>11180</v>
      </c>
      <c r="S148">
        <v>7323</v>
      </c>
      <c r="T148">
        <v>12476</v>
      </c>
      <c r="U148">
        <v>7659</v>
      </c>
    </row>
    <row r="149" spans="14:21" x14ac:dyDescent="0.2">
      <c r="N149">
        <v>3337</v>
      </c>
      <c r="O149">
        <v>1186</v>
      </c>
      <c r="P149">
        <v>17010</v>
      </c>
      <c r="Q149">
        <v>8190</v>
      </c>
      <c r="R149">
        <v>10887</v>
      </c>
      <c r="S149">
        <v>5579</v>
      </c>
      <c r="T149">
        <v>3126</v>
      </c>
      <c r="U149">
        <v>4061</v>
      </c>
    </row>
    <row r="150" spans="14:21" x14ac:dyDescent="0.2">
      <c r="N150">
        <v>17375</v>
      </c>
      <c r="O150">
        <v>4831</v>
      </c>
      <c r="P150">
        <v>10411</v>
      </c>
      <c r="Q150">
        <v>8811</v>
      </c>
      <c r="R150">
        <v>13010</v>
      </c>
      <c r="S150">
        <v>10172</v>
      </c>
      <c r="T150">
        <v>9689</v>
      </c>
      <c r="U150">
        <v>9307</v>
      </c>
    </row>
    <row r="151" spans="14:21" x14ac:dyDescent="0.2">
      <c r="N151">
        <v>10909</v>
      </c>
      <c r="O151">
        <v>9874</v>
      </c>
      <c r="P151">
        <v>6397</v>
      </c>
      <c r="Q151">
        <v>11929</v>
      </c>
      <c r="R151">
        <v>9171</v>
      </c>
      <c r="S151">
        <v>9400</v>
      </c>
      <c r="T151">
        <v>829</v>
      </c>
      <c r="U151">
        <v>7267</v>
      </c>
    </row>
    <row r="152" spans="14:21" x14ac:dyDescent="0.2">
      <c r="N152">
        <v>11115</v>
      </c>
      <c r="O152">
        <v>4683</v>
      </c>
      <c r="P152">
        <v>9459</v>
      </c>
      <c r="Q152">
        <v>4571</v>
      </c>
      <c r="R152">
        <v>8739</v>
      </c>
      <c r="S152">
        <v>8422</v>
      </c>
      <c r="T152">
        <v>4992</v>
      </c>
      <c r="U152">
        <v>7557</v>
      </c>
    </row>
    <row r="153" spans="14:21" x14ac:dyDescent="0.2">
      <c r="N153">
        <v>11551</v>
      </c>
      <c r="O153">
        <v>9414</v>
      </c>
      <c r="P153">
        <v>11724</v>
      </c>
      <c r="Q153">
        <v>11931</v>
      </c>
      <c r="R153">
        <v>9778</v>
      </c>
      <c r="S153">
        <v>4956</v>
      </c>
      <c r="T153">
        <v>5218</v>
      </c>
      <c r="U153">
        <v>7702</v>
      </c>
    </row>
    <row r="154" spans="14:21" x14ac:dyDescent="0.2">
      <c r="N154">
        <v>10571</v>
      </c>
      <c r="O154">
        <v>8890</v>
      </c>
      <c r="P154">
        <v>8369</v>
      </c>
      <c r="Q154">
        <v>13297</v>
      </c>
      <c r="R154">
        <v>10687</v>
      </c>
      <c r="S154">
        <v>7288</v>
      </c>
      <c r="T154">
        <v>3388</v>
      </c>
      <c r="U154">
        <v>1966</v>
      </c>
    </row>
    <row r="155" spans="14:21" x14ac:dyDescent="0.2">
      <c r="N155">
        <v>7373</v>
      </c>
      <c r="O155">
        <v>7224</v>
      </c>
      <c r="P155">
        <v>15056</v>
      </c>
      <c r="Q155">
        <v>9526</v>
      </c>
      <c r="R155">
        <v>10842</v>
      </c>
      <c r="S155">
        <v>7815</v>
      </c>
      <c r="T155">
        <v>9174</v>
      </c>
      <c r="U155">
        <v>10344</v>
      </c>
    </row>
    <row r="156" spans="14:21" x14ac:dyDescent="0.2">
      <c r="N156">
        <v>9525</v>
      </c>
      <c r="O156">
        <v>8545</v>
      </c>
      <c r="P156">
        <v>14791</v>
      </c>
      <c r="Q156">
        <v>11283</v>
      </c>
      <c r="R156">
        <v>20014</v>
      </c>
      <c r="S156">
        <v>14974</v>
      </c>
      <c r="T156">
        <v>9112</v>
      </c>
      <c r="U156">
        <v>2246</v>
      </c>
    </row>
    <row r="157" spans="14:21" x14ac:dyDescent="0.2">
      <c r="N157">
        <v>5691</v>
      </c>
      <c r="O157">
        <v>3071</v>
      </c>
      <c r="P157">
        <v>15191</v>
      </c>
      <c r="Q157">
        <v>7028</v>
      </c>
      <c r="R157">
        <v>10278</v>
      </c>
      <c r="S157">
        <v>8755</v>
      </c>
      <c r="T157">
        <v>2403</v>
      </c>
      <c r="U157">
        <v>7790</v>
      </c>
    </row>
    <row r="158" spans="14:21" x14ac:dyDescent="0.2">
      <c r="N158">
        <v>7010</v>
      </c>
      <c r="O158">
        <v>22274</v>
      </c>
      <c r="P158">
        <v>11859</v>
      </c>
      <c r="Q158">
        <v>11980</v>
      </c>
      <c r="R158">
        <v>9638</v>
      </c>
      <c r="S158">
        <v>8026</v>
      </c>
      <c r="T158">
        <v>10035</v>
      </c>
      <c r="U158">
        <v>7772</v>
      </c>
    </row>
    <row r="159" spans="14:21" x14ac:dyDescent="0.2">
      <c r="N159">
        <v>8751</v>
      </c>
      <c r="O159">
        <v>4647</v>
      </c>
      <c r="P159">
        <v>12440</v>
      </c>
      <c r="Q159">
        <v>9292</v>
      </c>
      <c r="R159">
        <v>8681</v>
      </c>
      <c r="S159">
        <v>8428</v>
      </c>
      <c r="T159">
        <v>11149</v>
      </c>
      <c r="U159">
        <v>7143</v>
      </c>
    </row>
    <row r="160" spans="14:21" x14ac:dyDescent="0.2">
      <c r="N160">
        <v>5592</v>
      </c>
      <c r="O160">
        <v>7254</v>
      </c>
      <c r="P160">
        <v>10607</v>
      </c>
      <c r="Q160">
        <v>6796</v>
      </c>
      <c r="R160">
        <v>11860</v>
      </c>
      <c r="S160">
        <v>8737</v>
      </c>
      <c r="T160">
        <v>9380</v>
      </c>
      <c r="U160">
        <v>10931</v>
      </c>
    </row>
    <row r="161" spans="14:21" x14ac:dyDescent="0.2">
      <c r="N161">
        <v>12873</v>
      </c>
      <c r="O161">
        <v>14263</v>
      </c>
      <c r="P161">
        <v>13289</v>
      </c>
      <c r="Q161">
        <v>7471</v>
      </c>
      <c r="R161">
        <v>7241</v>
      </c>
      <c r="S161">
        <v>8692</v>
      </c>
      <c r="T161">
        <v>14014</v>
      </c>
      <c r="U161">
        <v>9454</v>
      </c>
    </row>
    <row r="162" spans="14:21" x14ac:dyDescent="0.2">
      <c r="N162">
        <v>12443</v>
      </c>
      <c r="O162">
        <v>5852</v>
      </c>
      <c r="P162">
        <v>15366</v>
      </c>
      <c r="Q162">
        <v>10223</v>
      </c>
      <c r="R162">
        <v>7690</v>
      </c>
      <c r="S162">
        <v>5877</v>
      </c>
      <c r="T162">
        <v>15388</v>
      </c>
      <c r="U162">
        <v>10233</v>
      </c>
    </row>
    <row r="163" spans="14:21" x14ac:dyDescent="0.2">
      <c r="N163">
        <v>10688</v>
      </c>
      <c r="O163">
        <v>9654</v>
      </c>
      <c r="P163">
        <v>8466</v>
      </c>
      <c r="Q163">
        <v>11965</v>
      </c>
      <c r="R163">
        <v>11497</v>
      </c>
      <c r="S163">
        <v>7347</v>
      </c>
      <c r="T163">
        <v>13235</v>
      </c>
      <c r="U163">
        <v>8921</v>
      </c>
    </row>
    <row r="164" spans="14:21" x14ac:dyDescent="0.2">
      <c r="N164">
        <v>3285</v>
      </c>
      <c r="O164">
        <v>11409</v>
      </c>
      <c r="P164">
        <v>1876</v>
      </c>
      <c r="Q164">
        <v>10987</v>
      </c>
      <c r="R164">
        <v>13827</v>
      </c>
      <c r="S164">
        <v>6259</v>
      </c>
      <c r="T164">
        <v>7747</v>
      </c>
      <c r="U164">
        <v>7867</v>
      </c>
    </row>
    <row r="165" spans="14:21" x14ac:dyDescent="0.2">
      <c r="N165">
        <v>5669</v>
      </c>
      <c r="O165">
        <v>2984</v>
      </c>
      <c r="P165">
        <v>15359</v>
      </c>
      <c r="Q165">
        <v>1770</v>
      </c>
      <c r="R165">
        <v>7288</v>
      </c>
      <c r="S165">
        <v>9380</v>
      </c>
      <c r="T165">
        <v>12299</v>
      </c>
      <c r="U165">
        <v>4406</v>
      </c>
    </row>
    <row r="166" spans="14:21" x14ac:dyDescent="0.2">
      <c r="N166">
        <v>21360</v>
      </c>
      <c r="O166">
        <v>8268</v>
      </c>
      <c r="P166">
        <v>8480</v>
      </c>
      <c r="Q166">
        <v>9318</v>
      </c>
      <c r="R166">
        <v>14872</v>
      </c>
      <c r="S166">
        <v>5239</v>
      </c>
      <c r="T166">
        <v>12859</v>
      </c>
      <c r="U166">
        <v>6276</v>
      </c>
    </row>
    <row r="167" spans="14:21" x14ac:dyDescent="0.2">
      <c r="N167">
        <v>7525</v>
      </c>
      <c r="O167">
        <v>6183</v>
      </c>
      <c r="P167">
        <v>11626</v>
      </c>
      <c r="Q167">
        <v>8821</v>
      </c>
      <c r="R167">
        <v>10151</v>
      </c>
      <c r="S167">
        <v>10592</v>
      </c>
      <c r="T167">
        <v>4162</v>
      </c>
      <c r="U167">
        <v>6380</v>
      </c>
    </row>
    <row r="168" spans="14:21" x14ac:dyDescent="0.2">
      <c r="N168">
        <v>7072</v>
      </c>
      <c r="O168">
        <v>5618</v>
      </c>
      <c r="P168">
        <v>17831</v>
      </c>
      <c r="Q168">
        <v>10494</v>
      </c>
      <c r="R168">
        <v>6495</v>
      </c>
      <c r="S168">
        <v>5937</v>
      </c>
      <c r="T168">
        <v>8455</v>
      </c>
      <c r="U168">
        <v>4138</v>
      </c>
    </row>
    <row r="169" spans="14:21" x14ac:dyDescent="0.2">
      <c r="N169">
        <v>4373</v>
      </c>
      <c r="O169">
        <v>3722</v>
      </c>
      <c r="P169">
        <v>11177</v>
      </c>
      <c r="Q169">
        <v>9090</v>
      </c>
      <c r="R169">
        <v>13347</v>
      </c>
      <c r="S169">
        <v>10199</v>
      </c>
      <c r="T169">
        <v>20641</v>
      </c>
      <c r="U169">
        <v>7884</v>
      </c>
    </row>
    <row r="170" spans="14:21" x14ac:dyDescent="0.2">
      <c r="N170">
        <v>13122</v>
      </c>
      <c r="O170">
        <v>18235</v>
      </c>
      <c r="P170">
        <v>15953</v>
      </c>
      <c r="Q170">
        <v>7014</v>
      </c>
      <c r="R170">
        <v>2467</v>
      </c>
      <c r="S170">
        <v>11115</v>
      </c>
      <c r="T170">
        <v>4694</v>
      </c>
      <c r="U170">
        <v>3630</v>
      </c>
    </row>
    <row r="171" spans="14:21" x14ac:dyDescent="0.2">
      <c r="N171">
        <v>4361</v>
      </c>
      <c r="O171">
        <v>9840</v>
      </c>
      <c r="P171">
        <v>10782</v>
      </c>
      <c r="Q171">
        <v>13508</v>
      </c>
      <c r="R171">
        <v>4154</v>
      </c>
      <c r="S171">
        <v>15420</v>
      </c>
      <c r="T171">
        <v>9209</v>
      </c>
      <c r="U171">
        <v>3564</v>
      </c>
    </row>
    <row r="172" spans="14:21" x14ac:dyDescent="0.2">
      <c r="N172">
        <v>7391</v>
      </c>
      <c r="O172">
        <v>17790</v>
      </c>
      <c r="P172">
        <v>5231</v>
      </c>
      <c r="Q172">
        <v>18566</v>
      </c>
      <c r="R172">
        <v>11216</v>
      </c>
      <c r="S172">
        <v>2295</v>
      </c>
      <c r="T172">
        <v>10463</v>
      </c>
      <c r="U172">
        <v>1502</v>
      </c>
    </row>
    <row r="173" spans="14:21" x14ac:dyDescent="0.2">
      <c r="N173">
        <v>23677</v>
      </c>
      <c r="O173">
        <v>5805</v>
      </c>
      <c r="P173">
        <v>11332</v>
      </c>
      <c r="Q173">
        <v>11681</v>
      </c>
      <c r="R173">
        <v>11253</v>
      </c>
      <c r="S173">
        <v>9862</v>
      </c>
      <c r="T173">
        <v>14423</v>
      </c>
      <c r="U173">
        <v>11446</v>
      </c>
    </row>
    <row r="174" spans="14:21" x14ac:dyDescent="0.2">
      <c r="N174">
        <v>12716</v>
      </c>
      <c r="O174">
        <v>5577</v>
      </c>
      <c r="P174">
        <v>16805</v>
      </c>
      <c r="Q174">
        <v>12252</v>
      </c>
      <c r="R174">
        <v>11910</v>
      </c>
      <c r="S174">
        <v>5176</v>
      </c>
      <c r="T174">
        <v>10195</v>
      </c>
      <c r="U174">
        <v>3517</v>
      </c>
    </row>
    <row r="175" spans="14:21" x14ac:dyDescent="0.2">
      <c r="N175">
        <v>6772</v>
      </c>
      <c r="O175">
        <v>3718</v>
      </c>
      <c r="P175">
        <v>15353</v>
      </c>
      <c r="Q175">
        <v>11699</v>
      </c>
      <c r="R175">
        <v>6226</v>
      </c>
      <c r="S175">
        <v>8550</v>
      </c>
      <c r="T175">
        <v>6935</v>
      </c>
      <c r="U175">
        <v>9056</v>
      </c>
    </row>
    <row r="176" spans="14:21" x14ac:dyDescent="0.2">
      <c r="N176">
        <v>7288</v>
      </c>
      <c r="O176">
        <v>6143</v>
      </c>
      <c r="P176">
        <v>10463</v>
      </c>
      <c r="Q176">
        <v>8915</v>
      </c>
      <c r="R176">
        <v>1960</v>
      </c>
      <c r="S176">
        <v>3589</v>
      </c>
      <c r="T176">
        <v>11524</v>
      </c>
      <c r="U176">
        <v>11113</v>
      </c>
    </row>
    <row r="177" spans="14:21" x14ac:dyDescent="0.2">
      <c r="N177">
        <v>9954</v>
      </c>
      <c r="O177">
        <v>6156</v>
      </c>
      <c r="P177">
        <v>11090</v>
      </c>
      <c r="Q177">
        <v>13099</v>
      </c>
      <c r="R177">
        <v>11064</v>
      </c>
      <c r="S177">
        <v>10584</v>
      </c>
      <c r="T177">
        <v>4058</v>
      </c>
      <c r="U177">
        <v>17422</v>
      </c>
    </row>
    <row r="178" spans="14:21" x14ac:dyDescent="0.2">
      <c r="N178">
        <v>8550</v>
      </c>
      <c r="O178">
        <v>10019</v>
      </c>
      <c r="P178">
        <v>12221</v>
      </c>
      <c r="Q178">
        <v>8548</v>
      </c>
      <c r="R178">
        <v>10093</v>
      </c>
      <c r="S178">
        <v>10046</v>
      </c>
      <c r="T178">
        <v>1584</v>
      </c>
      <c r="U178">
        <v>11469</v>
      </c>
    </row>
    <row r="179" spans="14:21" x14ac:dyDescent="0.2">
      <c r="N179">
        <v>7541</v>
      </c>
      <c r="O179">
        <v>5159</v>
      </c>
      <c r="P179">
        <v>12619</v>
      </c>
      <c r="Q179">
        <v>8280</v>
      </c>
      <c r="R179">
        <v>14178</v>
      </c>
      <c r="S179">
        <v>1820</v>
      </c>
      <c r="T179">
        <v>14161</v>
      </c>
      <c r="U179">
        <v>1124</v>
      </c>
    </row>
    <row r="180" spans="14:21" x14ac:dyDescent="0.2">
      <c r="N180">
        <v>9477</v>
      </c>
      <c r="O180">
        <v>7916</v>
      </c>
      <c r="P180">
        <v>5331</v>
      </c>
      <c r="Q180">
        <v>6100</v>
      </c>
      <c r="R180">
        <v>10333</v>
      </c>
      <c r="S180">
        <v>7324</v>
      </c>
      <c r="T180">
        <v>11752</v>
      </c>
      <c r="U180">
        <v>5833</v>
      </c>
    </row>
    <row r="181" spans="14:21" x14ac:dyDescent="0.2">
      <c r="N181">
        <v>12062</v>
      </c>
      <c r="O181">
        <v>11949</v>
      </c>
      <c r="P181">
        <v>10792</v>
      </c>
      <c r="Q181">
        <v>8531</v>
      </c>
      <c r="R181">
        <v>10437</v>
      </c>
      <c r="S181">
        <v>7681</v>
      </c>
      <c r="T181">
        <v>1192</v>
      </c>
      <c r="U181">
        <v>10043</v>
      </c>
    </row>
    <row r="182" spans="14:21" x14ac:dyDescent="0.2">
      <c r="N182">
        <v>7412</v>
      </c>
      <c r="O182">
        <v>2938</v>
      </c>
      <c r="P182">
        <v>10511</v>
      </c>
      <c r="Q182">
        <v>9831</v>
      </c>
      <c r="R182">
        <v>4006</v>
      </c>
      <c r="S182">
        <v>8700</v>
      </c>
      <c r="T182">
        <v>10517</v>
      </c>
      <c r="U182">
        <v>9374</v>
      </c>
    </row>
    <row r="183" spans="14:21" x14ac:dyDescent="0.2">
      <c r="N183">
        <v>5821</v>
      </c>
      <c r="O183">
        <v>8158</v>
      </c>
      <c r="P183">
        <v>7904</v>
      </c>
      <c r="Q183">
        <v>8821</v>
      </c>
      <c r="R183">
        <v>13526</v>
      </c>
      <c r="S183">
        <v>5052</v>
      </c>
      <c r="T183">
        <v>11976</v>
      </c>
      <c r="U183">
        <v>5167</v>
      </c>
    </row>
    <row r="184" spans="14:21" x14ac:dyDescent="0.2">
      <c r="N184">
        <v>11485</v>
      </c>
      <c r="O184">
        <v>11176</v>
      </c>
      <c r="P184">
        <v>15752</v>
      </c>
      <c r="Q184">
        <v>4657</v>
      </c>
      <c r="R184">
        <v>12896</v>
      </c>
      <c r="S184">
        <v>7887</v>
      </c>
      <c r="T184">
        <v>12720</v>
      </c>
      <c r="U184">
        <v>8590</v>
      </c>
    </row>
    <row r="185" spans="14:21" x14ac:dyDescent="0.2">
      <c r="N185">
        <v>5113</v>
      </c>
      <c r="O185">
        <v>11091</v>
      </c>
      <c r="P185">
        <v>10991</v>
      </c>
      <c r="Q185">
        <v>10953</v>
      </c>
      <c r="R185">
        <v>5953</v>
      </c>
      <c r="S185">
        <v>7867</v>
      </c>
      <c r="T185">
        <v>6344</v>
      </c>
      <c r="U185">
        <v>7198</v>
      </c>
    </row>
    <row r="186" spans="14:21" x14ac:dyDescent="0.2">
      <c r="N186">
        <v>3586</v>
      </c>
      <c r="O186">
        <v>6190</v>
      </c>
      <c r="P186">
        <v>14575</v>
      </c>
      <c r="Q186">
        <v>8721</v>
      </c>
      <c r="R186">
        <v>13113</v>
      </c>
      <c r="S186">
        <v>9836</v>
      </c>
      <c r="T186">
        <v>12110</v>
      </c>
      <c r="U186">
        <v>8196</v>
      </c>
    </row>
    <row r="187" spans="14:21" x14ac:dyDescent="0.2">
      <c r="N187">
        <v>3227</v>
      </c>
      <c r="O187">
        <v>7054</v>
      </c>
      <c r="P187">
        <v>6840</v>
      </c>
      <c r="Q187">
        <v>11949</v>
      </c>
      <c r="R187">
        <v>9561</v>
      </c>
      <c r="S187">
        <v>3547</v>
      </c>
      <c r="T187">
        <v>7999</v>
      </c>
      <c r="U187">
        <v>6262</v>
      </c>
    </row>
    <row r="188" spans="14:21" x14ac:dyDescent="0.2">
      <c r="N188">
        <v>12064</v>
      </c>
      <c r="O188">
        <v>9471</v>
      </c>
      <c r="P188">
        <v>16030</v>
      </c>
      <c r="Q188">
        <v>9510</v>
      </c>
      <c r="R188">
        <v>11404</v>
      </c>
      <c r="S188">
        <v>8078</v>
      </c>
      <c r="T188">
        <v>2435</v>
      </c>
      <c r="U188">
        <v>2222</v>
      </c>
    </row>
    <row r="189" spans="14:21" x14ac:dyDescent="0.2">
      <c r="N189">
        <v>9636</v>
      </c>
      <c r="O189">
        <v>5262</v>
      </c>
      <c r="P189">
        <v>11394</v>
      </c>
      <c r="Q189">
        <v>5909</v>
      </c>
      <c r="R189">
        <v>14206</v>
      </c>
      <c r="S189">
        <v>5951</v>
      </c>
      <c r="T189">
        <v>6426</v>
      </c>
      <c r="U189">
        <v>5482</v>
      </c>
    </row>
    <row r="190" spans="14:21" x14ac:dyDescent="0.2">
      <c r="N190">
        <v>13347</v>
      </c>
      <c r="O190">
        <v>8939</v>
      </c>
      <c r="P190">
        <v>24569</v>
      </c>
      <c r="Q190">
        <v>4835</v>
      </c>
      <c r="R190">
        <v>10685</v>
      </c>
      <c r="S190">
        <v>4691</v>
      </c>
      <c r="T190">
        <v>10773</v>
      </c>
      <c r="U190">
        <v>10459</v>
      </c>
    </row>
    <row r="191" spans="14:21" x14ac:dyDescent="0.2">
      <c r="N191">
        <v>10633</v>
      </c>
      <c r="O191">
        <v>9520</v>
      </c>
      <c r="P191">
        <v>6014</v>
      </c>
      <c r="Q191">
        <v>8599</v>
      </c>
      <c r="R191">
        <v>7150</v>
      </c>
      <c r="S191">
        <v>4622</v>
      </c>
      <c r="T191">
        <v>3770</v>
      </c>
      <c r="U191">
        <v>9478</v>
      </c>
    </row>
    <row r="192" spans="14:21" x14ac:dyDescent="0.2">
      <c r="N192">
        <v>14184</v>
      </c>
      <c r="O192">
        <v>7056</v>
      </c>
      <c r="P192">
        <v>14667</v>
      </c>
      <c r="Q192">
        <v>11201</v>
      </c>
      <c r="R192">
        <v>5875</v>
      </c>
      <c r="S192">
        <v>9500</v>
      </c>
      <c r="T192">
        <v>12629</v>
      </c>
      <c r="U192">
        <v>10085</v>
      </c>
    </row>
    <row r="193" spans="14:21" x14ac:dyDescent="0.2">
      <c r="N193">
        <v>8228</v>
      </c>
      <c r="O193">
        <v>3195</v>
      </c>
      <c r="P193">
        <v>14335</v>
      </c>
      <c r="Q193">
        <v>11017</v>
      </c>
      <c r="R193">
        <v>27618</v>
      </c>
      <c r="S193">
        <v>9327</v>
      </c>
      <c r="T193">
        <v>13809</v>
      </c>
      <c r="U193">
        <v>5926</v>
      </c>
    </row>
    <row r="194" spans="14:21" x14ac:dyDescent="0.2">
      <c r="N194">
        <v>5972</v>
      </c>
      <c r="O194">
        <v>4747</v>
      </c>
      <c r="P194">
        <v>22969</v>
      </c>
      <c r="Q194">
        <v>11493</v>
      </c>
      <c r="R194">
        <v>21268</v>
      </c>
      <c r="S194">
        <v>4577</v>
      </c>
      <c r="T194">
        <v>8857</v>
      </c>
      <c r="U194">
        <v>8205</v>
      </c>
    </row>
    <row r="195" spans="14:21" x14ac:dyDescent="0.2">
      <c r="N195">
        <v>8410</v>
      </c>
      <c r="O195">
        <v>7270</v>
      </c>
      <c r="P195">
        <v>9409</v>
      </c>
      <c r="Q195">
        <v>18507</v>
      </c>
      <c r="R195">
        <v>16315</v>
      </c>
      <c r="S195">
        <v>9879</v>
      </c>
      <c r="T195">
        <v>13668</v>
      </c>
      <c r="U195">
        <v>12408</v>
      </c>
    </row>
    <row r="196" spans="14:21" x14ac:dyDescent="0.2">
      <c r="N196">
        <v>13906</v>
      </c>
      <c r="O196">
        <v>5641</v>
      </c>
      <c r="P196">
        <v>5606</v>
      </c>
      <c r="Q196">
        <v>9233</v>
      </c>
      <c r="R196">
        <v>7858</v>
      </c>
      <c r="S196">
        <v>3690</v>
      </c>
      <c r="T196">
        <v>12189</v>
      </c>
      <c r="U196">
        <v>9759</v>
      </c>
    </row>
    <row r="197" spans="14:21" x14ac:dyDescent="0.2">
      <c r="N197">
        <v>5513</v>
      </c>
      <c r="O197">
        <v>5303</v>
      </c>
      <c r="P197">
        <v>14377</v>
      </c>
      <c r="Q197">
        <v>7690</v>
      </c>
      <c r="R197">
        <v>11355</v>
      </c>
      <c r="S197">
        <v>21101</v>
      </c>
      <c r="T197">
        <v>14516</v>
      </c>
      <c r="U197">
        <v>10190</v>
      </c>
    </row>
    <row r="198" spans="14:21" x14ac:dyDescent="0.2">
      <c r="N198">
        <v>6030</v>
      </c>
      <c r="O198">
        <v>7774</v>
      </c>
      <c r="P198">
        <v>7762</v>
      </c>
      <c r="Q198">
        <v>10746</v>
      </c>
      <c r="R198">
        <v>5520</v>
      </c>
      <c r="S198">
        <v>8936</v>
      </c>
      <c r="T198">
        <v>11161</v>
      </c>
      <c r="U198">
        <v>3583</v>
      </c>
    </row>
    <row r="199" spans="14:21" x14ac:dyDescent="0.2">
      <c r="N199">
        <v>10536</v>
      </c>
      <c r="O199">
        <v>4717</v>
      </c>
      <c r="P199">
        <v>9978</v>
      </c>
      <c r="Q199">
        <v>11472</v>
      </c>
      <c r="R199">
        <v>8146</v>
      </c>
      <c r="S199">
        <v>8539</v>
      </c>
      <c r="T199">
        <v>12852</v>
      </c>
      <c r="U199">
        <v>4289</v>
      </c>
    </row>
    <row r="200" spans="14:21" x14ac:dyDescent="0.2">
      <c r="N200">
        <v>6517</v>
      </c>
      <c r="O200">
        <v>2352</v>
      </c>
      <c r="P200">
        <v>9394</v>
      </c>
      <c r="Q200">
        <v>8327</v>
      </c>
      <c r="R200">
        <v>11393</v>
      </c>
      <c r="S200">
        <v>5348</v>
      </c>
      <c r="T200">
        <v>7117</v>
      </c>
      <c r="U200">
        <v>7341</v>
      </c>
    </row>
    <row r="201" spans="14:21" x14ac:dyDescent="0.2">
      <c r="N201">
        <v>2523</v>
      </c>
      <c r="O201">
        <v>8807</v>
      </c>
      <c r="P201">
        <v>11947</v>
      </c>
      <c r="Q201">
        <v>6474</v>
      </c>
      <c r="R201">
        <v>6099</v>
      </c>
      <c r="S201">
        <v>6032</v>
      </c>
      <c r="T201">
        <v>3369</v>
      </c>
      <c r="U201">
        <v>9201</v>
      </c>
    </row>
    <row r="202" spans="14:21" x14ac:dyDescent="0.2">
      <c r="N202">
        <v>9117</v>
      </c>
      <c r="O202">
        <v>17772</v>
      </c>
      <c r="P202">
        <v>11182</v>
      </c>
      <c r="Q202">
        <v>8373</v>
      </c>
      <c r="R202">
        <v>4177</v>
      </c>
      <c r="S202">
        <v>10087</v>
      </c>
      <c r="T202">
        <v>8018</v>
      </c>
      <c r="U202">
        <v>10006</v>
      </c>
    </row>
    <row r="203" spans="14:21" x14ac:dyDescent="0.2">
      <c r="N203">
        <v>20832</v>
      </c>
      <c r="O203">
        <v>5465</v>
      </c>
      <c r="P203">
        <v>13725</v>
      </c>
      <c r="Q203">
        <v>7360</v>
      </c>
      <c r="R203">
        <v>7825</v>
      </c>
      <c r="S203">
        <v>5144</v>
      </c>
      <c r="T203">
        <v>8823</v>
      </c>
      <c r="U203">
        <v>8534</v>
      </c>
    </row>
    <row r="204" spans="14:21" x14ac:dyDescent="0.2">
      <c r="N204">
        <v>4908</v>
      </c>
      <c r="O204">
        <v>2008</v>
      </c>
      <c r="P204">
        <v>9350</v>
      </c>
      <c r="Q204">
        <v>7070</v>
      </c>
      <c r="R204">
        <v>12748</v>
      </c>
      <c r="S204">
        <v>10435</v>
      </c>
      <c r="T204">
        <v>14579</v>
      </c>
      <c r="U204">
        <v>7478</v>
      </c>
    </row>
    <row r="205" spans="14:21" x14ac:dyDescent="0.2">
      <c r="N205">
        <v>7356</v>
      </c>
      <c r="O205">
        <v>5490</v>
      </c>
      <c r="P205">
        <v>14091</v>
      </c>
      <c r="Q205">
        <v>4977</v>
      </c>
      <c r="R205">
        <v>3803</v>
      </c>
      <c r="S205">
        <v>9635</v>
      </c>
      <c r="T205">
        <v>4572</v>
      </c>
      <c r="U205">
        <v>2959</v>
      </c>
    </row>
    <row r="206" spans="14:21" x14ac:dyDescent="0.2">
      <c r="N206">
        <v>6315</v>
      </c>
      <c r="O206">
        <v>5108</v>
      </c>
      <c r="P206">
        <v>8716</v>
      </c>
      <c r="Q206">
        <v>10055</v>
      </c>
      <c r="R206">
        <v>13099</v>
      </c>
      <c r="S206">
        <v>7083</v>
      </c>
      <c r="T206">
        <v>9137</v>
      </c>
      <c r="U206">
        <v>9284</v>
      </c>
    </row>
    <row r="207" spans="14:21" x14ac:dyDescent="0.2">
      <c r="N207">
        <v>5213</v>
      </c>
      <c r="O207">
        <v>7757</v>
      </c>
      <c r="P207">
        <v>6554</v>
      </c>
      <c r="Q207">
        <v>11069</v>
      </c>
      <c r="R207">
        <v>13061</v>
      </c>
      <c r="S207">
        <v>6398</v>
      </c>
      <c r="T207">
        <v>13917</v>
      </c>
      <c r="U207">
        <v>7370</v>
      </c>
    </row>
    <row r="208" spans="14:21" x14ac:dyDescent="0.2">
      <c r="N208">
        <v>6752</v>
      </c>
      <c r="O208">
        <v>5477</v>
      </c>
      <c r="P208">
        <v>16079</v>
      </c>
      <c r="Q208">
        <v>5408</v>
      </c>
      <c r="R208">
        <v>24882</v>
      </c>
      <c r="S208">
        <v>10064</v>
      </c>
      <c r="T208">
        <v>10333</v>
      </c>
      <c r="U208">
        <v>8956</v>
      </c>
    </row>
    <row r="209" spans="14:21" x14ac:dyDescent="0.2">
      <c r="N209">
        <v>8975</v>
      </c>
      <c r="O209">
        <v>5542</v>
      </c>
      <c r="P209">
        <v>14860</v>
      </c>
      <c r="Q209">
        <v>12699</v>
      </c>
      <c r="R209">
        <v>12769</v>
      </c>
      <c r="S209">
        <v>3503</v>
      </c>
      <c r="T209">
        <v>12037</v>
      </c>
      <c r="U209">
        <v>7576</v>
      </c>
    </row>
    <row r="210" spans="14:21" x14ac:dyDescent="0.2">
      <c r="N210">
        <v>6236</v>
      </c>
      <c r="O210">
        <v>5498</v>
      </c>
      <c r="P210">
        <v>10408</v>
      </c>
      <c r="Q210">
        <v>8874</v>
      </c>
      <c r="R210">
        <v>8392</v>
      </c>
      <c r="S210">
        <v>11256</v>
      </c>
      <c r="T210">
        <v>7149</v>
      </c>
      <c r="U210">
        <v>8262</v>
      </c>
    </row>
    <row r="211" spans="14:21" x14ac:dyDescent="0.2">
      <c r="N211">
        <v>10864</v>
      </c>
      <c r="O211">
        <v>4570</v>
      </c>
      <c r="P211">
        <v>11159</v>
      </c>
      <c r="Q211">
        <v>2498</v>
      </c>
      <c r="R211">
        <v>14482</v>
      </c>
      <c r="S211">
        <v>6672</v>
      </c>
      <c r="T211">
        <v>13093</v>
      </c>
      <c r="U211">
        <v>11109</v>
      </c>
    </row>
    <row r="212" spans="14:21" x14ac:dyDescent="0.2">
      <c r="N212">
        <v>6498</v>
      </c>
      <c r="O212">
        <v>5797</v>
      </c>
      <c r="P212">
        <v>7635</v>
      </c>
      <c r="Q212">
        <v>11250</v>
      </c>
      <c r="R212">
        <v>7416</v>
      </c>
      <c r="S212">
        <v>7769</v>
      </c>
      <c r="T212">
        <v>13133</v>
      </c>
      <c r="U212">
        <v>5853</v>
      </c>
    </row>
    <row r="213" spans="14:21" x14ac:dyDescent="0.2">
      <c r="N213">
        <v>2193</v>
      </c>
      <c r="O213">
        <v>3717</v>
      </c>
      <c r="P213">
        <v>13257</v>
      </c>
      <c r="Q213">
        <v>8284</v>
      </c>
      <c r="R213">
        <v>12251</v>
      </c>
      <c r="S213">
        <v>10081</v>
      </c>
      <c r="T213">
        <v>12710</v>
      </c>
      <c r="U213">
        <v>10067</v>
      </c>
    </row>
    <row r="214" spans="14:21" x14ac:dyDescent="0.2">
      <c r="N214">
        <v>6340</v>
      </c>
      <c r="O214">
        <v>6469</v>
      </c>
      <c r="P214">
        <v>12656</v>
      </c>
      <c r="Q214">
        <v>11786</v>
      </c>
      <c r="R214">
        <v>13101</v>
      </c>
      <c r="S214">
        <v>4827</v>
      </c>
      <c r="T214">
        <v>4771</v>
      </c>
      <c r="U214">
        <v>10275</v>
      </c>
    </row>
    <row r="215" spans="14:21" x14ac:dyDescent="0.2">
      <c r="N215">
        <v>9182</v>
      </c>
      <c r="O215">
        <v>9159</v>
      </c>
      <c r="P215">
        <v>16823</v>
      </c>
      <c r="Q215">
        <v>4572</v>
      </c>
      <c r="R215">
        <v>5342</v>
      </c>
      <c r="S215">
        <v>11340</v>
      </c>
      <c r="T215">
        <v>11142</v>
      </c>
      <c r="U215">
        <v>4382</v>
      </c>
    </row>
    <row r="216" spans="14:21" x14ac:dyDescent="0.2">
      <c r="N216">
        <v>5342</v>
      </c>
      <c r="O216">
        <v>4591</v>
      </c>
      <c r="P216">
        <v>15915</v>
      </c>
      <c r="Q216">
        <v>6138</v>
      </c>
      <c r="R216">
        <v>8646</v>
      </c>
      <c r="S216">
        <v>6542</v>
      </c>
      <c r="T216">
        <v>10119</v>
      </c>
      <c r="U216">
        <v>6237</v>
      </c>
    </row>
    <row r="217" spans="14:21" x14ac:dyDescent="0.2">
      <c r="N217">
        <v>4050</v>
      </c>
      <c r="O217">
        <v>8675</v>
      </c>
      <c r="P217">
        <v>2737</v>
      </c>
      <c r="Q217">
        <v>10774</v>
      </c>
      <c r="R217">
        <v>12838</v>
      </c>
      <c r="S217">
        <v>6280</v>
      </c>
      <c r="T217">
        <v>7841</v>
      </c>
      <c r="U217">
        <v>9967</v>
      </c>
    </row>
    <row r="218" spans="14:21" x14ac:dyDescent="0.2">
      <c r="N218">
        <v>3712</v>
      </c>
      <c r="O218">
        <v>4289</v>
      </c>
      <c r="P218">
        <v>5232</v>
      </c>
      <c r="Q218">
        <v>13476</v>
      </c>
      <c r="R218">
        <v>14439</v>
      </c>
      <c r="S218">
        <v>7193</v>
      </c>
      <c r="T218">
        <v>8943</v>
      </c>
      <c r="U218">
        <v>4385</v>
      </c>
    </row>
    <row r="219" spans="14:21" x14ac:dyDescent="0.2">
      <c r="N219">
        <v>6446</v>
      </c>
      <c r="O219">
        <v>7519</v>
      </c>
      <c r="P219">
        <v>3226</v>
      </c>
      <c r="Q219">
        <v>2999</v>
      </c>
      <c r="R219">
        <v>5958</v>
      </c>
      <c r="S219">
        <v>6576</v>
      </c>
      <c r="T219">
        <v>4882</v>
      </c>
      <c r="U219">
        <v>7275</v>
      </c>
    </row>
    <row r="220" spans="14:21" x14ac:dyDescent="0.2">
      <c r="N220">
        <v>5894</v>
      </c>
      <c r="O220">
        <v>8055</v>
      </c>
      <c r="P220">
        <v>14378</v>
      </c>
      <c r="Q220">
        <v>10311</v>
      </c>
      <c r="R220">
        <v>9741</v>
      </c>
      <c r="S220">
        <v>6825</v>
      </c>
      <c r="T220">
        <v>12576</v>
      </c>
      <c r="U220">
        <v>27796</v>
      </c>
    </row>
    <row r="221" spans="14:21" x14ac:dyDescent="0.2">
      <c r="N221">
        <v>10386</v>
      </c>
      <c r="O221">
        <v>3534</v>
      </c>
      <c r="P221">
        <v>12867</v>
      </c>
      <c r="Q221">
        <v>3594</v>
      </c>
      <c r="R221">
        <v>10822</v>
      </c>
      <c r="S221">
        <v>10230</v>
      </c>
      <c r="T221">
        <v>1354</v>
      </c>
      <c r="U221">
        <v>9576</v>
      </c>
    </row>
    <row r="222" spans="14:21" x14ac:dyDescent="0.2">
      <c r="N222">
        <v>4098</v>
      </c>
      <c r="O222">
        <v>7510</v>
      </c>
      <c r="P222">
        <v>7355</v>
      </c>
      <c r="Q222">
        <v>11234</v>
      </c>
      <c r="R222">
        <v>11944</v>
      </c>
      <c r="S222">
        <v>8719</v>
      </c>
      <c r="T222">
        <v>12942</v>
      </c>
      <c r="U222">
        <v>1294</v>
      </c>
    </row>
    <row r="223" spans="14:21" x14ac:dyDescent="0.2">
      <c r="N223">
        <v>10257</v>
      </c>
      <c r="O223">
        <v>8248</v>
      </c>
      <c r="P223">
        <v>12871</v>
      </c>
      <c r="Q223">
        <v>3888</v>
      </c>
      <c r="R223">
        <v>8599</v>
      </c>
      <c r="S223">
        <v>17988</v>
      </c>
      <c r="T223">
        <v>32946</v>
      </c>
      <c r="U223">
        <v>6157</v>
      </c>
    </row>
    <row r="224" spans="14:21" x14ac:dyDescent="0.2">
      <c r="N224">
        <v>12903</v>
      </c>
      <c r="O224">
        <v>6863</v>
      </c>
      <c r="P224">
        <v>12127</v>
      </c>
      <c r="Q224">
        <v>9712</v>
      </c>
      <c r="R224">
        <v>7980</v>
      </c>
      <c r="S224">
        <v>9066</v>
      </c>
      <c r="T224">
        <v>3336</v>
      </c>
      <c r="U224">
        <v>6484</v>
      </c>
    </row>
    <row r="225" spans="14:21" x14ac:dyDescent="0.2">
      <c r="N225">
        <v>9750</v>
      </c>
      <c r="O225">
        <v>8301</v>
      </c>
      <c r="P225">
        <v>3858</v>
      </c>
      <c r="Q225">
        <v>13087</v>
      </c>
      <c r="R225">
        <v>7844</v>
      </c>
      <c r="S225">
        <v>8257</v>
      </c>
      <c r="T225">
        <v>12391</v>
      </c>
      <c r="U225">
        <v>3314</v>
      </c>
    </row>
    <row r="226" spans="14:21" x14ac:dyDescent="0.2">
      <c r="N226">
        <v>7735</v>
      </c>
      <c r="O226">
        <v>8339</v>
      </c>
      <c r="P226">
        <v>15234</v>
      </c>
      <c r="Q226">
        <v>12208</v>
      </c>
      <c r="R226">
        <v>11479</v>
      </c>
      <c r="S226">
        <v>8590</v>
      </c>
      <c r="T226">
        <v>7319</v>
      </c>
      <c r="U226">
        <v>10021</v>
      </c>
    </row>
    <row r="227" spans="14:21" x14ac:dyDescent="0.2">
      <c r="N227">
        <v>9607</v>
      </c>
      <c r="O227">
        <v>8804</v>
      </c>
      <c r="P227">
        <v>15183</v>
      </c>
      <c r="Q227">
        <v>6545</v>
      </c>
      <c r="R227">
        <v>4616</v>
      </c>
      <c r="S227">
        <v>9006</v>
      </c>
      <c r="T227">
        <v>3500</v>
      </c>
      <c r="U227">
        <v>3344</v>
      </c>
    </row>
    <row r="228" spans="14:21" x14ac:dyDescent="0.2">
      <c r="N228">
        <v>11275</v>
      </c>
      <c r="O228">
        <v>10705</v>
      </c>
      <c r="P228">
        <v>13439</v>
      </c>
      <c r="Q228">
        <v>11095</v>
      </c>
      <c r="R228">
        <v>13222</v>
      </c>
      <c r="S228">
        <v>8247</v>
      </c>
      <c r="T228">
        <v>8050</v>
      </c>
      <c r="U228">
        <v>14171</v>
      </c>
    </row>
    <row r="229" spans="14:21" x14ac:dyDescent="0.2">
      <c r="N229">
        <v>3669</v>
      </c>
      <c r="O229">
        <v>3367</v>
      </c>
      <c r="P229">
        <v>13198</v>
      </c>
      <c r="Q229">
        <v>7547</v>
      </c>
      <c r="R229">
        <v>8663</v>
      </c>
      <c r="S229">
        <v>6326</v>
      </c>
      <c r="T229">
        <v>3767</v>
      </c>
      <c r="U229">
        <v>3067</v>
      </c>
    </row>
    <row r="230" spans="14:21" x14ac:dyDescent="0.2">
      <c r="N230">
        <v>8785</v>
      </c>
      <c r="O230">
        <v>4901</v>
      </c>
      <c r="P230">
        <v>11140</v>
      </c>
      <c r="Q230">
        <v>10282</v>
      </c>
      <c r="R230">
        <v>10584</v>
      </c>
      <c r="S230">
        <v>9710</v>
      </c>
      <c r="T230">
        <v>13330</v>
      </c>
      <c r="U230">
        <v>9931</v>
      </c>
    </row>
    <row r="231" spans="14:21" x14ac:dyDescent="0.2">
      <c r="N231">
        <v>3700</v>
      </c>
      <c r="O231">
        <v>9110</v>
      </c>
      <c r="P231">
        <v>18084</v>
      </c>
      <c r="Q231">
        <v>11441</v>
      </c>
      <c r="R231">
        <v>11773</v>
      </c>
      <c r="S231">
        <v>6806</v>
      </c>
      <c r="T231">
        <v>12615</v>
      </c>
      <c r="U231">
        <v>10234</v>
      </c>
    </row>
    <row r="232" spans="14:21" x14ac:dyDescent="0.2">
      <c r="N232">
        <v>5415</v>
      </c>
      <c r="O232">
        <v>7605</v>
      </c>
      <c r="P232">
        <v>10765</v>
      </c>
      <c r="Q232">
        <v>7992</v>
      </c>
      <c r="R232">
        <v>9074</v>
      </c>
      <c r="S232">
        <v>10147</v>
      </c>
      <c r="T232">
        <v>11213</v>
      </c>
      <c r="U232">
        <v>3268</v>
      </c>
    </row>
    <row r="233" spans="14:21" x14ac:dyDescent="0.2">
      <c r="N233">
        <v>6597</v>
      </c>
      <c r="O233">
        <v>3350</v>
      </c>
      <c r="P233">
        <v>5355</v>
      </c>
      <c r="Q233">
        <v>9606</v>
      </c>
      <c r="R233">
        <v>12622</v>
      </c>
      <c r="S233">
        <v>4018</v>
      </c>
      <c r="T233">
        <v>9507</v>
      </c>
      <c r="U233">
        <v>10443</v>
      </c>
    </row>
    <row r="234" spans="14:21" x14ac:dyDescent="0.2">
      <c r="N234">
        <v>15144</v>
      </c>
      <c r="O234">
        <v>6161</v>
      </c>
      <c r="P234">
        <v>11326</v>
      </c>
      <c r="Q234">
        <v>10154</v>
      </c>
      <c r="R234">
        <v>10490</v>
      </c>
      <c r="S234">
        <v>9519</v>
      </c>
      <c r="T234">
        <v>12649</v>
      </c>
      <c r="U234">
        <v>3115</v>
      </c>
    </row>
    <row r="235" spans="14:21" x14ac:dyDescent="0.2">
      <c r="N235">
        <v>8709</v>
      </c>
      <c r="O235">
        <v>3348</v>
      </c>
      <c r="P235">
        <v>12261</v>
      </c>
      <c r="Q235">
        <v>8799</v>
      </c>
      <c r="R235">
        <v>1443</v>
      </c>
      <c r="S235">
        <v>5615</v>
      </c>
      <c r="T235">
        <v>17952</v>
      </c>
      <c r="U235">
        <v>8973</v>
      </c>
    </row>
    <row r="236" spans="14:21" x14ac:dyDescent="0.2">
      <c r="N236">
        <v>10630</v>
      </c>
      <c r="O236">
        <v>8559</v>
      </c>
      <c r="P236">
        <v>12690</v>
      </c>
      <c r="Q236">
        <v>8720</v>
      </c>
      <c r="R236">
        <v>12281</v>
      </c>
      <c r="S236">
        <v>9876</v>
      </c>
      <c r="T236">
        <v>3663</v>
      </c>
      <c r="U236">
        <v>9933</v>
      </c>
    </row>
    <row r="237" spans="14:21" x14ac:dyDescent="0.2">
      <c r="N237">
        <v>11198</v>
      </c>
      <c r="O237">
        <v>6683</v>
      </c>
      <c r="P237">
        <v>18373</v>
      </c>
      <c r="Q237">
        <v>4401</v>
      </c>
      <c r="R237">
        <v>9516</v>
      </c>
      <c r="S237">
        <v>1395</v>
      </c>
      <c r="T237">
        <v>13794</v>
      </c>
      <c r="U237">
        <v>8098</v>
      </c>
    </row>
    <row r="238" spans="14:21" x14ac:dyDescent="0.2">
      <c r="N238">
        <v>7165</v>
      </c>
      <c r="O238">
        <v>6173</v>
      </c>
      <c r="P238">
        <v>8086</v>
      </c>
      <c r="Q238">
        <v>9739</v>
      </c>
      <c r="R238">
        <v>11684</v>
      </c>
      <c r="S238">
        <v>8122</v>
      </c>
      <c r="T238">
        <v>3353</v>
      </c>
      <c r="U238">
        <v>7196</v>
      </c>
    </row>
    <row r="239" spans="14:21" x14ac:dyDescent="0.2">
      <c r="N239">
        <v>9385</v>
      </c>
      <c r="O239">
        <v>5811</v>
      </c>
      <c r="P239">
        <v>14081</v>
      </c>
      <c r="Q239">
        <v>5288</v>
      </c>
      <c r="R239">
        <v>11102</v>
      </c>
      <c r="S239">
        <v>8923</v>
      </c>
      <c r="T239">
        <v>10078</v>
      </c>
      <c r="U239">
        <v>4330</v>
      </c>
    </row>
    <row r="240" spans="14:21" x14ac:dyDescent="0.2">
      <c r="N240">
        <v>9566</v>
      </c>
      <c r="O240">
        <v>9563</v>
      </c>
      <c r="P240">
        <v>11793</v>
      </c>
      <c r="Q240">
        <v>6326</v>
      </c>
      <c r="R240">
        <v>11888</v>
      </c>
      <c r="S240">
        <v>8606</v>
      </c>
      <c r="T240">
        <v>1757</v>
      </c>
      <c r="U240">
        <v>1661</v>
      </c>
    </row>
    <row r="241" spans="14:21" x14ac:dyDescent="0.2">
      <c r="N241">
        <v>12971</v>
      </c>
      <c r="O241">
        <v>7872</v>
      </c>
      <c r="P241">
        <v>6144</v>
      </c>
      <c r="Q241">
        <v>10420</v>
      </c>
      <c r="R241">
        <v>12894</v>
      </c>
      <c r="S241">
        <v>8618</v>
      </c>
      <c r="T241">
        <v>8970</v>
      </c>
      <c r="U241">
        <v>4026</v>
      </c>
    </row>
    <row r="242" spans="14:21" x14ac:dyDescent="0.2">
      <c r="N242">
        <v>8704</v>
      </c>
      <c r="O242">
        <v>7505</v>
      </c>
      <c r="P242">
        <v>13113</v>
      </c>
      <c r="Q242">
        <v>9193</v>
      </c>
      <c r="R242">
        <v>11628</v>
      </c>
      <c r="S242">
        <v>9166</v>
      </c>
      <c r="T242">
        <v>3907</v>
      </c>
      <c r="U242">
        <v>10608</v>
      </c>
    </row>
    <row r="243" spans="14:21" x14ac:dyDescent="0.2">
      <c r="N243">
        <v>4337</v>
      </c>
      <c r="O243">
        <v>4358</v>
      </c>
      <c r="P243">
        <v>14357</v>
      </c>
      <c r="Q243">
        <v>10967</v>
      </c>
      <c r="R243">
        <v>7279</v>
      </c>
      <c r="S243">
        <v>8628</v>
      </c>
      <c r="T243">
        <v>9421</v>
      </c>
      <c r="U243">
        <v>9640</v>
      </c>
    </row>
    <row r="244" spans="14:21" x14ac:dyDescent="0.2">
      <c r="N244">
        <v>4941</v>
      </c>
      <c r="O244">
        <v>5251</v>
      </c>
      <c r="P244">
        <v>4860</v>
      </c>
      <c r="Q244">
        <v>14670</v>
      </c>
      <c r="R244">
        <v>10843</v>
      </c>
      <c r="S244">
        <v>8428</v>
      </c>
      <c r="T244">
        <v>12292</v>
      </c>
      <c r="U244">
        <v>7324</v>
      </c>
    </row>
    <row r="245" spans="14:21" x14ac:dyDescent="0.2">
      <c r="N245">
        <v>13157</v>
      </c>
      <c r="O245">
        <v>5599</v>
      </c>
      <c r="P245">
        <v>7693</v>
      </c>
      <c r="Q245">
        <v>6186</v>
      </c>
      <c r="R245">
        <v>11783</v>
      </c>
      <c r="S245">
        <v>8403</v>
      </c>
      <c r="T245">
        <v>12166</v>
      </c>
      <c r="U245">
        <v>7547</v>
      </c>
    </row>
    <row r="246" spans="14:21" x14ac:dyDescent="0.2">
      <c r="N246">
        <v>5531</v>
      </c>
      <c r="O246">
        <v>10624</v>
      </c>
      <c r="P246">
        <v>4601</v>
      </c>
      <c r="Q246">
        <v>9785</v>
      </c>
      <c r="R246">
        <v>10825</v>
      </c>
      <c r="S246">
        <v>7544</v>
      </c>
      <c r="T246">
        <v>13156</v>
      </c>
      <c r="U246">
        <v>3294</v>
      </c>
    </row>
    <row r="247" spans="14:21" x14ac:dyDescent="0.2">
      <c r="N247">
        <v>6443</v>
      </c>
      <c r="O247">
        <v>3951</v>
      </c>
      <c r="P247">
        <v>11776</v>
      </c>
      <c r="Q247">
        <v>4272</v>
      </c>
      <c r="R247">
        <v>11584</v>
      </c>
      <c r="S247">
        <v>5933</v>
      </c>
      <c r="T247">
        <v>4142</v>
      </c>
      <c r="U247">
        <v>8764</v>
      </c>
    </row>
    <row r="248" spans="14:21" x14ac:dyDescent="0.2">
      <c r="N248">
        <v>8707</v>
      </c>
      <c r="O248">
        <v>12396</v>
      </c>
      <c r="P248">
        <v>9646</v>
      </c>
      <c r="Q248">
        <v>9739</v>
      </c>
      <c r="R248">
        <v>11259</v>
      </c>
      <c r="S248">
        <v>7223</v>
      </c>
      <c r="T248">
        <v>12701</v>
      </c>
      <c r="U248">
        <v>2308</v>
      </c>
    </row>
    <row r="249" spans="14:21" x14ac:dyDescent="0.2">
      <c r="N249">
        <v>7046</v>
      </c>
      <c r="O249">
        <v>6835</v>
      </c>
      <c r="P249">
        <v>11767</v>
      </c>
      <c r="Q249">
        <v>6297</v>
      </c>
      <c r="R249">
        <v>6867</v>
      </c>
      <c r="S249">
        <v>1670</v>
      </c>
      <c r="T249">
        <v>2464</v>
      </c>
      <c r="U249">
        <v>2386</v>
      </c>
    </row>
    <row r="250" spans="14:21" x14ac:dyDescent="0.2">
      <c r="N250">
        <v>5731</v>
      </c>
      <c r="O250">
        <v>3725</v>
      </c>
      <c r="P250">
        <v>7473</v>
      </c>
      <c r="Q250">
        <v>9144</v>
      </c>
      <c r="R250">
        <v>8341</v>
      </c>
      <c r="S250">
        <v>6821</v>
      </c>
      <c r="T250">
        <v>4434</v>
      </c>
      <c r="U250">
        <v>6607</v>
      </c>
    </row>
    <row r="251" spans="14:21" x14ac:dyDescent="0.2">
      <c r="N251">
        <v>6800</v>
      </c>
      <c r="O251">
        <v>5891</v>
      </c>
      <c r="P251">
        <v>11725</v>
      </c>
      <c r="Q251">
        <v>4150</v>
      </c>
      <c r="R251">
        <v>5953</v>
      </c>
      <c r="S251">
        <v>8688</v>
      </c>
      <c r="T251">
        <v>11452</v>
      </c>
      <c r="U251">
        <v>7498</v>
      </c>
    </row>
    <row r="252" spans="14:21" x14ac:dyDescent="0.2">
      <c r="N252">
        <v>8894</v>
      </c>
      <c r="O252">
        <v>4881</v>
      </c>
      <c r="P252">
        <v>16600</v>
      </c>
      <c r="Q252">
        <v>11281</v>
      </c>
      <c r="R252">
        <v>1760</v>
      </c>
      <c r="S252">
        <v>9979</v>
      </c>
      <c r="T252">
        <v>12838</v>
      </c>
      <c r="U252">
        <v>14973</v>
      </c>
    </row>
    <row r="253" spans="14:21" x14ac:dyDescent="0.2">
      <c r="N253">
        <v>8138</v>
      </c>
      <c r="O253">
        <v>11770</v>
      </c>
      <c r="P253">
        <v>14747</v>
      </c>
      <c r="Q253">
        <v>12695</v>
      </c>
      <c r="R253">
        <v>7306</v>
      </c>
      <c r="S253">
        <v>5657</v>
      </c>
      <c r="T253">
        <v>9373</v>
      </c>
      <c r="U253">
        <v>7374</v>
      </c>
    </row>
    <row r="254" spans="14:21" x14ac:dyDescent="0.2">
      <c r="N254">
        <v>13854</v>
      </c>
      <c r="O254">
        <v>2570</v>
      </c>
      <c r="P254">
        <v>10848</v>
      </c>
      <c r="Q254">
        <v>5454</v>
      </c>
      <c r="R254">
        <v>8704</v>
      </c>
      <c r="S254">
        <v>4882</v>
      </c>
      <c r="T254">
        <v>2556</v>
      </c>
      <c r="U254">
        <v>7550</v>
      </c>
    </row>
    <row r="255" spans="14:21" x14ac:dyDescent="0.2">
      <c r="N255">
        <v>9583</v>
      </c>
      <c r="O255">
        <v>11078</v>
      </c>
      <c r="P255">
        <v>6238</v>
      </c>
      <c r="Q255">
        <v>9379</v>
      </c>
      <c r="R255">
        <v>7115</v>
      </c>
      <c r="S255">
        <v>6010</v>
      </c>
      <c r="T255">
        <v>16504</v>
      </c>
      <c r="U255">
        <v>9384</v>
      </c>
    </row>
    <row r="256" spans="14:21" x14ac:dyDescent="0.2">
      <c r="N256">
        <v>6440</v>
      </c>
      <c r="O256">
        <v>7237</v>
      </c>
      <c r="P256">
        <v>4794</v>
      </c>
      <c r="Q256">
        <v>11262</v>
      </c>
      <c r="R256">
        <v>5485</v>
      </c>
      <c r="S256">
        <v>4776</v>
      </c>
      <c r="T256">
        <v>13798</v>
      </c>
      <c r="U256">
        <v>10416</v>
      </c>
    </row>
    <row r="257" spans="14:21" x14ac:dyDescent="0.2">
      <c r="N257">
        <v>6459</v>
      </c>
      <c r="O257">
        <v>6109</v>
      </c>
      <c r="P257">
        <v>8068</v>
      </c>
      <c r="Q257">
        <v>6527</v>
      </c>
      <c r="R257">
        <v>6374</v>
      </c>
      <c r="S257">
        <v>4791</v>
      </c>
      <c r="T257">
        <v>12892</v>
      </c>
      <c r="U257">
        <v>3689</v>
      </c>
    </row>
    <row r="258" spans="14:21" x14ac:dyDescent="0.2">
      <c r="N258">
        <v>4101</v>
      </c>
      <c r="O258">
        <v>5722</v>
      </c>
      <c r="P258">
        <v>17360</v>
      </c>
      <c r="Q258">
        <v>13454</v>
      </c>
      <c r="R258">
        <v>5596</v>
      </c>
      <c r="S258">
        <v>4923</v>
      </c>
      <c r="T258">
        <v>8462</v>
      </c>
      <c r="U258">
        <v>12735</v>
      </c>
    </row>
    <row r="259" spans="14:21" x14ac:dyDescent="0.2">
      <c r="N259">
        <v>6798</v>
      </c>
      <c r="O259">
        <v>3116</v>
      </c>
      <c r="P259">
        <v>12869</v>
      </c>
      <c r="Q259">
        <v>8991</v>
      </c>
      <c r="R259">
        <v>3525</v>
      </c>
      <c r="S259">
        <v>5323</v>
      </c>
      <c r="T259">
        <v>1969</v>
      </c>
      <c r="U259">
        <v>10150</v>
      </c>
    </row>
    <row r="260" spans="14:21" x14ac:dyDescent="0.2">
      <c r="N260">
        <v>2940</v>
      </c>
      <c r="O260">
        <v>4449</v>
      </c>
      <c r="P260">
        <v>13723</v>
      </c>
      <c r="Q260">
        <v>10154</v>
      </c>
      <c r="R260">
        <v>5864</v>
      </c>
      <c r="S260">
        <v>2766</v>
      </c>
      <c r="T260">
        <v>4964</v>
      </c>
      <c r="U260">
        <v>9583</v>
      </c>
    </row>
    <row r="261" spans="14:21" x14ac:dyDescent="0.2">
      <c r="N261">
        <v>3365</v>
      </c>
      <c r="O261">
        <v>5773</v>
      </c>
      <c r="P261">
        <v>14167</v>
      </c>
      <c r="Q261">
        <v>2147</v>
      </c>
      <c r="R261">
        <v>3825</v>
      </c>
      <c r="S261">
        <v>3247</v>
      </c>
      <c r="T261">
        <v>17082</v>
      </c>
      <c r="U261">
        <v>13213</v>
      </c>
    </row>
    <row r="262" spans="14:21" x14ac:dyDescent="0.2">
      <c r="N262">
        <v>12643</v>
      </c>
      <c r="O262">
        <v>5637</v>
      </c>
      <c r="P262">
        <v>2248</v>
      </c>
      <c r="Q262">
        <v>10246</v>
      </c>
      <c r="R262">
        <v>3027</v>
      </c>
      <c r="S262">
        <v>3090</v>
      </c>
      <c r="T262">
        <v>15758</v>
      </c>
      <c r="U262">
        <v>1886</v>
      </c>
    </row>
    <row r="263" spans="14:21" x14ac:dyDescent="0.2">
      <c r="N263">
        <v>7683</v>
      </c>
      <c r="O263">
        <v>7092</v>
      </c>
      <c r="P263">
        <v>12256</v>
      </c>
      <c r="Q263">
        <v>8966</v>
      </c>
      <c r="R263">
        <v>3339</v>
      </c>
      <c r="S263">
        <v>3461</v>
      </c>
      <c r="T263">
        <v>8997</v>
      </c>
      <c r="U263">
        <v>10326</v>
      </c>
    </row>
    <row r="264" spans="14:21" x14ac:dyDescent="0.2">
      <c r="N264">
        <v>3654</v>
      </c>
      <c r="O264">
        <v>3327</v>
      </c>
      <c r="P264">
        <v>11188</v>
      </c>
      <c r="Q264">
        <v>13908</v>
      </c>
      <c r="R264">
        <v>1326</v>
      </c>
      <c r="S264">
        <v>1270</v>
      </c>
      <c r="T264">
        <v>18750</v>
      </c>
      <c r="U264">
        <v>8044</v>
      </c>
    </row>
    <row r="265" spans="14:21" x14ac:dyDescent="0.2">
      <c r="N265">
        <v>5272</v>
      </c>
      <c r="O265">
        <v>8034</v>
      </c>
      <c r="P265">
        <v>10642</v>
      </c>
      <c r="Q265">
        <v>10102</v>
      </c>
      <c r="R265" t="s">
        <v>109</v>
      </c>
      <c r="S265" t="s">
        <v>129</v>
      </c>
      <c r="T265">
        <v>8159</v>
      </c>
      <c r="U265">
        <v>8765</v>
      </c>
    </row>
    <row r="266" spans="14:21" x14ac:dyDescent="0.2">
      <c r="N266">
        <v>7687</v>
      </c>
      <c r="O266">
        <v>10816</v>
      </c>
      <c r="P266">
        <v>14810</v>
      </c>
      <c r="Q266">
        <v>10276</v>
      </c>
      <c r="R266" t="s">
        <v>110</v>
      </c>
      <c r="S266" t="s">
        <v>130</v>
      </c>
      <c r="T266">
        <v>8937</v>
      </c>
      <c r="U266">
        <v>10115</v>
      </c>
    </row>
    <row r="267" spans="14:21" x14ac:dyDescent="0.2">
      <c r="N267">
        <v>2135</v>
      </c>
      <c r="O267">
        <v>3143</v>
      </c>
      <c r="P267">
        <v>13315</v>
      </c>
      <c r="Q267">
        <v>6327</v>
      </c>
      <c r="R267" t="s">
        <v>111</v>
      </c>
      <c r="S267" t="s">
        <v>131</v>
      </c>
      <c r="T267">
        <v>9462</v>
      </c>
      <c r="U267">
        <v>7528</v>
      </c>
    </row>
    <row r="268" spans="14:21" x14ac:dyDescent="0.2">
      <c r="N268">
        <v>3433</v>
      </c>
      <c r="O268">
        <v>2800</v>
      </c>
      <c r="P268">
        <v>10856</v>
      </c>
      <c r="Q268">
        <v>4853</v>
      </c>
      <c r="R268" t="s">
        <v>112</v>
      </c>
      <c r="S268" t="s">
        <v>132</v>
      </c>
      <c r="T268">
        <v>12906</v>
      </c>
      <c r="U268">
        <v>5841</v>
      </c>
    </row>
    <row r="269" spans="14:21" x14ac:dyDescent="0.2">
      <c r="N269">
        <v>3440</v>
      </c>
      <c r="O269">
        <v>2897</v>
      </c>
      <c r="P269">
        <v>11129</v>
      </c>
      <c r="Q269">
        <v>10881</v>
      </c>
      <c r="R269" t="s">
        <v>113</v>
      </c>
      <c r="S269" t="s">
        <v>133</v>
      </c>
      <c r="T269">
        <v>8784</v>
      </c>
      <c r="U269">
        <v>7389</v>
      </c>
    </row>
    <row r="270" spans="14:21" x14ac:dyDescent="0.2">
      <c r="N270">
        <v>3189</v>
      </c>
      <c r="O270">
        <v>2380</v>
      </c>
      <c r="P270">
        <v>12420</v>
      </c>
      <c r="Q270">
        <v>8350</v>
      </c>
      <c r="T270">
        <v>10246</v>
      </c>
      <c r="U270">
        <v>6939</v>
      </c>
    </row>
    <row r="271" spans="14:21" x14ac:dyDescent="0.2">
      <c r="N271">
        <v>3075</v>
      </c>
      <c r="O271">
        <v>2592</v>
      </c>
      <c r="P271">
        <v>5467</v>
      </c>
      <c r="Q271">
        <v>4184</v>
      </c>
      <c r="T271">
        <v>11616</v>
      </c>
      <c r="U271">
        <v>6226</v>
      </c>
    </row>
    <row r="272" spans="14:21" x14ac:dyDescent="0.2">
      <c r="N272">
        <v>4063</v>
      </c>
      <c r="O272">
        <v>3116</v>
      </c>
      <c r="P272">
        <v>12927</v>
      </c>
      <c r="Q272">
        <v>10893</v>
      </c>
      <c r="T272">
        <v>10040</v>
      </c>
      <c r="U272">
        <v>6377</v>
      </c>
    </row>
    <row r="273" spans="14:21" x14ac:dyDescent="0.2">
      <c r="N273">
        <v>2596</v>
      </c>
      <c r="O273">
        <v>2013</v>
      </c>
      <c r="P273">
        <v>12257</v>
      </c>
      <c r="Q273">
        <v>9412</v>
      </c>
      <c r="T273">
        <v>6998</v>
      </c>
      <c r="U273">
        <v>2238</v>
      </c>
    </row>
    <row r="274" spans="14:21" x14ac:dyDescent="0.2">
      <c r="N274">
        <v>3672</v>
      </c>
      <c r="O274">
        <v>3436</v>
      </c>
      <c r="P274">
        <v>11505</v>
      </c>
      <c r="Q274">
        <v>10462</v>
      </c>
      <c r="T274">
        <v>2551</v>
      </c>
      <c r="U274">
        <v>11723</v>
      </c>
    </row>
    <row r="275" spans="14:21" x14ac:dyDescent="0.2">
      <c r="N275">
        <v>707</v>
      </c>
      <c r="O275">
        <v>3720</v>
      </c>
      <c r="P275">
        <v>13925</v>
      </c>
      <c r="Q275">
        <v>9676</v>
      </c>
      <c r="T275">
        <v>7384</v>
      </c>
      <c r="U275">
        <v>7151</v>
      </c>
    </row>
    <row r="276" spans="14:21" x14ac:dyDescent="0.2">
      <c r="N276">
        <v>2885</v>
      </c>
      <c r="O276">
        <v>2729</v>
      </c>
      <c r="P276">
        <v>10768</v>
      </c>
      <c r="Q276">
        <v>8778</v>
      </c>
      <c r="T276">
        <v>3179</v>
      </c>
      <c r="U276">
        <v>8997</v>
      </c>
    </row>
    <row r="277" spans="14:21" x14ac:dyDescent="0.2">
      <c r="N277">
        <v>2746</v>
      </c>
      <c r="O277">
        <v>1310</v>
      </c>
      <c r="P277">
        <v>9589</v>
      </c>
      <c r="Q277">
        <v>8896</v>
      </c>
      <c r="T277">
        <v>11660</v>
      </c>
      <c r="U277">
        <v>8844</v>
      </c>
    </row>
    <row r="278" spans="14:21" x14ac:dyDescent="0.2">
      <c r="N278">
        <v>903</v>
      </c>
      <c r="O278">
        <v>706</v>
      </c>
      <c r="P278">
        <v>12767</v>
      </c>
      <c r="Q278">
        <v>8417</v>
      </c>
      <c r="T278">
        <v>13598</v>
      </c>
      <c r="U278">
        <v>15401</v>
      </c>
    </row>
    <row r="279" spans="14:21" x14ac:dyDescent="0.2">
      <c r="N279">
        <v>731</v>
      </c>
      <c r="O279">
        <v>693</v>
      </c>
      <c r="P279">
        <v>7127</v>
      </c>
      <c r="Q279">
        <v>7701</v>
      </c>
      <c r="T279">
        <v>4706</v>
      </c>
      <c r="U279">
        <v>2867</v>
      </c>
    </row>
    <row r="280" spans="14:21" x14ac:dyDescent="0.2">
      <c r="N280">
        <v>1353</v>
      </c>
      <c r="O280">
        <v>603</v>
      </c>
      <c r="P280">
        <v>12262</v>
      </c>
      <c r="Q280">
        <v>8379</v>
      </c>
      <c r="T280">
        <v>16473</v>
      </c>
      <c r="U280">
        <v>10513</v>
      </c>
    </row>
    <row r="281" spans="14:21" x14ac:dyDescent="0.2">
      <c r="N281">
        <v>1090</v>
      </c>
      <c r="O281">
        <v>1042</v>
      </c>
      <c r="P281">
        <v>14325</v>
      </c>
      <c r="Q281">
        <v>9682</v>
      </c>
      <c r="T281">
        <v>10335</v>
      </c>
      <c r="U281">
        <v>8156</v>
      </c>
    </row>
    <row r="282" spans="14:21" x14ac:dyDescent="0.2">
      <c r="N282">
        <v>612</v>
      </c>
      <c r="O282">
        <v>872</v>
      </c>
      <c r="P282">
        <v>17923</v>
      </c>
      <c r="Q282">
        <v>6026</v>
      </c>
      <c r="T282">
        <v>7279</v>
      </c>
      <c r="U282">
        <v>8923</v>
      </c>
    </row>
    <row r="283" spans="14:21" x14ac:dyDescent="0.2">
      <c r="N283" t="s">
        <v>99</v>
      </c>
      <c r="O283" t="s">
        <v>119</v>
      </c>
      <c r="P283">
        <v>11031</v>
      </c>
      <c r="Q283">
        <v>5457</v>
      </c>
      <c r="T283">
        <v>13023</v>
      </c>
      <c r="U283">
        <v>4103</v>
      </c>
    </row>
    <row r="284" spans="14:21" x14ac:dyDescent="0.2">
      <c r="N284" t="s">
        <v>100</v>
      </c>
      <c r="O284" t="s">
        <v>120</v>
      </c>
      <c r="P284">
        <v>7626</v>
      </c>
      <c r="Q284">
        <v>9788</v>
      </c>
      <c r="T284">
        <v>11091</v>
      </c>
      <c r="U284">
        <v>5918</v>
      </c>
    </row>
    <row r="285" spans="14:21" x14ac:dyDescent="0.2">
      <c r="N285" t="s">
        <v>101</v>
      </c>
      <c r="O285" t="s">
        <v>121</v>
      </c>
      <c r="P285">
        <v>7813</v>
      </c>
      <c r="Q285">
        <v>9819</v>
      </c>
      <c r="T285">
        <v>17946</v>
      </c>
      <c r="U285">
        <v>12515</v>
      </c>
    </row>
    <row r="286" spans="14:21" x14ac:dyDescent="0.2">
      <c r="N286" t="s">
        <v>102</v>
      </c>
      <c r="O286" t="s">
        <v>122</v>
      </c>
      <c r="P286">
        <v>4613</v>
      </c>
      <c r="Q286">
        <v>9849</v>
      </c>
      <c r="T286">
        <v>11210</v>
      </c>
      <c r="U286">
        <v>8520</v>
      </c>
    </row>
    <row r="287" spans="14:21" x14ac:dyDescent="0.2">
      <c r="N287" t="s">
        <v>103</v>
      </c>
      <c r="O287" t="s">
        <v>123</v>
      </c>
      <c r="P287">
        <v>12133</v>
      </c>
      <c r="Q287">
        <v>8733</v>
      </c>
      <c r="T287">
        <v>14970</v>
      </c>
      <c r="U287">
        <v>12586</v>
      </c>
    </row>
    <row r="288" spans="14:21" x14ac:dyDescent="0.2">
      <c r="P288">
        <v>10734</v>
      </c>
      <c r="Q288">
        <v>7654</v>
      </c>
      <c r="T288">
        <v>16747</v>
      </c>
      <c r="U288">
        <v>9422</v>
      </c>
    </row>
    <row r="289" spans="16:21" x14ac:dyDescent="0.2">
      <c r="P289">
        <v>11069</v>
      </c>
      <c r="Q289">
        <v>6868</v>
      </c>
      <c r="T289">
        <v>2811</v>
      </c>
      <c r="U289">
        <v>4354</v>
      </c>
    </row>
    <row r="290" spans="16:21" x14ac:dyDescent="0.2">
      <c r="P290">
        <v>9547</v>
      </c>
      <c r="Q290">
        <v>8961</v>
      </c>
      <c r="T290">
        <v>5024</v>
      </c>
      <c r="U290">
        <v>8140</v>
      </c>
    </row>
    <row r="291" spans="16:21" x14ac:dyDescent="0.2">
      <c r="P291">
        <v>8484</v>
      </c>
      <c r="Q291">
        <v>8906</v>
      </c>
      <c r="T291">
        <v>8827</v>
      </c>
      <c r="U291">
        <v>8388</v>
      </c>
    </row>
    <row r="292" spans="16:21" x14ac:dyDescent="0.2">
      <c r="P292">
        <v>9286</v>
      </c>
      <c r="Q292">
        <v>7112</v>
      </c>
      <c r="T292">
        <v>11941</v>
      </c>
      <c r="U292">
        <v>6568</v>
      </c>
    </row>
    <row r="293" spans="16:21" x14ac:dyDescent="0.2">
      <c r="P293">
        <v>8161</v>
      </c>
      <c r="Q293">
        <v>7620</v>
      </c>
      <c r="T293">
        <v>12350</v>
      </c>
      <c r="U293">
        <v>9864</v>
      </c>
    </row>
    <row r="294" spans="16:21" x14ac:dyDescent="0.2">
      <c r="P294">
        <v>7462</v>
      </c>
      <c r="Q294">
        <v>6093</v>
      </c>
      <c r="T294">
        <v>12268</v>
      </c>
      <c r="U294">
        <v>9020</v>
      </c>
    </row>
    <row r="295" spans="16:21" x14ac:dyDescent="0.2">
      <c r="P295">
        <v>4762</v>
      </c>
      <c r="Q295">
        <v>7297</v>
      </c>
      <c r="T295">
        <v>19151</v>
      </c>
      <c r="U295">
        <v>7207</v>
      </c>
    </row>
    <row r="296" spans="16:21" x14ac:dyDescent="0.2">
      <c r="P296">
        <v>8578</v>
      </c>
      <c r="Q296">
        <v>4798</v>
      </c>
      <c r="T296">
        <v>12240</v>
      </c>
      <c r="U296">
        <v>1303</v>
      </c>
    </row>
    <row r="297" spans="16:21" x14ac:dyDescent="0.2">
      <c r="P297">
        <v>3365</v>
      </c>
      <c r="Q297">
        <v>4187</v>
      </c>
      <c r="T297">
        <v>1428</v>
      </c>
      <c r="U297">
        <v>9448</v>
      </c>
    </row>
    <row r="298" spans="16:21" x14ac:dyDescent="0.2">
      <c r="P298">
        <v>4857</v>
      </c>
      <c r="Q298">
        <v>3732</v>
      </c>
      <c r="T298">
        <v>8346</v>
      </c>
      <c r="U298">
        <v>5896</v>
      </c>
    </row>
    <row r="299" spans="16:21" x14ac:dyDescent="0.2">
      <c r="P299">
        <v>5297</v>
      </c>
      <c r="Q299">
        <v>4262</v>
      </c>
      <c r="T299">
        <v>10514</v>
      </c>
      <c r="U299">
        <v>8309</v>
      </c>
    </row>
    <row r="300" spans="16:21" x14ac:dyDescent="0.2">
      <c r="P300">
        <v>2797</v>
      </c>
      <c r="Q300">
        <v>2214</v>
      </c>
      <c r="T300">
        <v>7919</v>
      </c>
      <c r="U300">
        <v>6204</v>
      </c>
    </row>
    <row r="301" spans="16:21" x14ac:dyDescent="0.2">
      <c r="P301">
        <v>4148</v>
      </c>
      <c r="Q301">
        <v>3072</v>
      </c>
      <c r="T301">
        <v>7175</v>
      </c>
      <c r="U301">
        <v>8918</v>
      </c>
    </row>
    <row r="302" spans="16:21" x14ac:dyDescent="0.2">
      <c r="P302">
        <v>3912</v>
      </c>
      <c r="Q302">
        <v>3555</v>
      </c>
      <c r="T302">
        <v>15127</v>
      </c>
      <c r="U302">
        <v>8410</v>
      </c>
    </row>
    <row r="303" spans="16:21" x14ac:dyDescent="0.2">
      <c r="P303">
        <v>2417</v>
      </c>
      <c r="Q303">
        <v>2626</v>
      </c>
      <c r="T303">
        <v>6551</v>
      </c>
      <c r="U303">
        <v>15528</v>
      </c>
    </row>
    <row r="304" spans="16:21" x14ac:dyDescent="0.2">
      <c r="P304">
        <v>2260</v>
      </c>
      <c r="Q304">
        <v>2167</v>
      </c>
      <c r="T304">
        <v>5666</v>
      </c>
      <c r="U304">
        <v>2463</v>
      </c>
    </row>
    <row r="305" spans="16:21" x14ac:dyDescent="0.2">
      <c r="P305">
        <v>1671</v>
      </c>
      <c r="Q305">
        <v>1594</v>
      </c>
      <c r="T305">
        <v>10910</v>
      </c>
      <c r="U305">
        <v>7283</v>
      </c>
    </row>
    <row r="306" spans="16:21" x14ac:dyDescent="0.2">
      <c r="P306" t="s">
        <v>104</v>
      </c>
      <c r="Q306" t="s">
        <v>124</v>
      </c>
      <c r="T306">
        <v>8854</v>
      </c>
      <c r="U306">
        <v>5094</v>
      </c>
    </row>
    <row r="307" spans="16:21" x14ac:dyDescent="0.2">
      <c r="P307" t="s">
        <v>105</v>
      </c>
      <c r="Q307" t="s">
        <v>125</v>
      </c>
      <c r="T307">
        <v>12865</v>
      </c>
      <c r="U307">
        <v>11563</v>
      </c>
    </row>
    <row r="308" spans="16:21" x14ac:dyDescent="0.2">
      <c r="P308" t="s">
        <v>106</v>
      </c>
      <c r="Q308" t="s">
        <v>126</v>
      </c>
      <c r="T308">
        <v>11089</v>
      </c>
      <c r="U308">
        <v>11251</v>
      </c>
    </row>
    <row r="309" spans="16:21" x14ac:dyDescent="0.2">
      <c r="P309" t="s">
        <v>107</v>
      </c>
      <c r="Q309" t="s">
        <v>127</v>
      </c>
      <c r="T309">
        <v>11370</v>
      </c>
      <c r="U309">
        <v>9973</v>
      </c>
    </row>
    <row r="310" spans="16:21" x14ac:dyDescent="0.2">
      <c r="P310" t="s">
        <v>108</v>
      </c>
      <c r="Q310" t="s">
        <v>128</v>
      </c>
      <c r="T310">
        <v>7317</v>
      </c>
      <c r="U310">
        <v>8584</v>
      </c>
    </row>
    <row r="311" spans="16:21" x14ac:dyDescent="0.2">
      <c r="T311">
        <v>6092</v>
      </c>
      <c r="U311">
        <v>4738</v>
      </c>
    </row>
    <row r="312" spans="16:21" x14ac:dyDescent="0.2">
      <c r="T312">
        <v>11309</v>
      </c>
      <c r="U312">
        <v>9020</v>
      </c>
    </row>
    <row r="313" spans="16:21" x14ac:dyDescent="0.2">
      <c r="T313">
        <v>14512</v>
      </c>
      <c r="U313">
        <v>5660</v>
      </c>
    </row>
    <row r="314" spans="16:21" x14ac:dyDescent="0.2">
      <c r="T314">
        <v>10202</v>
      </c>
      <c r="U314">
        <v>5295</v>
      </c>
    </row>
    <row r="315" spans="16:21" x14ac:dyDescent="0.2">
      <c r="T315">
        <v>9353</v>
      </c>
      <c r="U315">
        <v>6734</v>
      </c>
    </row>
    <row r="316" spans="16:21" x14ac:dyDescent="0.2">
      <c r="T316">
        <v>11822</v>
      </c>
      <c r="U316">
        <v>11209</v>
      </c>
    </row>
    <row r="317" spans="16:21" x14ac:dyDescent="0.2">
      <c r="T317">
        <v>8493</v>
      </c>
      <c r="U317">
        <v>2901</v>
      </c>
    </row>
    <row r="318" spans="16:21" x14ac:dyDescent="0.2">
      <c r="T318">
        <v>3282</v>
      </c>
      <c r="U318">
        <v>8081</v>
      </c>
    </row>
    <row r="319" spans="16:21" x14ac:dyDescent="0.2">
      <c r="T319">
        <v>10083</v>
      </c>
      <c r="U319">
        <v>7010</v>
      </c>
    </row>
    <row r="320" spans="16:21" x14ac:dyDescent="0.2">
      <c r="T320">
        <v>3071</v>
      </c>
      <c r="U320">
        <v>2763</v>
      </c>
    </row>
    <row r="321" spans="20:21" x14ac:dyDescent="0.2">
      <c r="T321">
        <v>5062</v>
      </c>
      <c r="U321">
        <v>5404</v>
      </c>
    </row>
    <row r="322" spans="20:21" x14ac:dyDescent="0.2">
      <c r="T322">
        <v>5575</v>
      </c>
      <c r="U322">
        <v>5514</v>
      </c>
    </row>
    <row r="323" spans="20:21" x14ac:dyDescent="0.2">
      <c r="T323">
        <v>6407</v>
      </c>
      <c r="U323">
        <v>5555</v>
      </c>
    </row>
    <row r="324" spans="20:21" x14ac:dyDescent="0.2">
      <c r="T324">
        <v>6331</v>
      </c>
      <c r="U324">
        <v>4104</v>
      </c>
    </row>
    <row r="325" spans="20:21" x14ac:dyDescent="0.2">
      <c r="T325">
        <v>6610</v>
      </c>
      <c r="U325">
        <v>5397</v>
      </c>
    </row>
    <row r="326" spans="20:21" x14ac:dyDescent="0.2">
      <c r="T326">
        <v>6403</v>
      </c>
      <c r="U326">
        <v>4959</v>
      </c>
    </row>
    <row r="327" spans="20:21" x14ac:dyDescent="0.2">
      <c r="T327">
        <v>2979</v>
      </c>
      <c r="U327">
        <v>2660</v>
      </c>
    </row>
    <row r="328" spans="20:21" x14ac:dyDescent="0.2">
      <c r="T328">
        <v>3522</v>
      </c>
      <c r="U328">
        <v>3220</v>
      </c>
    </row>
    <row r="329" spans="20:21" x14ac:dyDescent="0.2">
      <c r="T329" t="s">
        <v>114</v>
      </c>
      <c r="U329" t="s">
        <v>134</v>
      </c>
    </row>
    <row r="330" spans="20:21" x14ac:dyDescent="0.2">
      <c r="T330" t="s">
        <v>115</v>
      </c>
      <c r="U330" t="s">
        <v>135</v>
      </c>
    </row>
    <row r="331" spans="20:21" x14ac:dyDescent="0.2">
      <c r="T331" t="s">
        <v>116</v>
      </c>
      <c r="U331" t="s">
        <v>136</v>
      </c>
    </row>
    <row r="332" spans="20:21" x14ac:dyDescent="0.2">
      <c r="T332" t="s">
        <v>117</v>
      </c>
      <c r="U332" t="s">
        <v>137</v>
      </c>
    </row>
    <row r="333" spans="20:21" x14ac:dyDescent="0.2">
      <c r="T333" t="s">
        <v>118</v>
      </c>
      <c r="U333" t="s">
        <v>138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1A90-48DD-FD41-AE82-7E8F9F3411A7}">
  <dimension ref="B1:O17"/>
  <sheetViews>
    <sheetView zoomScale="120" zoomScaleNormal="120" workbookViewId="0">
      <selection activeCell="F21" sqref="F21"/>
    </sheetView>
  </sheetViews>
  <sheetFormatPr baseColWidth="10" defaultRowHeight="16" x14ac:dyDescent="0.2"/>
  <cols>
    <col min="7" max="7" width="9.33203125" customWidth="1"/>
    <col min="8" max="8" width="13.1640625" customWidth="1"/>
    <col min="9" max="9" width="12.5" customWidth="1"/>
    <col min="10" max="10" width="12.1640625" customWidth="1"/>
    <col min="11" max="11" width="14.33203125" customWidth="1"/>
    <col min="12" max="12" width="12.5" customWidth="1"/>
    <col min="13" max="13" width="13.33203125" customWidth="1"/>
    <col min="14" max="14" width="13.5" customWidth="1"/>
    <col min="15" max="15" width="14.33203125" customWidth="1"/>
  </cols>
  <sheetData>
    <row r="1" spans="2:15" x14ac:dyDescent="0.2">
      <c r="B1" s="11"/>
      <c r="C1" s="8" t="s">
        <v>54</v>
      </c>
      <c r="D1" s="8" t="s">
        <v>55</v>
      </c>
      <c r="G1" s="51" t="s">
        <v>98</v>
      </c>
      <c r="H1" s="51" t="s">
        <v>56</v>
      </c>
      <c r="I1" s="51"/>
      <c r="J1" s="51" t="s">
        <v>67</v>
      </c>
      <c r="K1" s="51"/>
      <c r="L1" s="51" t="s">
        <v>6</v>
      </c>
      <c r="M1" s="51"/>
      <c r="N1" s="51" t="s">
        <v>5</v>
      </c>
      <c r="O1" s="51"/>
    </row>
    <row r="2" spans="2:15" ht="17" x14ac:dyDescent="0.2">
      <c r="B2" s="9" t="s">
        <v>48</v>
      </c>
      <c r="C2" s="11">
        <v>5321</v>
      </c>
      <c r="D2" s="13">
        <v>2665</v>
      </c>
      <c r="G2" s="51"/>
      <c r="H2" s="8" t="s">
        <v>54</v>
      </c>
      <c r="I2" s="8" t="s">
        <v>55</v>
      </c>
      <c r="J2" s="8" t="s">
        <v>54</v>
      </c>
      <c r="K2" s="8" t="s">
        <v>55</v>
      </c>
      <c r="L2" s="8" t="s">
        <v>54</v>
      </c>
      <c r="M2" s="8" t="s">
        <v>55</v>
      </c>
      <c r="N2" s="8" t="s">
        <v>54</v>
      </c>
      <c r="O2" s="8" t="s">
        <v>55</v>
      </c>
    </row>
    <row r="3" spans="2:15" ht="17" x14ac:dyDescent="0.2">
      <c r="B3" s="9" t="s">
        <v>49</v>
      </c>
      <c r="C3" s="11">
        <v>5321</v>
      </c>
      <c r="D3" s="13">
        <v>2665</v>
      </c>
      <c r="G3" s="1">
        <v>5</v>
      </c>
      <c r="H3" s="16">
        <v>1353.9</v>
      </c>
      <c r="I3" s="16">
        <v>1339.25</v>
      </c>
      <c r="J3" s="14">
        <v>1010.05</v>
      </c>
      <c r="K3" s="14">
        <v>1007.3</v>
      </c>
      <c r="L3" s="14">
        <v>1490.75</v>
      </c>
      <c r="M3" s="14">
        <v>1488.75</v>
      </c>
      <c r="N3" s="14">
        <v>1871.3</v>
      </c>
      <c r="O3" s="14">
        <v>1867.9</v>
      </c>
    </row>
    <row r="4" spans="2:15" ht="17" x14ac:dyDescent="0.2">
      <c r="B4" s="9" t="s">
        <v>52</v>
      </c>
      <c r="C4" s="11">
        <v>1483473</v>
      </c>
      <c r="D4" s="13">
        <v>371919</v>
      </c>
      <c r="G4" s="1">
        <v>25</v>
      </c>
      <c r="H4" s="16">
        <v>3746.75</v>
      </c>
      <c r="I4" s="16">
        <v>3664.75</v>
      </c>
      <c r="J4" s="14">
        <v>2432.5</v>
      </c>
      <c r="K4" s="14">
        <v>2427.75</v>
      </c>
      <c r="L4" s="14">
        <v>4458.5</v>
      </c>
      <c r="M4" s="14">
        <v>4443.25</v>
      </c>
      <c r="N4" s="14">
        <v>3500.25</v>
      </c>
      <c r="O4" s="14">
        <v>3479.5</v>
      </c>
    </row>
    <row r="5" spans="2:15" ht="17" x14ac:dyDescent="0.2">
      <c r="B5" s="9" t="s">
        <v>50</v>
      </c>
      <c r="C5" s="11">
        <v>28313041</v>
      </c>
      <c r="D5" s="13">
        <v>7102225</v>
      </c>
      <c r="G5" s="1">
        <v>50</v>
      </c>
      <c r="H5" s="16">
        <v>9723</v>
      </c>
      <c r="I5" s="16">
        <v>9277</v>
      </c>
      <c r="J5" s="14">
        <v>7669.5</v>
      </c>
      <c r="K5" s="14">
        <v>7491</v>
      </c>
      <c r="L5" s="14">
        <v>19124.5</v>
      </c>
      <c r="M5" s="14">
        <v>18915.5</v>
      </c>
      <c r="N5" s="14">
        <v>8868.5</v>
      </c>
      <c r="O5" s="14">
        <v>8807</v>
      </c>
    </row>
    <row r="6" spans="2:15" ht="17" x14ac:dyDescent="0.2">
      <c r="B6" s="10"/>
      <c r="C6" s="11"/>
      <c r="D6" s="11"/>
      <c r="G6" s="1">
        <v>75</v>
      </c>
      <c r="H6" s="16">
        <v>14548.5</v>
      </c>
      <c r="I6" s="16">
        <v>14133.25</v>
      </c>
      <c r="J6" s="14">
        <v>16132.5</v>
      </c>
      <c r="K6" s="14">
        <v>15356.5</v>
      </c>
      <c r="L6" s="14">
        <v>42746.5</v>
      </c>
      <c r="M6" s="14">
        <v>41696.75</v>
      </c>
      <c r="N6" s="14">
        <v>26630.5</v>
      </c>
      <c r="O6" s="14">
        <v>26317</v>
      </c>
    </row>
    <row r="7" spans="2:15" ht="17" x14ac:dyDescent="0.2">
      <c r="B7" s="9" t="s">
        <v>51</v>
      </c>
      <c r="C7" s="1">
        <f>C5-C4</f>
        <v>26829568</v>
      </c>
      <c r="D7" s="1">
        <f>D5-D4</f>
        <v>6730306</v>
      </c>
      <c r="G7" s="1">
        <v>95</v>
      </c>
      <c r="H7" s="16">
        <v>20321.3</v>
      </c>
      <c r="I7" s="16">
        <v>18823</v>
      </c>
      <c r="J7" s="14">
        <v>26827.8999999999</v>
      </c>
      <c r="K7" s="14">
        <v>25853.549999999901</v>
      </c>
      <c r="L7" s="14">
        <v>114034.5</v>
      </c>
      <c r="M7" s="14">
        <v>110302.75</v>
      </c>
      <c r="N7" s="14">
        <v>57311.1</v>
      </c>
      <c r="O7" s="14">
        <v>56451.1</v>
      </c>
    </row>
    <row r="8" spans="2:15" ht="17" x14ac:dyDescent="0.2">
      <c r="B8" s="9" t="s">
        <v>53</v>
      </c>
      <c r="C8" s="1">
        <f>C7/2</f>
        <v>13414784</v>
      </c>
      <c r="D8" s="1">
        <f>D7/2</f>
        <v>3365153</v>
      </c>
    </row>
    <row r="11" spans="2:15" x14ac:dyDescent="0.2">
      <c r="G11" s="51" t="s">
        <v>98</v>
      </c>
      <c r="H11" s="51" t="s">
        <v>27</v>
      </c>
      <c r="I11" s="51"/>
      <c r="J11" s="51" t="s">
        <v>26</v>
      </c>
      <c r="K11" s="51"/>
      <c r="L11" s="51" t="s">
        <v>25</v>
      </c>
      <c r="M11" s="51"/>
      <c r="N11" s="51" t="s">
        <v>24</v>
      </c>
      <c r="O11" s="51"/>
    </row>
    <row r="12" spans="2:15" x14ac:dyDescent="0.2">
      <c r="G12" s="51"/>
      <c r="H12" s="8" t="s">
        <v>54</v>
      </c>
      <c r="I12" s="8" t="s">
        <v>55</v>
      </c>
      <c r="J12" s="8" t="s">
        <v>54</v>
      </c>
      <c r="K12" s="8" t="s">
        <v>55</v>
      </c>
      <c r="L12" s="8" t="s">
        <v>54</v>
      </c>
      <c r="M12" s="8" t="s">
        <v>55</v>
      </c>
      <c r="N12" s="8" t="s">
        <v>54</v>
      </c>
      <c r="O12" s="8" t="s">
        <v>55</v>
      </c>
    </row>
    <row r="13" spans="2:15" x14ac:dyDescent="0.2">
      <c r="G13" s="1">
        <v>5</v>
      </c>
      <c r="H13">
        <v>2506.5</v>
      </c>
      <c r="I13">
        <v>2335.0500000000002</v>
      </c>
      <c r="J13">
        <v>3380</v>
      </c>
      <c r="K13">
        <v>3078.6</v>
      </c>
      <c r="L13">
        <v>2698.3</v>
      </c>
      <c r="M13">
        <v>2461.75</v>
      </c>
      <c r="N13">
        <v>2013.75</v>
      </c>
      <c r="O13">
        <v>1906</v>
      </c>
    </row>
    <row r="14" spans="2:15" x14ac:dyDescent="0.2">
      <c r="G14" s="1">
        <v>25</v>
      </c>
      <c r="H14">
        <v>5324.5</v>
      </c>
      <c r="I14">
        <v>4624.75</v>
      </c>
      <c r="J14">
        <v>8792.5</v>
      </c>
      <c r="K14">
        <v>7275</v>
      </c>
      <c r="L14">
        <v>7470</v>
      </c>
      <c r="M14">
        <v>6015.5</v>
      </c>
      <c r="N14">
        <v>5382.5</v>
      </c>
      <c r="O14">
        <v>4638.25</v>
      </c>
    </row>
    <row r="15" spans="2:15" x14ac:dyDescent="0.2">
      <c r="G15" s="1">
        <v>50</v>
      </c>
      <c r="H15">
        <v>7508.5</v>
      </c>
      <c r="I15">
        <v>6188</v>
      </c>
      <c r="J15">
        <v>11723</v>
      </c>
      <c r="K15">
        <v>9263</v>
      </c>
      <c r="L15">
        <v>10670.5</v>
      </c>
      <c r="M15">
        <v>8117.5</v>
      </c>
      <c r="N15">
        <v>9376.5</v>
      </c>
      <c r="O15">
        <v>7433.5</v>
      </c>
    </row>
    <row r="16" spans="2:15" x14ac:dyDescent="0.2">
      <c r="G16" s="1">
        <v>75</v>
      </c>
      <c r="H16">
        <v>10544.75</v>
      </c>
      <c r="I16">
        <v>8525.5</v>
      </c>
      <c r="J16">
        <v>14155</v>
      </c>
      <c r="K16">
        <v>11004.5</v>
      </c>
      <c r="L16">
        <v>12826.75</v>
      </c>
      <c r="M16">
        <v>9819.5</v>
      </c>
      <c r="N16">
        <v>12169</v>
      </c>
      <c r="O16">
        <v>9375.5</v>
      </c>
    </row>
    <row r="17" spans="7:15" x14ac:dyDescent="0.2">
      <c r="G17" s="1">
        <v>95</v>
      </c>
      <c r="H17">
        <v>14254.45</v>
      </c>
      <c r="I17">
        <v>11504</v>
      </c>
      <c r="J17">
        <v>17375.3</v>
      </c>
      <c r="K17">
        <v>13504.8</v>
      </c>
      <c r="L17">
        <v>17611.150000000001</v>
      </c>
      <c r="M17">
        <v>12940.25</v>
      </c>
      <c r="N17">
        <v>15365.5</v>
      </c>
      <c r="O17">
        <v>12267.75</v>
      </c>
    </row>
  </sheetData>
  <mergeCells count="10">
    <mergeCell ref="H1:I1"/>
    <mergeCell ref="J1:K1"/>
    <mergeCell ref="L1:M1"/>
    <mergeCell ref="N1:O1"/>
    <mergeCell ref="G1:G2"/>
    <mergeCell ref="G11:G12"/>
    <mergeCell ref="H11:I11"/>
    <mergeCell ref="J11:K11"/>
    <mergeCell ref="L11:M11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1C7D-D3A3-8F4C-BF9A-7DD626240E14}">
  <dimension ref="B2:V34"/>
  <sheetViews>
    <sheetView zoomScale="110" zoomScaleNormal="110" workbookViewId="0">
      <selection activeCell="H21" sqref="H21"/>
    </sheetView>
  </sheetViews>
  <sheetFormatPr baseColWidth="10" defaultRowHeight="16" x14ac:dyDescent="0.2"/>
  <cols>
    <col min="2" max="2" width="34.1640625" bestFit="1" customWidth="1"/>
    <col min="4" max="4" width="11.6640625" bestFit="1" customWidth="1"/>
    <col min="9" max="9" width="13" customWidth="1"/>
    <col min="13" max="13" width="34.33203125" bestFit="1" customWidth="1"/>
    <col min="20" max="20" width="11.5" bestFit="1" customWidth="1"/>
  </cols>
  <sheetData>
    <row r="2" spans="2:22" x14ac:dyDescent="0.2">
      <c r="B2" s="58" t="s">
        <v>54</v>
      </c>
      <c r="C2" s="55" t="s">
        <v>155</v>
      </c>
      <c r="D2" s="56"/>
      <c r="E2" s="57"/>
      <c r="F2" s="55" t="s">
        <v>156</v>
      </c>
      <c r="G2" s="56"/>
      <c r="H2" s="57"/>
      <c r="I2" s="56" t="s">
        <v>157</v>
      </c>
      <c r="J2" s="56"/>
      <c r="K2" s="57"/>
    </row>
    <row r="3" spans="2:22" x14ac:dyDescent="0.2">
      <c r="B3" s="59"/>
      <c r="C3" s="22" t="s">
        <v>139</v>
      </c>
      <c r="D3" s="37" t="s">
        <v>153</v>
      </c>
      <c r="E3" s="38" t="s">
        <v>154</v>
      </c>
      <c r="F3" s="22" t="s">
        <v>139</v>
      </c>
      <c r="G3" s="37" t="s">
        <v>153</v>
      </c>
      <c r="H3" s="38" t="s">
        <v>154</v>
      </c>
      <c r="I3" s="37" t="s">
        <v>139</v>
      </c>
      <c r="J3" s="37" t="s">
        <v>153</v>
      </c>
      <c r="K3" s="38" t="s">
        <v>154</v>
      </c>
    </row>
    <row r="4" spans="2:22" x14ac:dyDescent="0.2">
      <c r="B4" s="39" t="s">
        <v>147</v>
      </c>
      <c r="C4" s="44">
        <v>757</v>
      </c>
      <c r="D4" s="19">
        <v>219</v>
      </c>
      <c r="E4" s="26">
        <v>569</v>
      </c>
      <c r="F4" s="44">
        <v>1177</v>
      </c>
      <c r="G4" s="20">
        <f>D12-F4</f>
        <v>474</v>
      </c>
      <c r="H4" s="21">
        <f>D13-F4</f>
        <v>1402</v>
      </c>
      <c r="I4" s="19">
        <v>1588</v>
      </c>
      <c r="J4" s="20">
        <f>E12-I4</f>
        <v>545</v>
      </c>
      <c r="K4" s="21">
        <f>E13-I4</f>
        <v>6126</v>
      </c>
    </row>
    <row r="5" spans="2:22" x14ac:dyDescent="0.2">
      <c r="B5" s="39" t="s">
        <v>148</v>
      </c>
      <c r="C5" s="44">
        <v>526</v>
      </c>
      <c r="D5" s="19">
        <v>450</v>
      </c>
      <c r="E5" s="21">
        <f>C14-C5</f>
        <v>198</v>
      </c>
      <c r="F5" s="44">
        <v>1056</v>
      </c>
      <c r="G5" s="20">
        <f>D12-F5</f>
        <v>595</v>
      </c>
      <c r="H5" s="21">
        <f>D14-F5</f>
        <v>777</v>
      </c>
      <c r="I5" s="19">
        <v>1344</v>
      </c>
      <c r="J5" s="20">
        <f>E12-I5</f>
        <v>789</v>
      </c>
      <c r="K5" s="21">
        <f>E14-I5</f>
        <v>1647</v>
      </c>
    </row>
    <row r="6" spans="2:22" x14ac:dyDescent="0.2">
      <c r="B6" s="39" t="s">
        <v>149</v>
      </c>
      <c r="C6" s="44">
        <v>708</v>
      </c>
      <c r="D6" s="20">
        <f>C12-C6</f>
        <v>268</v>
      </c>
      <c r="E6" s="21">
        <f>C15-C6</f>
        <v>335</v>
      </c>
      <c r="F6" s="44">
        <v>1266</v>
      </c>
      <c r="G6" s="20">
        <f>D12-F6</f>
        <v>385</v>
      </c>
      <c r="H6" s="21">
        <f>D15-F6</f>
        <v>733</v>
      </c>
      <c r="I6" s="19">
        <v>1763</v>
      </c>
      <c r="J6" s="20">
        <f>E12-I6</f>
        <v>370</v>
      </c>
      <c r="K6" s="21">
        <f>E15-I6</f>
        <v>4295</v>
      </c>
    </row>
    <row r="7" spans="2:22" x14ac:dyDescent="0.2">
      <c r="B7" s="39" t="s">
        <v>150</v>
      </c>
      <c r="C7" s="44">
        <v>595</v>
      </c>
      <c r="D7" s="20">
        <f>C13-C7</f>
        <v>731</v>
      </c>
      <c r="E7" s="21">
        <f>C14-C7</f>
        <v>129</v>
      </c>
      <c r="F7" s="44">
        <v>1144</v>
      </c>
      <c r="G7" s="20">
        <f>D13-F7</f>
        <v>1435</v>
      </c>
      <c r="H7" s="21">
        <f>D14-F7</f>
        <v>689</v>
      </c>
      <c r="I7" s="19">
        <v>1590</v>
      </c>
      <c r="J7" s="20">
        <f>E13-I7</f>
        <v>6124</v>
      </c>
      <c r="K7" s="21">
        <f>E14-I7</f>
        <v>1401</v>
      </c>
    </row>
    <row r="8" spans="2:22" x14ac:dyDescent="0.2">
      <c r="B8" s="39" t="s">
        <v>151</v>
      </c>
      <c r="C8" s="44">
        <v>767</v>
      </c>
      <c r="D8" s="20">
        <f>C13-C8</f>
        <v>559</v>
      </c>
      <c r="E8" s="21">
        <f>C15-C8</f>
        <v>276</v>
      </c>
      <c r="F8" s="44">
        <v>1297</v>
      </c>
      <c r="G8" s="20">
        <f>D13-F8</f>
        <v>1282</v>
      </c>
      <c r="H8" s="21">
        <f>D15-F8</f>
        <v>702</v>
      </c>
      <c r="I8" s="19">
        <v>2173</v>
      </c>
      <c r="J8" s="20">
        <f>E13-I8</f>
        <v>5541</v>
      </c>
      <c r="K8" s="21">
        <f>E15-I8</f>
        <v>3885</v>
      </c>
    </row>
    <row r="9" spans="2:22" x14ac:dyDescent="0.2">
      <c r="B9" s="40" t="s">
        <v>152</v>
      </c>
      <c r="C9" s="45">
        <v>597</v>
      </c>
      <c r="D9" s="24">
        <f>C14-C9</f>
        <v>127</v>
      </c>
      <c r="E9" s="25">
        <f>C15-C9</f>
        <v>446</v>
      </c>
      <c r="F9" s="45">
        <v>1241</v>
      </c>
      <c r="G9" s="24">
        <f>D14-F9</f>
        <v>592</v>
      </c>
      <c r="H9" s="25">
        <f>D15-F9</f>
        <v>758</v>
      </c>
      <c r="I9" s="23">
        <v>1772</v>
      </c>
      <c r="J9" s="24">
        <f>E14-I9</f>
        <v>1219</v>
      </c>
      <c r="K9" s="25">
        <f>E15-I9</f>
        <v>4286</v>
      </c>
    </row>
    <row r="10" spans="2:22" x14ac:dyDescent="0.2">
      <c r="B10" s="1"/>
      <c r="C10" s="11"/>
      <c r="D10" s="11"/>
      <c r="E10" s="11"/>
      <c r="F10" s="14"/>
      <c r="G10" s="11"/>
      <c r="H10" s="11"/>
      <c r="I10" s="14"/>
      <c r="J10" s="11"/>
      <c r="K10" s="11"/>
      <c r="M10" s="1"/>
      <c r="N10" s="11"/>
      <c r="O10" s="11"/>
      <c r="P10" s="11"/>
      <c r="Q10" s="11"/>
      <c r="R10" s="11"/>
      <c r="S10" s="11"/>
      <c r="T10" s="11"/>
      <c r="U10" s="11"/>
      <c r="V10" s="11"/>
    </row>
    <row r="11" spans="2:22" x14ac:dyDescent="0.2">
      <c r="B11" s="41"/>
      <c r="C11" s="42" t="s">
        <v>158</v>
      </c>
      <c r="D11" s="42" t="s">
        <v>159</v>
      </c>
      <c r="E11" s="43" t="s">
        <v>160</v>
      </c>
      <c r="F11" s="11"/>
      <c r="G11" s="11"/>
      <c r="H11" s="11"/>
      <c r="I11" s="11"/>
      <c r="J11" s="11"/>
      <c r="K11" s="11"/>
      <c r="Q11" s="11"/>
      <c r="R11" s="11"/>
      <c r="S11" s="11"/>
      <c r="T11" s="11"/>
      <c r="U11" s="11"/>
      <c r="V11" s="11"/>
    </row>
    <row r="12" spans="2:22" x14ac:dyDescent="0.2">
      <c r="B12" s="39" t="s">
        <v>27</v>
      </c>
      <c r="C12" s="19">
        <v>976</v>
      </c>
      <c r="D12" s="19">
        <v>1651</v>
      </c>
      <c r="E12" s="26">
        <v>2133</v>
      </c>
      <c r="F12" s="11"/>
      <c r="G12" s="11"/>
      <c r="H12" s="11"/>
      <c r="I12" s="11"/>
      <c r="J12" s="11"/>
      <c r="K12" s="11"/>
      <c r="Q12" s="11"/>
      <c r="R12" s="11"/>
      <c r="S12" s="11"/>
      <c r="T12" s="11"/>
      <c r="U12" s="11"/>
      <c r="V12" s="11"/>
    </row>
    <row r="13" spans="2:22" x14ac:dyDescent="0.2">
      <c r="B13" s="39" t="s">
        <v>26</v>
      </c>
      <c r="C13" s="19">
        <v>1326</v>
      </c>
      <c r="D13" s="19">
        <v>2579</v>
      </c>
      <c r="E13" s="26">
        <v>7714</v>
      </c>
      <c r="F13" s="11"/>
      <c r="G13" s="11"/>
      <c r="H13" s="11"/>
      <c r="I13" s="11"/>
      <c r="J13" s="11"/>
      <c r="K13" s="11"/>
      <c r="Q13" s="11"/>
      <c r="R13" s="11"/>
      <c r="S13" s="11"/>
      <c r="T13" s="11"/>
      <c r="U13" s="11"/>
      <c r="V13" s="11"/>
    </row>
    <row r="14" spans="2:22" x14ac:dyDescent="0.2">
      <c r="B14" s="39" t="s">
        <v>25</v>
      </c>
      <c r="C14" s="19">
        <v>724</v>
      </c>
      <c r="D14" s="19">
        <v>1833</v>
      </c>
      <c r="E14" s="26">
        <v>2991</v>
      </c>
      <c r="F14" s="11"/>
      <c r="G14" s="11"/>
      <c r="H14" s="11"/>
      <c r="I14" s="11"/>
      <c r="J14" s="11"/>
      <c r="K14" s="11"/>
      <c r="Q14" s="11"/>
      <c r="R14" s="11"/>
      <c r="S14" s="11"/>
      <c r="T14" s="11"/>
      <c r="U14" s="11"/>
      <c r="V14" s="11"/>
    </row>
    <row r="15" spans="2:22" x14ac:dyDescent="0.2">
      <c r="B15" s="40" t="s">
        <v>24</v>
      </c>
      <c r="C15" s="23">
        <v>1043</v>
      </c>
      <c r="D15" s="23">
        <v>1999</v>
      </c>
      <c r="E15" s="27">
        <v>6058</v>
      </c>
      <c r="F15" s="11"/>
      <c r="G15" s="11"/>
      <c r="H15" s="11"/>
      <c r="I15" s="11"/>
      <c r="J15" s="11"/>
      <c r="K15" s="11"/>
      <c r="Q15" s="11"/>
      <c r="R15" s="11"/>
      <c r="S15" s="11"/>
      <c r="T15" s="11"/>
      <c r="U15" s="11"/>
      <c r="V15" s="11"/>
    </row>
    <row r="16" spans="2:22" x14ac:dyDescent="0.2">
      <c r="B16" s="1"/>
      <c r="C16" s="11"/>
      <c r="D16" s="11"/>
      <c r="E16" s="11"/>
      <c r="F16" s="11"/>
      <c r="G16" s="11"/>
      <c r="H16" s="11"/>
      <c r="I16" s="11"/>
      <c r="J16" s="11"/>
      <c r="K16" s="11"/>
    </row>
    <row r="17" spans="2:13" x14ac:dyDescent="0.2">
      <c r="B17" s="1"/>
      <c r="C17" s="11"/>
      <c r="D17" s="14"/>
      <c r="E17" s="14"/>
      <c r="F17" s="11"/>
      <c r="G17" s="11"/>
      <c r="H17" s="11"/>
      <c r="I17" s="11"/>
      <c r="J17" s="11"/>
      <c r="K17" s="11"/>
    </row>
    <row r="18" spans="2:13" x14ac:dyDescent="0.2">
      <c r="B18" s="1"/>
      <c r="C18" s="11"/>
      <c r="D18" s="11"/>
      <c r="E18" s="11"/>
      <c r="F18" s="11"/>
      <c r="G18" s="11"/>
      <c r="H18" s="11"/>
      <c r="I18" s="11"/>
      <c r="J18" s="11"/>
      <c r="K18" s="11"/>
    </row>
    <row r="19" spans="2:13" x14ac:dyDescent="0.2">
      <c r="B19" s="58" t="s">
        <v>54</v>
      </c>
      <c r="C19" s="55" t="s">
        <v>155</v>
      </c>
      <c r="D19" s="56"/>
      <c r="E19" s="57"/>
      <c r="F19" s="55" t="s">
        <v>156</v>
      </c>
      <c r="G19" s="56"/>
      <c r="H19" s="57"/>
      <c r="I19" s="55" t="s">
        <v>157</v>
      </c>
      <c r="J19" s="56"/>
      <c r="K19" s="57"/>
    </row>
    <row r="20" spans="2:13" x14ac:dyDescent="0.2">
      <c r="B20" s="59"/>
      <c r="C20" s="22" t="s">
        <v>139</v>
      </c>
      <c r="D20" s="37" t="s">
        <v>153</v>
      </c>
      <c r="E20" s="38" t="s">
        <v>154</v>
      </c>
      <c r="F20" s="22" t="s">
        <v>139</v>
      </c>
      <c r="G20" s="37" t="s">
        <v>153</v>
      </c>
      <c r="H20" s="38" t="s">
        <v>154</v>
      </c>
      <c r="I20" s="22" t="s">
        <v>139</v>
      </c>
      <c r="J20" s="37" t="s">
        <v>153</v>
      </c>
      <c r="K20" s="38" t="s">
        <v>154</v>
      </c>
    </row>
    <row r="21" spans="2:13" x14ac:dyDescent="0.2">
      <c r="B21" s="39" t="s">
        <v>161</v>
      </c>
      <c r="C21" s="46">
        <v>35</v>
      </c>
      <c r="D21" s="33">
        <v>2</v>
      </c>
      <c r="E21" s="34">
        <v>49</v>
      </c>
      <c r="F21" s="46">
        <v>73</v>
      </c>
      <c r="G21" s="33">
        <v>6</v>
      </c>
      <c r="H21" s="34">
        <v>156</v>
      </c>
      <c r="I21" s="48">
        <v>152</v>
      </c>
      <c r="J21" s="33">
        <v>47</v>
      </c>
      <c r="K21" s="34">
        <v>1694</v>
      </c>
    </row>
    <row r="22" spans="2:13" x14ac:dyDescent="0.2">
      <c r="B22" s="39" t="s">
        <v>162</v>
      </c>
      <c r="C22" s="46">
        <v>18</v>
      </c>
      <c r="D22" s="33">
        <v>19</v>
      </c>
      <c r="E22" s="34">
        <v>15</v>
      </c>
      <c r="F22" s="46">
        <v>28</v>
      </c>
      <c r="G22" s="33">
        <v>51</v>
      </c>
      <c r="H22" s="34">
        <v>22</v>
      </c>
      <c r="I22" s="49">
        <v>59</v>
      </c>
      <c r="J22" s="33">
        <v>140</v>
      </c>
      <c r="K22" s="34">
        <v>209</v>
      </c>
    </row>
    <row r="23" spans="2:13" x14ac:dyDescent="0.2">
      <c r="B23" s="39" t="s">
        <v>163</v>
      </c>
      <c r="C23" s="46">
        <v>15</v>
      </c>
      <c r="D23" s="33">
        <v>22</v>
      </c>
      <c r="E23" s="34">
        <v>36</v>
      </c>
      <c r="F23" s="46">
        <v>17</v>
      </c>
      <c r="G23" s="33">
        <v>62</v>
      </c>
      <c r="H23" s="34">
        <v>34</v>
      </c>
      <c r="I23" s="46">
        <v>43</v>
      </c>
      <c r="J23" s="33">
        <v>156</v>
      </c>
      <c r="K23" s="34">
        <v>231</v>
      </c>
    </row>
    <row r="24" spans="2:13" x14ac:dyDescent="0.2">
      <c r="B24" s="39" t="s">
        <v>164</v>
      </c>
      <c r="C24" s="46">
        <v>21</v>
      </c>
      <c r="D24" s="33">
        <v>63</v>
      </c>
      <c r="E24" s="34">
        <v>12</v>
      </c>
      <c r="F24" s="46">
        <v>29</v>
      </c>
      <c r="G24" s="33">
        <v>200</v>
      </c>
      <c r="H24" s="34">
        <v>21</v>
      </c>
      <c r="I24" s="46">
        <v>75</v>
      </c>
      <c r="J24" s="33">
        <v>1771</v>
      </c>
      <c r="K24" s="34">
        <v>193</v>
      </c>
      <c r="M24" s="28"/>
    </row>
    <row r="25" spans="2:13" x14ac:dyDescent="0.2">
      <c r="B25" s="39" t="s">
        <v>165</v>
      </c>
      <c r="C25" s="46">
        <v>19</v>
      </c>
      <c r="D25" s="33">
        <v>65</v>
      </c>
      <c r="E25" s="34">
        <v>32</v>
      </c>
      <c r="F25" s="46">
        <v>19</v>
      </c>
      <c r="G25" s="33">
        <v>210</v>
      </c>
      <c r="H25" s="34">
        <v>32</v>
      </c>
      <c r="I25" s="46">
        <v>49</v>
      </c>
      <c r="J25" s="33">
        <v>1797</v>
      </c>
      <c r="K25" s="34">
        <v>225</v>
      </c>
    </row>
    <row r="26" spans="2:13" x14ac:dyDescent="0.2">
      <c r="B26" s="40" t="s">
        <v>166</v>
      </c>
      <c r="C26" s="47">
        <v>13</v>
      </c>
      <c r="D26" s="35">
        <v>20</v>
      </c>
      <c r="E26" s="36">
        <v>38</v>
      </c>
      <c r="F26" s="47">
        <v>15</v>
      </c>
      <c r="G26" s="35">
        <v>35</v>
      </c>
      <c r="H26" s="36">
        <v>36</v>
      </c>
      <c r="I26" s="50">
        <v>48</v>
      </c>
      <c r="J26" s="35">
        <v>220</v>
      </c>
      <c r="K26" s="36">
        <v>226</v>
      </c>
    </row>
    <row r="29" spans="2:13" x14ac:dyDescent="0.2">
      <c r="B29" s="41"/>
      <c r="C29" s="42" t="s">
        <v>158</v>
      </c>
      <c r="D29" s="42" t="s">
        <v>159</v>
      </c>
      <c r="E29" s="43" t="s">
        <v>160</v>
      </c>
    </row>
    <row r="30" spans="2:13" x14ac:dyDescent="0.2">
      <c r="B30" s="39" t="s">
        <v>5</v>
      </c>
      <c r="C30" s="29">
        <v>37</v>
      </c>
      <c r="D30" s="29">
        <v>79</v>
      </c>
      <c r="E30" s="30">
        <v>199</v>
      </c>
    </row>
    <row r="31" spans="2:13" x14ac:dyDescent="0.2">
      <c r="B31" s="39" t="s">
        <v>6</v>
      </c>
      <c r="C31" s="29">
        <v>84</v>
      </c>
      <c r="D31" s="29">
        <v>229</v>
      </c>
      <c r="E31" s="30">
        <v>1846</v>
      </c>
    </row>
    <row r="32" spans="2:13" x14ac:dyDescent="0.2">
      <c r="B32" s="39" t="s">
        <v>7</v>
      </c>
      <c r="C32" s="29">
        <v>33</v>
      </c>
      <c r="D32" s="29">
        <v>50</v>
      </c>
      <c r="E32" s="30">
        <v>268</v>
      </c>
    </row>
    <row r="33" spans="2:11" x14ac:dyDescent="0.2">
      <c r="B33" s="40" t="s">
        <v>8</v>
      </c>
      <c r="C33" s="31">
        <v>51</v>
      </c>
      <c r="D33" s="31">
        <v>51</v>
      </c>
      <c r="E33" s="32">
        <v>274</v>
      </c>
    </row>
    <row r="34" spans="2:1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</sheetData>
  <mergeCells count="8">
    <mergeCell ref="C2:E2"/>
    <mergeCell ref="B2:B3"/>
    <mergeCell ref="F2:H2"/>
    <mergeCell ref="I2:K2"/>
    <mergeCell ref="B19:B20"/>
    <mergeCell ref="C19:E19"/>
    <mergeCell ref="F19:H19"/>
    <mergeCell ref="I19:K19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9AC2-1421-DE4A-83E6-0CA7CDEC1039}">
  <dimension ref="B4:K24"/>
  <sheetViews>
    <sheetView tabSelected="1" zoomScale="114" workbookViewId="0">
      <selection activeCell="J20" sqref="J20"/>
    </sheetView>
  </sheetViews>
  <sheetFormatPr baseColWidth="10" defaultRowHeight="16" x14ac:dyDescent="0.2"/>
  <cols>
    <col min="2" max="2" width="22.83203125" bestFit="1" customWidth="1"/>
    <col min="10" max="10" width="22.5" bestFit="1" customWidth="1"/>
  </cols>
  <sheetData>
    <row r="4" spans="2:11" x14ac:dyDescent="0.2">
      <c r="B4" s="1" t="s">
        <v>172</v>
      </c>
      <c r="C4" s="60" t="s">
        <v>167</v>
      </c>
      <c r="D4" s="60" t="s">
        <v>168</v>
      </c>
      <c r="E4" s="60" t="s">
        <v>169</v>
      </c>
      <c r="F4" s="60" t="s">
        <v>170</v>
      </c>
      <c r="G4" s="60" t="s">
        <v>171</v>
      </c>
      <c r="J4" s="60" t="s">
        <v>174</v>
      </c>
      <c r="K4" s="1" t="s">
        <v>141</v>
      </c>
    </row>
    <row r="5" spans="2:11" x14ac:dyDescent="0.2">
      <c r="B5" s="1" t="s">
        <v>27</v>
      </c>
      <c r="C5" s="14">
        <v>-0.39518695378250401</v>
      </c>
      <c r="D5" s="14">
        <v>0.143413158361862</v>
      </c>
      <c r="E5" s="14">
        <v>1.67801302727702</v>
      </c>
      <c r="F5" s="14">
        <v>3.3061418911727198</v>
      </c>
      <c r="G5" s="14">
        <v>3.15763483640308</v>
      </c>
      <c r="J5" s="1" t="s">
        <v>27</v>
      </c>
      <c r="K5" s="14">
        <v>1059</v>
      </c>
    </row>
    <row r="6" spans="2:11" x14ac:dyDescent="0.2">
      <c r="B6" s="1" t="s">
        <v>26</v>
      </c>
      <c r="C6" s="14">
        <v>11.5907613056856</v>
      </c>
      <c r="D6" s="14">
        <v>10.625114352934</v>
      </c>
      <c r="E6" s="14">
        <v>14.808190097347801</v>
      </c>
      <c r="F6" s="14">
        <v>15.447050808019201</v>
      </c>
      <c r="G6" s="14">
        <v>15.6425042093173</v>
      </c>
      <c r="J6" s="1" t="s">
        <v>26</v>
      </c>
      <c r="K6" s="14">
        <v>1397</v>
      </c>
    </row>
    <row r="7" spans="2:11" x14ac:dyDescent="0.2">
      <c r="B7" s="1" t="s">
        <v>25</v>
      </c>
      <c r="C7" s="14">
        <v>4.7566935571848301</v>
      </c>
      <c r="D7" s="14">
        <v>4.8140353434686096</v>
      </c>
      <c r="E7" s="14">
        <v>6.4456613229978696</v>
      </c>
      <c r="F7" s="14">
        <v>8.6429172781174195</v>
      </c>
      <c r="G7" s="14">
        <v>7.6995844673625404</v>
      </c>
      <c r="J7" s="1" t="s">
        <v>25</v>
      </c>
      <c r="K7" s="14">
        <v>862</v>
      </c>
    </row>
    <row r="8" spans="2:11" x14ac:dyDescent="0.2">
      <c r="B8" s="1" t="s">
        <v>24</v>
      </c>
      <c r="C8" s="14">
        <v>1.8437602624740399</v>
      </c>
      <c r="D8" s="14">
        <v>2.3892769405165799</v>
      </c>
      <c r="E8" s="14">
        <v>2.91849136582942</v>
      </c>
      <c r="F8" s="14">
        <v>5.4945790475952903</v>
      </c>
      <c r="G8" s="14">
        <v>4.33958279270463</v>
      </c>
      <c r="J8" s="1" t="s">
        <v>24</v>
      </c>
      <c r="K8" s="14">
        <v>1191</v>
      </c>
    </row>
    <row r="12" spans="2:11" x14ac:dyDescent="0.2">
      <c r="B12" s="1" t="s">
        <v>172</v>
      </c>
      <c r="C12" s="60" t="s">
        <v>167</v>
      </c>
      <c r="D12" s="60" t="s">
        <v>168</v>
      </c>
      <c r="E12" s="60" t="s">
        <v>169</v>
      </c>
      <c r="F12" s="60" t="s">
        <v>170</v>
      </c>
      <c r="G12" s="60" t="s">
        <v>171</v>
      </c>
    </row>
    <row r="13" spans="2:11" x14ac:dyDescent="0.2">
      <c r="B13" s="1" t="s">
        <v>27</v>
      </c>
      <c r="C13" s="14">
        <v>-0.44560948429019198</v>
      </c>
      <c r="D13" s="14">
        <v>0.26591008712963299</v>
      </c>
      <c r="E13" s="14">
        <v>1.76412470294838</v>
      </c>
      <c r="F13" s="14">
        <v>3.2712945529116801</v>
      </c>
      <c r="G13" s="14">
        <v>3.0296331052236698</v>
      </c>
    </row>
    <row r="14" spans="2:11" x14ac:dyDescent="0.2">
      <c r="B14" s="1" t="s">
        <v>26</v>
      </c>
      <c r="C14">
        <v>11.689138594076301</v>
      </c>
      <c r="D14" s="14">
        <v>10.625114352934</v>
      </c>
      <c r="E14" s="14">
        <v>14.969533272369899</v>
      </c>
      <c r="F14" s="14">
        <v>15.604759461408801</v>
      </c>
      <c r="G14" s="14">
        <v>15.5666342262758</v>
      </c>
    </row>
    <row r="15" spans="2:11" x14ac:dyDescent="0.2">
      <c r="B15" s="1" t="s">
        <v>25</v>
      </c>
      <c r="C15" s="14">
        <v>4.7566935571848301</v>
      </c>
      <c r="D15" s="14">
        <v>4.8140353434686096</v>
      </c>
      <c r="E15" s="14">
        <v>6.6678362047723896</v>
      </c>
      <c r="F15" s="14">
        <v>8.1973082133004898</v>
      </c>
      <c r="G15" s="14">
        <v>7.4963761923078298</v>
      </c>
    </row>
    <row r="16" spans="2:11" x14ac:dyDescent="0.2">
      <c r="B16" s="1" t="s">
        <v>24</v>
      </c>
      <c r="C16" s="14">
        <v>1.9166180310894001</v>
      </c>
      <c r="D16" s="14">
        <v>2.3491996850528598</v>
      </c>
      <c r="E16" s="14">
        <v>2.9623444224797399</v>
      </c>
      <c r="F16" s="14">
        <v>5.3338418933174099</v>
      </c>
      <c r="G16" s="14">
        <v>4.3657258590163499</v>
      </c>
    </row>
    <row r="20" spans="2:7" x14ac:dyDescent="0.2">
      <c r="B20" s="1" t="s">
        <v>173</v>
      </c>
      <c r="C20" s="60" t="s">
        <v>167</v>
      </c>
      <c r="D20" s="60" t="s">
        <v>168</v>
      </c>
      <c r="E20" s="60" t="s">
        <v>169</v>
      </c>
      <c r="F20" s="60" t="s">
        <v>170</v>
      </c>
      <c r="G20" s="60" t="s">
        <v>171</v>
      </c>
    </row>
    <row r="21" spans="2:7" x14ac:dyDescent="0.2">
      <c r="B21" s="1" t="s">
        <v>27</v>
      </c>
      <c r="C21" s="14">
        <v>-0.40875786120588298</v>
      </c>
      <c r="D21" s="14">
        <v>0.18451798878180201</v>
      </c>
      <c r="E21" s="14">
        <v>1.66380482358564</v>
      </c>
      <c r="F21" s="14">
        <v>3.2496401210304899</v>
      </c>
      <c r="G21" s="14">
        <v>3.0402438754354799</v>
      </c>
    </row>
    <row r="22" spans="2:7" x14ac:dyDescent="0.2">
      <c r="B22" s="1" t="s">
        <v>26</v>
      </c>
      <c r="C22" s="14">
        <v>11.3759172609322</v>
      </c>
      <c r="D22" s="14">
        <v>10.806331459952</v>
      </c>
      <c r="E22" s="14">
        <v>15.004542327124099</v>
      </c>
      <c r="F22" s="14">
        <v>15.7277376342821</v>
      </c>
      <c r="G22" s="14">
        <v>15.702218641546899</v>
      </c>
    </row>
    <row r="23" spans="2:7" x14ac:dyDescent="0.2">
      <c r="B23" s="1" t="s">
        <v>25</v>
      </c>
      <c r="C23" s="14">
        <v>4.9519251647914597</v>
      </c>
      <c r="D23" s="14">
        <v>4.9566491895718601</v>
      </c>
      <c r="E23" s="14">
        <v>6.52599510985225</v>
      </c>
      <c r="F23" s="14">
        <v>8.4104711294802605</v>
      </c>
      <c r="G23" s="14">
        <v>7.6390008432847498</v>
      </c>
    </row>
    <row r="24" spans="2:7" x14ac:dyDescent="0.2">
      <c r="B24" s="1" t="s">
        <v>24</v>
      </c>
      <c r="C24" s="14">
        <v>1.84477239983698</v>
      </c>
      <c r="D24" s="14">
        <v>2.3986972460364102</v>
      </c>
      <c r="E24" s="14">
        <v>2.9625585895740398</v>
      </c>
      <c r="F24" s="14">
        <v>5.3943531082860599</v>
      </c>
      <c r="G24" s="14">
        <v>4.4223645968646403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C13F-8AFB-4940-BA6B-66BB3A8881CC}">
  <dimension ref="A2:G21"/>
  <sheetViews>
    <sheetView workbookViewId="0">
      <selection activeCell="E32" sqref="E32"/>
    </sheetView>
  </sheetViews>
  <sheetFormatPr baseColWidth="10" defaultRowHeight="16" x14ac:dyDescent="0.2"/>
  <cols>
    <col min="5" max="5" width="26.33203125" customWidth="1"/>
  </cols>
  <sheetData>
    <row r="2" spans="1:7" x14ac:dyDescent="0.2">
      <c r="B2" s="18" t="s">
        <v>141</v>
      </c>
      <c r="D2" s="12" t="s">
        <v>139</v>
      </c>
      <c r="E2" s="12" t="s">
        <v>26</v>
      </c>
      <c r="F2" s="12" t="s">
        <v>25</v>
      </c>
      <c r="G2" s="12" t="s">
        <v>24</v>
      </c>
    </row>
    <row r="3" spans="1:7" x14ac:dyDescent="0.2">
      <c r="A3" s="17" t="s">
        <v>142</v>
      </c>
      <c r="B3">
        <v>3911116</v>
      </c>
      <c r="D3" s="12" t="s">
        <v>27</v>
      </c>
      <c r="E3" s="12">
        <v>1234610</v>
      </c>
      <c r="F3" s="12">
        <v>1052410</v>
      </c>
      <c r="G3" s="12">
        <v>1092586</v>
      </c>
    </row>
    <row r="4" spans="1:7" x14ac:dyDescent="0.2">
      <c r="A4" s="17" t="s">
        <v>143</v>
      </c>
      <c r="B4">
        <v>5328806</v>
      </c>
      <c r="D4" s="12" t="s">
        <v>26</v>
      </c>
      <c r="E4" s="12" t="s">
        <v>140</v>
      </c>
      <c r="F4" s="12">
        <v>1516370</v>
      </c>
      <c r="G4" s="12">
        <v>1554214</v>
      </c>
    </row>
    <row r="5" spans="1:7" x14ac:dyDescent="0.2">
      <c r="A5" s="17" t="s">
        <v>144</v>
      </c>
      <c r="B5">
        <v>4417188</v>
      </c>
      <c r="D5" s="12" t="s">
        <v>25</v>
      </c>
      <c r="E5" s="12" t="s">
        <v>140</v>
      </c>
      <c r="F5" s="12" t="s">
        <v>140</v>
      </c>
      <c r="G5" s="12">
        <v>1346002</v>
      </c>
    </row>
    <row r="6" spans="1:7" x14ac:dyDescent="0.2">
      <c r="A6" s="17" t="s">
        <v>145</v>
      </c>
      <c r="B6">
        <v>4851592</v>
      </c>
      <c r="D6" s="12" t="s">
        <v>24</v>
      </c>
      <c r="E6" s="12" t="s">
        <v>140</v>
      </c>
      <c r="F6" s="12" t="s">
        <v>140</v>
      </c>
      <c r="G6" s="12" t="s">
        <v>140</v>
      </c>
    </row>
    <row r="8" spans="1:7" x14ac:dyDescent="0.2">
      <c r="A8" s="17" t="s">
        <v>146</v>
      </c>
      <c r="B8" s="17">
        <v>26829568</v>
      </c>
    </row>
    <row r="9" spans="1:7" x14ac:dyDescent="0.2">
      <c r="E9" s="17"/>
    </row>
    <row r="10" spans="1:7" x14ac:dyDescent="0.2">
      <c r="E10" s="17"/>
    </row>
    <row r="11" spans="1:7" x14ac:dyDescent="0.2">
      <c r="E11" s="17"/>
    </row>
    <row r="12" spans="1:7" x14ac:dyDescent="0.2">
      <c r="E12" s="17"/>
    </row>
    <row r="13" spans="1:7" x14ac:dyDescent="0.2">
      <c r="E13" s="17"/>
    </row>
    <row r="14" spans="1:7" x14ac:dyDescent="0.2">
      <c r="E14" s="17"/>
    </row>
    <row r="15" spans="1:7" x14ac:dyDescent="0.2">
      <c r="E15" s="17"/>
    </row>
    <row r="21" spans="1:1" x14ac:dyDescent="0.2">
      <c r="A21" s="17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1CDX</vt:lpstr>
      <vt:lpstr>New-data</vt:lpstr>
      <vt:lpstr>Non-Zero Entries</vt:lpstr>
      <vt:lpstr>Percentile Stats</vt:lpstr>
      <vt:lpstr>Common vs unique</vt:lpstr>
      <vt:lpstr>mESC-results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2019-05-05T00:54:10Z</dcterms:created>
  <dcterms:modified xsi:type="dcterms:W3CDTF">2019-08-30T20:16:11Z</dcterms:modified>
</cp:coreProperties>
</file>