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OneDrive\Documents\"/>
    </mc:Choice>
  </mc:AlternateContent>
  <xr:revisionPtr revIDLastSave="0" documentId="8_{F3172EE7-68F2-4BCF-B0B4-987D8AAEDE79}" xr6:coauthVersionLast="47" xr6:coauthVersionMax="47" xr10:uidLastSave="{00000000-0000-0000-0000-000000000000}"/>
  <bookViews>
    <workbookView xWindow="165" yWindow="0" windowWidth="23835" windowHeight="12780" xr2:uid="{A84A37FC-F7F3-4ECB-8574-645BA2AF3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" l="1"/>
  <c r="AG21" i="1"/>
  <c r="AG20" i="1"/>
  <c r="AG19" i="1"/>
  <c r="AG18" i="1"/>
  <c r="AG17" i="1"/>
  <c r="AG16" i="1"/>
  <c r="AG15" i="1"/>
  <c r="AG14" i="1"/>
  <c r="AG13" i="1"/>
  <c r="AG12" i="1"/>
  <c r="AE21" i="1"/>
  <c r="AE20" i="1"/>
  <c r="AE19" i="1"/>
  <c r="AE18" i="1"/>
  <c r="AE17" i="1"/>
  <c r="AE16" i="1"/>
  <c r="AE15" i="1"/>
  <c r="AE14" i="1"/>
  <c r="AE13" i="1"/>
  <c r="AE12" i="1"/>
  <c r="AD21" i="1"/>
  <c r="AD20" i="1"/>
  <c r="AD19" i="1"/>
  <c r="AD18" i="1"/>
  <c r="AD17" i="1"/>
  <c r="AD16" i="1"/>
  <c r="AD15" i="1"/>
  <c r="AD14" i="1"/>
  <c r="AD13" i="1"/>
  <c r="AD12" i="1"/>
  <c r="AC21" i="1"/>
  <c r="AC20" i="1"/>
  <c r="AC19" i="1"/>
  <c r="AC18" i="1"/>
  <c r="AC17" i="1"/>
  <c r="AC16" i="1"/>
  <c r="AC15" i="1"/>
  <c r="AC14" i="1"/>
  <c r="AC13" i="1"/>
  <c r="AC12" i="1"/>
  <c r="AA21" i="1"/>
  <c r="AA20" i="1"/>
  <c r="AA19" i="1"/>
  <c r="AA18" i="1"/>
  <c r="AA13" i="1"/>
  <c r="AA14" i="1"/>
  <c r="AA15" i="1"/>
  <c r="AA16" i="1"/>
  <c r="AA17" i="1"/>
  <c r="U13" i="1"/>
  <c r="U12" i="1"/>
  <c r="X12" i="1"/>
  <c r="X21" i="1"/>
  <c r="X20" i="1"/>
  <c r="X19" i="1"/>
  <c r="X18" i="1"/>
  <c r="X17" i="1"/>
  <c r="X16" i="1"/>
  <c r="X15" i="1"/>
  <c r="X14" i="1"/>
  <c r="X13" i="1"/>
  <c r="V21" i="1"/>
  <c r="V20" i="1"/>
  <c r="V19" i="1"/>
  <c r="V18" i="1"/>
  <c r="V17" i="1"/>
  <c r="V16" i="1"/>
  <c r="V15" i="1"/>
  <c r="V14" i="1"/>
  <c r="V13" i="1"/>
  <c r="V12" i="1"/>
  <c r="U21" i="1"/>
  <c r="U20" i="1"/>
  <c r="U19" i="1"/>
  <c r="U18" i="1"/>
  <c r="U17" i="1"/>
  <c r="U16" i="1"/>
  <c r="U15" i="1"/>
  <c r="U14" i="1"/>
  <c r="Q12" i="1"/>
  <c r="Q13" i="1"/>
  <c r="Q14" i="1"/>
  <c r="Q15" i="1"/>
  <c r="Q16" i="1"/>
  <c r="Q17" i="1"/>
  <c r="Q18" i="1"/>
  <c r="Q19" i="1"/>
  <c r="Q20" i="1"/>
  <c r="Q21" i="1"/>
</calcChain>
</file>

<file path=xl/sharedStrings.xml><?xml version="1.0" encoding="utf-8"?>
<sst xmlns="http://schemas.openxmlformats.org/spreadsheetml/2006/main" count="51" uniqueCount="40">
  <si>
    <t>S.NO.</t>
  </si>
  <si>
    <t>NAME</t>
  </si>
  <si>
    <t>ANURADHA</t>
  </si>
  <si>
    <t>ABHI</t>
  </si>
  <si>
    <t>TAMANNA</t>
  </si>
  <si>
    <t>MOHINI</t>
  </si>
  <si>
    <t>VISHAL</t>
  </si>
  <si>
    <t>SHAURYA</t>
  </si>
  <si>
    <t xml:space="preserve"> SONI YADAV</t>
  </si>
  <si>
    <t>KHUSHI RAJPUT</t>
  </si>
  <si>
    <t xml:space="preserve"> NAVEEN TANWAR</t>
  </si>
  <si>
    <t>POOJA SHERAWAT</t>
  </si>
  <si>
    <t>DESIGNATION</t>
  </si>
  <si>
    <t>CHIEF TECHNICAL OFFICER</t>
  </si>
  <si>
    <t>MONTH</t>
  </si>
  <si>
    <t>DECEMBER</t>
  </si>
  <si>
    <t>YEAR</t>
  </si>
  <si>
    <t>TOTAL DAYS OF MONTH</t>
  </si>
  <si>
    <t>ALLOWED LEAVE</t>
  </si>
  <si>
    <t>WORKED OF DAYS</t>
  </si>
  <si>
    <t>SALARY</t>
  </si>
  <si>
    <t>BASIC SALARY</t>
  </si>
  <si>
    <t>D.A.</t>
  </si>
  <si>
    <t>H.R.A</t>
  </si>
  <si>
    <t>T.A</t>
  </si>
  <si>
    <t>C.A</t>
  </si>
  <si>
    <t>OVERTIME</t>
  </si>
  <si>
    <t>OVERTIME SALARY</t>
  </si>
  <si>
    <t>P.F</t>
  </si>
  <si>
    <t>E.S.I</t>
  </si>
  <si>
    <t>NET SALARY</t>
  </si>
  <si>
    <t>MANAGER</t>
  </si>
  <si>
    <t>ASSISTANT MANAGER</t>
  </si>
  <si>
    <t>TEAM LEADER</t>
  </si>
  <si>
    <t>EMPLOYEE</t>
  </si>
  <si>
    <t>SOFTWARE ENGINEER</t>
  </si>
  <si>
    <t>MECHANICAL ENGINEER</t>
  </si>
  <si>
    <t>HARDWARE ENGINEER</t>
  </si>
  <si>
    <t>GROSS SALARY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</si>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</sst>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7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AFBC-F8BB-4CD3-8029-E51BE49B0788}">
  <dimension ref="A3:AH22"/>
  <sheetViews>
    <sheetView tabSelected="1" topLeftCell="F1" workbookViewId="0">
      <selection activeCell="AA20" sqref="AA20:AB20"/>
    </sheetView>
  </sheetViews>
  <sheetFormatPr defaultRowHeight="15" x14ac:dyDescent="0.25"/>
  <sheetData>
    <row r="3" spans="1:34" x14ac:dyDescent="0.25">
      <c r="I3" s="10" t="s">
        <v>39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34" x14ac:dyDescent="0.25"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34" x14ac:dyDescent="0.25"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34" x14ac:dyDescent="0.25"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34" x14ac:dyDescent="0.25"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34" x14ac:dyDescent="0.25"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34" x14ac:dyDescent="0.25"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34" x14ac:dyDescent="0.25">
      <c r="B10" s="3"/>
      <c r="C10" s="3"/>
    </row>
    <row r="11" spans="1:34" x14ac:dyDescent="0.25">
      <c r="A11" t="s">
        <v>0</v>
      </c>
      <c r="B11" s="2" t="s">
        <v>1</v>
      </c>
      <c r="C11" s="2"/>
      <c r="D11" s="2" t="s">
        <v>12</v>
      </c>
      <c r="E11" s="2"/>
      <c r="F11" s="2"/>
      <c r="G11" s="2" t="s">
        <v>14</v>
      </c>
      <c r="H11" s="2"/>
      <c r="I11" s="1" t="s">
        <v>16</v>
      </c>
      <c r="J11" s="6" t="s">
        <v>17</v>
      </c>
      <c r="K11" s="6"/>
      <c r="L11" s="6"/>
      <c r="M11" s="2" t="s">
        <v>18</v>
      </c>
      <c r="N11" s="2"/>
      <c r="O11" s="2" t="s">
        <v>19</v>
      </c>
      <c r="P11" s="2"/>
      <c r="Q11" s="7" t="s">
        <v>20</v>
      </c>
      <c r="R11" s="7"/>
      <c r="S11" s="7" t="s">
        <v>21</v>
      </c>
      <c r="T11" s="7"/>
      <c r="U11" s="1" t="s">
        <v>22</v>
      </c>
      <c r="V11" t="s">
        <v>23</v>
      </c>
      <c r="W11" t="s">
        <v>24</v>
      </c>
      <c r="X11" t="s">
        <v>25</v>
      </c>
      <c r="Y11" s="6" t="s">
        <v>26</v>
      </c>
      <c r="Z11" s="6"/>
      <c r="AA11" s="6" t="s">
        <v>27</v>
      </c>
      <c r="AB11" s="6"/>
      <c r="AC11" s="1" t="s">
        <v>28</v>
      </c>
      <c r="AD11" s="1" t="s">
        <v>29</v>
      </c>
      <c r="AE11" s="2" t="s">
        <v>38</v>
      </c>
      <c r="AF11" s="2"/>
      <c r="AG11" s="2" t="s">
        <v>30</v>
      </c>
      <c r="AH11" s="2"/>
    </row>
    <row r="12" spans="1:34" x14ac:dyDescent="0.25">
      <c r="A12" s="1">
        <v>1</v>
      </c>
      <c r="B12" s="4" t="s">
        <v>2</v>
      </c>
      <c r="C12" s="4"/>
      <c r="D12" s="6" t="s">
        <v>13</v>
      </c>
      <c r="E12" s="6"/>
      <c r="F12" s="6"/>
      <c r="G12" s="2" t="s">
        <v>15</v>
      </c>
      <c r="H12" s="2"/>
      <c r="I12" s="1">
        <v>2019</v>
      </c>
      <c r="J12" s="2">
        <v>31</v>
      </c>
      <c r="K12" s="2"/>
      <c r="L12" s="2"/>
      <c r="M12" s="2">
        <v>0</v>
      </c>
      <c r="N12" s="2"/>
      <c r="O12" s="2">
        <v>31</v>
      </c>
      <c r="P12" s="2"/>
      <c r="Q12" s="8">
        <f>S12/31*O12</f>
        <v>50000</v>
      </c>
      <c r="R12" s="2"/>
      <c r="S12" s="8">
        <v>50000</v>
      </c>
      <c r="T12" s="2"/>
      <c r="U12">
        <f>S12*5%</f>
        <v>2500</v>
      </c>
      <c r="V12" s="1">
        <f>S12*5%</f>
        <v>2500</v>
      </c>
      <c r="W12" s="1">
        <v>2000</v>
      </c>
      <c r="X12" s="1">
        <f>S12*4%</f>
        <v>2000</v>
      </c>
      <c r="Y12" s="2">
        <v>4</v>
      </c>
      <c r="Z12" s="2"/>
      <c r="AA12" s="2">
        <f>S12/31/8*Y12</f>
        <v>806.45161290322585</v>
      </c>
      <c r="AB12" s="2"/>
      <c r="AC12" s="1">
        <f>S12*10%</f>
        <v>5000</v>
      </c>
      <c r="AD12" s="1">
        <f>S12*0.75%</f>
        <v>375</v>
      </c>
      <c r="AE12" s="8">
        <f>Q12+V12+U12+W12+X12</f>
        <v>59000</v>
      </c>
      <c r="AF12" s="2"/>
      <c r="AG12" s="8">
        <f>AE12-AC12-AD12</f>
        <v>53625</v>
      </c>
      <c r="AH12" s="2"/>
    </row>
    <row r="13" spans="1:34" x14ac:dyDescent="0.25">
      <c r="A13" s="1">
        <v>2</v>
      </c>
      <c r="B13" s="4" t="s">
        <v>3</v>
      </c>
      <c r="C13" s="4"/>
      <c r="D13" s="2" t="s">
        <v>31</v>
      </c>
      <c r="E13" s="2"/>
      <c r="F13" s="2"/>
      <c r="G13" s="2" t="s">
        <v>15</v>
      </c>
      <c r="H13" s="2"/>
      <c r="I13" s="1">
        <v>2019</v>
      </c>
      <c r="J13" s="2">
        <v>31</v>
      </c>
      <c r="K13" s="2"/>
      <c r="L13" s="2"/>
      <c r="M13" s="2">
        <v>0</v>
      </c>
      <c r="N13" s="2"/>
      <c r="O13" s="2">
        <v>31</v>
      </c>
      <c r="P13" s="2"/>
      <c r="Q13" s="8">
        <f t="shared" ref="Q13:Q21" si="0">S13/31*O13</f>
        <v>50000</v>
      </c>
      <c r="R13" s="2"/>
      <c r="S13" s="8">
        <v>50000</v>
      </c>
      <c r="T13" s="2"/>
      <c r="U13">
        <f>S13*5%</f>
        <v>2500</v>
      </c>
      <c r="V13" s="1">
        <f>S13*5%</f>
        <v>2500</v>
      </c>
      <c r="W13" s="1">
        <v>3000</v>
      </c>
      <c r="X13" s="1">
        <f>S13*4%</f>
        <v>2000</v>
      </c>
      <c r="Y13" s="2">
        <v>5</v>
      </c>
      <c r="Z13" s="2"/>
      <c r="AA13" s="2">
        <f>S13/31/8*Y13</f>
        <v>1008.0645161290323</v>
      </c>
      <c r="AB13" s="2"/>
      <c r="AC13" s="1">
        <f>S13*10%</f>
        <v>5000</v>
      </c>
      <c r="AD13" s="1">
        <f>S13*0.75%</f>
        <v>375</v>
      </c>
      <c r="AE13" s="8">
        <f>Q13+U13+V13+W13+X13</f>
        <v>60000</v>
      </c>
      <c r="AF13" s="2"/>
      <c r="AG13" s="8">
        <f>AE13-AC13-AD13</f>
        <v>54625</v>
      </c>
      <c r="AH13" s="2"/>
    </row>
    <row r="14" spans="1:34" x14ac:dyDescent="0.25">
      <c r="A14" s="1">
        <v>3</v>
      </c>
      <c r="B14" s="4" t="s">
        <v>8</v>
      </c>
      <c r="C14" s="4"/>
      <c r="D14" s="2" t="s">
        <v>32</v>
      </c>
      <c r="E14" s="2"/>
      <c r="F14" s="2"/>
      <c r="G14" s="2" t="s">
        <v>15</v>
      </c>
      <c r="H14" s="2"/>
      <c r="I14" s="1">
        <v>2019</v>
      </c>
      <c r="J14" s="2">
        <v>31</v>
      </c>
      <c r="K14" s="2"/>
      <c r="L14" s="2"/>
      <c r="M14" s="2">
        <v>0</v>
      </c>
      <c r="N14" s="2"/>
      <c r="O14" s="2">
        <v>31</v>
      </c>
      <c r="P14" s="2"/>
      <c r="Q14" s="8">
        <f t="shared" si="0"/>
        <v>55000</v>
      </c>
      <c r="R14" s="2"/>
      <c r="S14" s="8">
        <v>55000</v>
      </c>
      <c r="T14" s="2"/>
      <c r="U14">
        <f>S14*4%</f>
        <v>2200</v>
      </c>
      <c r="V14" s="1">
        <f>S14*5%</f>
        <v>2750</v>
      </c>
      <c r="W14" s="1">
        <v>1500</v>
      </c>
      <c r="X14" s="1">
        <f>S14*4%</f>
        <v>2200</v>
      </c>
      <c r="Y14" s="2">
        <v>5</v>
      </c>
      <c r="Z14" s="2"/>
      <c r="AA14" s="2">
        <f>S14/31/8*Y14</f>
        <v>1108.8709677419356</v>
      </c>
      <c r="AB14" s="2"/>
      <c r="AC14" s="1">
        <f>S14*10%</f>
        <v>5500</v>
      </c>
      <c r="AD14" s="1">
        <f>S14*0.75%</f>
        <v>412.5</v>
      </c>
      <c r="AE14" s="8">
        <f>Q14+U14+V14+W14+X14</f>
        <v>63650</v>
      </c>
      <c r="AF14" s="2"/>
      <c r="AG14" s="8">
        <f>AE14-AC14-AD14</f>
        <v>57737.5</v>
      </c>
      <c r="AH14" s="2"/>
    </row>
    <row r="15" spans="1:34" x14ac:dyDescent="0.25">
      <c r="A15" s="1">
        <v>4</v>
      </c>
      <c r="B15" s="5" t="s">
        <v>4</v>
      </c>
      <c r="C15" s="5"/>
      <c r="D15" s="2" t="s">
        <v>33</v>
      </c>
      <c r="E15" s="2"/>
      <c r="F15" s="2"/>
      <c r="G15" s="7" t="s">
        <v>15</v>
      </c>
      <c r="H15" s="7"/>
      <c r="I15" s="1">
        <v>2019</v>
      </c>
      <c r="J15" s="2">
        <v>31</v>
      </c>
      <c r="K15" s="2"/>
      <c r="L15" s="2"/>
      <c r="M15" s="2">
        <v>2</v>
      </c>
      <c r="N15" s="2"/>
      <c r="O15" s="2">
        <v>29</v>
      </c>
      <c r="P15" s="2"/>
      <c r="Q15" s="8">
        <f t="shared" si="0"/>
        <v>56129.032258064515</v>
      </c>
      <c r="R15" s="2"/>
      <c r="S15" s="8">
        <v>60000</v>
      </c>
      <c r="T15" s="2"/>
      <c r="U15">
        <f>S15*5%</f>
        <v>3000</v>
      </c>
      <c r="V15" s="1">
        <f>S15*5%</f>
        <v>3000</v>
      </c>
      <c r="W15" s="1">
        <v>3500</v>
      </c>
      <c r="X15" s="1">
        <f>S15*4%</f>
        <v>2400</v>
      </c>
      <c r="Y15" s="7">
        <v>4</v>
      </c>
      <c r="Z15" s="7"/>
      <c r="AA15" s="2">
        <f>S15/31/8*Y15</f>
        <v>967.74193548387098</v>
      </c>
      <c r="AB15" s="2"/>
      <c r="AC15" s="1">
        <f>S15*10%</f>
        <v>6000</v>
      </c>
      <c r="AD15" s="1">
        <f>S15*0.75%</f>
        <v>450</v>
      </c>
      <c r="AE15" s="8">
        <f>Q15+U15+V15+W15+X15</f>
        <v>68029.032258064515</v>
      </c>
      <c r="AF15" s="2"/>
      <c r="AG15" s="8">
        <f>AE15-AC15-AD15</f>
        <v>61579.032258064515</v>
      </c>
      <c r="AH15" s="2"/>
    </row>
    <row r="16" spans="1:34" x14ac:dyDescent="0.25">
      <c r="A16" s="1">
        <v>5</v>
      </c>
      <c r="B16" s="5" t="s">
        <v>9</v>
      </c>
      <c r="C16" s="5"/>
      <c r="D16" s="7" t="s">
        <v>33</v>
      </c>
      <c r="E16" s="7"/>
      <c r="F16" s="7"/>
      <c r="G16" s="7" t="s">
        <v>15</v>
      </c>
      <c r="H16" s="7"/>
      <c r="I16" s="1">
        <v>2019</v>
      </c>
      <c r="J16" s="2">
        <v>31</v>
      </c>
      <c r="K16" s="2"/>
      <c r="L16" s="2"/>
      <c r="M16" s="2">
        <v>2</v>
      </c>
      <c r="N16" s="2"/>
      <c r="O16" s="2">
        <v>29</v>
      </c>
      <c r="P16" s="2"/>
      <c r="Q16" s="8">
        <f t="shared" si="0"/>
        <v>51451.61290322581</v>
      </c>
      <c r="R16" s="2"/>
      <c r="S16" s="8">
        <v>55000</v>
      </c>
      <c r="T16" s="2"/>
      <c r="U16">
        <f>S16*5%</f>
        <v>2750</v>
      </c>
      <c r="V16" s="1">
        <f>S16*5%</f>
        <v>2750</v>
      </c>
      <c r="W16" s="1">
        <v>2000</v>
      </c>
      <c r="X16" s="1">
        <f>S16*4%</f>
        <v>2200</v>
      </c>
      <c r="Y16" s="7">
        <v>3</v>
      </c>
      <c r="Z16" s="7"/>
      <c r="AA16" s="2">
        <f>S16/31/8*Y16</f>
        <v>665.32258064516134</v>
      </c>
      <c r="AB16" s="2"/>
      <c r="AC16" s="1">
        <f>S16*10%</f>
        <v>5500</v>
      </c>
      <c r="AD16" s="1">
        <f>S16*0.75%</f>
        <v>412.5</v>
      </c>
      <c r="AE16" s="8">
        <f>Q16+U16+V16+W16+X16</f>
        <v>61151.61290322581</v>
      </c>
      <c r="AF16" s="2"/>
      <c r="AG16" s="8">
        <f>AE16-AC16-AD16</f>
        <v>55239.11290322581</v>
      </c>
      <c r="AH16" s="2"/>
    </row>
    <row r="17" spans="1:34" x14ac:dyDescent="0.25">
      <c r="A17" s="1">
        <v>6</v>
      </c>
      <c r="B17" s="5" t="s">
        <v>5</v>
      </c>
      <c r="C17" s="5"/>
      <c r="D17" s="7" t="s">
        <v>34</v>
      </c>
      <c r="E17" s="7"/>
      <c r="F17" s="7"/>
      <c r="G17" s="7" t="s">
        <v>15</v>
      </c>
      <c r="H17" s="7"/>
      <c r="I17" s="1">
        <v>2019</v>
      </c>
      <c r="J17" s="2">
        <v>31</v>
      </c>
      <c r="K17" s="2"/>
      <c r="L17" s="2"/>
      <c r="M17" s="2">
        <v>3</v>
      </c>
      <c r="N17" s="2"/>
      <c r="O17" s="2">
        <v>28</v>
      </c>
      <c r="P17" s="2"/>
      <c r="Q17" s="8">
        <f t="shared" si="0"/>
        <v>56000</v>
      </c>
      <c r="R17" s="2"/>
      <c r="S17" s="9">
        <v>62000</v>
      </c>
      <c r="T17" s="9"/>
      <c r="U17">
        <f>S17*6%</f>
        <v>3720</v>
      </c>
      <c r="V17" s="1">
        <f>S17*5%</f>
        <v>3100</v>
      </c>
      <c r="W17" s="1">
        <v>3000</v>
      </c>
      <c r="X17" s="1">
        <f>S17*4%</f>
        <v>2480</v>
      </c>
      <c r="Y17" s="7">
        <v>5</v>
      </c>
      <c r="Z17" s="7"/>
      <c r="AA17" s="2">
        <f>S17/31/8*Y17</f>
        <v>1250</v>
      </c>
      <c r="AB17" s="2"/>
      <c r="AC17" s="1">
        <f>S17*10%</f>
        <v>6200</v>
      </c>
      <c r="AD17" s="1">
        <f>S17*0.75%</f>
        <v>465</v>
      </c>
      <c r="AE17" s="8">
        <f>Q17+U17+V17+W17+X17</f>
        <v>68300</v>
      </c>
      <c r="AF17" s="2"/>
      <c r="AG17" s="8">
        <f>AE17-AC17-AD17</f>
        <v>61635</v>
      </c>
      <c r="AH17" s="2"/>
    </row>
    <row r="18" spans="1:34" x14ac:dyDescent="0.25">
      <c r="A18" s="1">
        <v>7</v>
      </c>
      <c r="B18" s="5" t="s">
        <v>10</v>
      </c>
      <c r="C18" s="5"/>
      <c r="D18" s="7" t="s">
        <v>34</v>
      </c>
      <c r="E18" s="7"/>
      <c r="F18" s="7"/>
      <c r="G18" s="7" t="s">
        <v>15</v>
      </c>
      <c r="H18" s="7"/>
      <c r="I18" s="1">
        <v>2019</v>
      </c>
      <c r="J18" s="2">
        <v>31</v>
      </c>
      <c r="K18" s="2"/>
      <c r="L18" s="2"/>
      <c r="M18" s="2">
        <v>2</v>
      </c>
      <c r="N18" s="2"/>
      <c r="O18" s="2">
        <v>29</v>
      </c>
      <c r="P18" s="2"/>
      <c r="Q18" s="8">
        <f t="shared" si="0"/>
        <v>46774.193548387098</v>
      </c>
      <c r="R18" s="2"/>
      <c r="S18" s="8">
        <v>50000</v>
      </c>
      <c r="T18" s="2"/>
      <c r="U18">
        <f>S18*6%</f>
        <v>3000</v>
      </c>
      <c r="V18" s="1">
        <f>S18*5%</f>
        <v>2500</v>
      </c>
      <c r="W18" s="1">
        <v>3000</v>
      </c>
      <c r="X18" s="1">
        <f>S18*4%</f>
        <v>2000</v>
      </c>
      <c r="Y18" s="7">
        <v>7</v>
      </c>
      <c r="Z18" s="7"/>
      <c r="AA18" s="7">
        <f>S18/31/8*Y18</f>
        <v>1411.2903225806454</v>
      </c>
      <c r="AB18" s="7"/>
      <c r="AC18" s="1">
        <f>S18*10%</f>
        <v>5000</v>
      </c>
      <c r="AD18" s="1">
        <f>S18*0.75%</f>
        <v>375</v>
      </c>
      <c r="AE18" s="8">
        <f>Q18+U18+V18+W18+X18</f>
        <v>57274.193548387098</v>
      </c>
      <c r="AF18" s="2"/>
      <c r="AG18" s="8">
        <f>AE18-AC18-AD18</f>
        <v>51899.193548387098</v>
      </c>
      <c r="AH18" s="2"/>
    </row>
    <row r="19" spans="1:34" x14ac:dyDescent="0.25">
      <c r="A19" s="1">
        <v>8</v>
      </c>
      <c r="B19" s="5" t="s">
        <v>6</v>
      </c>
      <c r="C19" s="5"/>
      <c r="D19" s="7" t="s">
        <v>37</v>
      </c>
      <c r="E19" s="7"/>
      <c r="F19" s="7"/>
      <c r="G19" s="7" t="s">
        <v>15</v>
      </c>
      <c r="H19" s="7"/>
      <c r="I19" s="1">
        <v>2019</v>
      </c>
      <c r="J19" s="2">
        <v>31</v>
      </c>
      <c r="K19" s="2"/>
      <c r="L19" s="2"/>
      <c r="M19" s="2">
        <v>2</v>
      </c>
      <c r="N19" s="2"/>
      <c r="O19" s="2">
        <v>29</v>
      </c>
      <c r="P19" s="2"/>
      <c r="Q19" s="8">
        <f t="shared" si="0"/>
        <v>44903.225806451614</v>
      </c>
      <c r="R19" s="2"/>
      <c r="S19" s="8">
        <v>48000</v>
      </c>
      <c r="T19" s="2"/>
      <c r="U19">
        <f>S19*5%</f>
        <v>2400</v>
      </c>
      <c r="V19" s="1">
        <f>S19*5%</f>
        <v>2400</v>
      </c>
      <c r="W19" s="1">
        <v>2500</v>
      </c>
      <c r="X19" s="1">
        <f>S19*4%</f>
        <v>1920</v>
      </c>
      <c r="Y19" s="7">
        <v>8</v>
      </c>
      <c r="Z19" s="7"/>
      <c r="AA19" s="7">
        <f>S19/31/8*Y19</f>
        <v>1548.3870967741937</v>
      </c>
      <c r="AB19" s="7"/>
      <c r="AC19" s="1">
        <f>S19*10%</f>
        <v>4800</v>
      </c>
      <c r="AD19" s="1">
        <f>S19*0.75%</f>
        <v>360</v>
      </c>
      <c r="AE19" s="8">
        <f>Q18+U18+V18+W18+X18</f>
        <v>57274.193548387098</v>
      </c>
      <c r="AF19" s="2"/>
      <c r="AG19" s="8">
        <f>AE19-AD19</f>
        <v>56914.193548387098</v>
      </c>
      <c r="AH19" s="2"/>
    </row>
    <row r="20" spans="1:34" x14ac:dyDescent="0.25">
      <c r="A20" s="1">
        <v>9</v>
      </c>
      <c r="B20" s="5" t="s">
        <v>11</v>
      </c>
      <c r="C20" s="5"/>
      <c r="D20" s="7" t="s">
        <v>36</v>
      </c>
      <c r="E20" s="7"/>
      <c r="F20" s="7"/>
      <c r="G20" s="7" t="s">
        <v>15</v>
      </c>
      <c r="H20" s="7"/>
      <c r="I20" s="1">
        <v>2019</v>
      </c>
      <c r="J20" s="2">
        <v>31</v>
      </c>
      <c r="K20" s="2"/>
      <c r="L20" s="2"/>
      <c r="M20" s="2">
        <v>1</v>
      </c>
      <c r="N20" s="2"/>
      <c r="O20" s="2">
        <v>30</v>
      </c>
      <c r="P20" s="2"/>
      <c r="Q20" s="8">
        <f t="shared" si="0"/>
        <v>52258.06451612903</v>
      </c>
      <c r="R20" s="2"/>
      <c r="S20" s="8">
        <v>54000</v>
      </c>
      <c r="T20" s="2"/>
      <c r="U20">
        <f>S20*4%</f>
        <v>2160</v>
      </c>
      <c r="V20" s="1">
        <f>S20*5%</f>
        <v>2700</v>
      </c>
      <c r="W20" s="1">
        <v>1700</v>
      </c>
      <c r="X20" s="1">
        <f>S20*4%</f>
        <v>2160</v>
      </c>
      <c r="Y20" s="7">
        <v>5</v>
      </c>
      <c r="Z20" s="7"/>
      <c r="AA20" s="7">
        <f>S20/31/8*Y20</f>
        <v>1088.7096774193549</v>
      </c>
      <c r="AB20" s="7"/>
      <c r="AC20" s="1">
        <f>S20*10%</f>
        <v>5400</v>
      </c>
      <c r="AD20" s="1">
        <f>S20*0.75%</f>
        <v>405</v>
      </c>
      <c r="AE20" s="8">
        <f>Q20+U20+V20+W20+X20</f>
        <v>60978.06451612903</v>
      </c>
      <c r="AF20" s="2"/>
      <c r="AG20" s="8">
        <f>AE20-AC20-AD20</f>
        <v>55173.06451612903</v>
      </c>
      <c r="AH20" s="2"/>
    </row>
    <row r="21" spans="1:34" x14ac:dyDescent="0.25">
      <c r="A21" s="1">
        <v>10</v>
      </c>
      <c r="B21" s="5" t="s">
        <v>7</v>
      </c>
      <c r="C21" s="5"/>
      <c r="D21" s="7" t="s">
        <v>35</v>
      </c>
      <c r="E21" s="7"/>
      <c r="F21" s="7"/>
      <c r="G21" s="7" t="s">
        <v>15</v>
      </c>
      <c r="H21" s="7"/>
      <c r="I21" s="1">
        <v>2019</v>
      </c>
      <c r="J21" s="2">
        <v>31</v>
      </c>
      <c r="K21" s="2"/>
      <c r="L21" s="2"/>
      <c r="M21" s="2">
        <v>0</v>
      </c>
      <c r="N21" s="2"/>
      <c r="O21" s="2">
        <v>31</v>
      </c>
      <c r="P21" s="2"/>
      <c r="Q21" s="8">
        <f t="shared" si="0"/>
        <v>54000</v>
      </c>
      <c r="R21" s="2"/>
      <c r="S21" s="8">
        <v>54000</v>
      </c>
      <c r="T21" s="2"/>
      <c r="U21">
        <f>S21*5%</f>
        <v>2700</v>
      </c>
      <c r="V21" s="1">
        <f>S21*5%</f>
        <v>2700</v>
      </c>
      <c r="W21" s="1">
        <v>1800</v>
      </c>
      <c r="X21" s="1">
        <f>S21*4%</f>
        <v>2160</v>
      </c>
      <c r="Y21" s="7">
        <v>5</v>
      </c>
      <c r="Z21" s="7"/>
      <c r="AA21" s="7">
        <f>S21/31/8*Y21</f>
        <v>1088.7096774193549</v>
      </c>
      <c r="AB21" s="7"/>
      <c r="AC21" s="1">
        <f>S21*10%</f>
        <v>5400</v>
      </c>
      <c r="AD21" s="1">
        <f>S21*0.75%</f>
        <v>405</v>
      </c>
      <c r="AE21" s="8">
        <f>Q21+U21+V21+W21+X21</f>
        <v>63360</v>
      </c>
      <c r="AF21" s="2"/>
      <c r="AG21" s="8">
        <f>AE21-AC21-AD21</f>
        <v>57555</v>
      </c>
      <c r="AH21" s="2"/>
    </row>
    <row r="22" spans="1:34" x14ac:dyDescent="0.25">
      <c r="AE22" s="6"/>
      <c r="AF22" s="6"/>
    </row>
  </sheetData>
  <mergeCells count="134">
    <mergeCell ref="AG11:AH11"/>
    <mergeCell ref="I3:X9"/>
    <mergeCell ref="AE17:AF17"/>
    <mergeCell ref="AE18:AF18"/>
    <mergeCell ref="AE19:AF19"/>
    <mergeCell ref="AE20:AF20"/>
    <mergeCell ref="AE21:AF21"/>
    <mergeCell ref="AE11:AF11"/>
    <mergeCell ref="AG18:AH18"/>
    <mergeCell ref="AG19:AH19"/>
    <mergeCell ref="AG20:AH20"/>
    <mergeCell ref="AG21:AH21"/>
    <mergeCell ref="AE22:AF22"/>
    <mergeCell ref="AE12:AF12"/>
    <mergeCell ref="AE13:AF13"/>
    <mergeCell ref="AE14:AF14"/>
    <mergeCell ref="AE15:AF15"/>
    <mergeCell ref="AE16:AF16"/>
    <mergeCell ref="AG12:AH12"/>
    <mergeCell ref="AG13:AH13"/>
    <mergeCell ref="AG14:AH14"/>
    <mergeCell ref="AG15:AH15"/>
    <mergeCell ref="AG16:AH16"/>
    <mergeCell ref="AG17:AH17"/>
    <mergeCell ref="AA16:AB16"/>
    <mergeCell ref="AA17:AB17"/>
    <mergeCell ref="AA18:AB18"/>
    <mergeCell ref="AA19:AB19"/>
    <mergeCell ref="AA20:AB20"/>
    <mergeCell ref="AA21:AB21"/>
    <mergeCell ref="Y17:Z17"/>
    <mergeCell ref="Y18:Z18"/>
    <mergeCell ref="Y19:Z19"/>
    <mergeCell ref="Y20:Z20"/>
    <mergeCell ref="Y21:Z21"/>
    <mergeCell ref="AA11:AB11"/>
    <mergeCell ref="AA12:AB12"/>
    <mergeCell ref="AA13:AB13"/>
    <mergeCell ref="AA14:AB14"/>
    <mergeCell ref="AA15:AB15"/>
    <mergeCell ref="Y11:Z11"/>
    <mergeCell ref="Y12:Z12"/>
    <mergeCell ref="Y13:Z13"/>
    <mergeCell ref="Y14:Z14"/>
    <mergeCell ref="Y15:Z15"/>
    <mergeCell ref="Y16:Z16"/>
    <mergeCell ref="S16:T16"/>
    <mergeCell ref="S17:T17"/>
    <mergeCell ref="S18:T18"/>
    <mergeCell ref="S19:T19"/>
    <mergeCell ref="S20:T20"/>
    <mergeCell ref="S21:T21"/>
    <mergeCell ref="Q17:R17"/>
    <mergeCell ref="Q18:R18"/>
    <mergeCell ref="Q19:R19"/>
    <mergeCell ref="Q20:R20"/>
    <mergeCell ref="Q21:R21"/>
    <mergeCell ref="S11:T11"/>
    <mergeCell ref="S12:T12"/>
    <mergeCell ref="S13:T13"/>
    <mergeCell ref="S14:T14"/>
    <mergeCell ref="S15:T15"/>
    <mergeCell ref="Q11:R11"/>
    <mergeCell ref="Q12:R12"/>
    <mergeCell ref="Q13:R13"/>
    <mergeCell ref="Q14:R14"/>
    <mergeCell ref="Q15:R15"/>
    <mergeCell ref="Q16:R16"/>
    <mergeCell ref="O16:P16"/>
    <mergeCell ref="O17:P17"/>
    <mergeCell ref="O18:P18"/>
    <mergeCell ref="O19:P19"/>
    <mergeCell ref="O20:P20"/>
    <mergeCell ref="O21:P21"/>
    <mergeCell ref="M17:N17"/>
    <mergeCell ref="M18:N18"/>
    <mergeCell ref="M19:N19"/>
    <mergeCell ref="M20:N20"/>
    <mergeCell ref="M21:N21"/>
    <mergeCell ref="O11:P11"/>
    <mergeCell ref="O12:P12"/>
    <mergeCell ref="O13:P13"/>
    <mergeCell ref="O14:P14"/>
    <mergeCell ref="O15:P15"/>
    <mergeCell ref="M11:N11"/>
    <mergeCell ref="M12:N12"/>
    <mergeCell ref="M13:N13"/>
    <mergeCell ref="M14:N14"/>
    <mergeCell ref="M15:N15"/>
    <mergeCell ref="M16:N16"/>
    <mergeCell ref="J16:L16"/>
    <mergeCell ref="J17:L17"/>
    <mergeCell ref="J18:L18"/>
    <mergeCell ref="J19:L19"/>
    <mergeCell ref="J20:L20"/>
    <mergeCell ref="J21:L21"/>
    <mergeCell ref="G17:H17"/>
    <mergeCell ref="G18:H18"/>
    <mergeCell ref="G19:H19"/>
    <mergeCell ref="G20:H20"/>
    <mergeCell ref="G21:H21"/>
    <mergeCell ref="J11:L11"/>
    <mergeCell ref="J12:L12"/>
    <mergeCell ref="J13:L13"/>
    <mergeCell ref="J14:L14"/>
    <mergeCell ref="J15:L15"/>
    <mergeCell ref="D18:F18"/>
    <mergeCell ref="D19:F19"/>
    <mergeCell ref="D20:F20"/>
    <mergeCell ref="D21:F21"/>
    <mergeCell ref="G11:H11"/>
    <mergeCell ref="G12:H12"/>
    <mergeCell ref="G13:H13"/>
    <mergeCell ref="G14:H14"/>
    <mergeCell ref="G15:H15"/>
    <mergeCell ref="G16:H16"/>
    <mergeCell ref="B19:C19"/>
    <mergeCell ref="B20:C20"/>
    <mergeCell ref="B21:C21"/>
    <mergeCell ref="D11:F11"/>
    <mergeCell ref="D12:F12"/>
    <mergeCell ref="D13:F13"/>
    <mergeCell ref="D14:F14"/>
    <mergeCell ref="D15:F15"/>
    <mergeCell ref="D16:F16"/>
    <mergeCell ref="D17:F17"/>
    <mergeCell ref="B11:C11"/>
    <mergeCell ref="B12:C12"/>
    <mergeCell ref="B13:C13"/>
    <mergeCell ref="B14:C14"/>
    <mergeCell ref="B15:C15"/>
    <mergeCell ref="B16:C16"/>
    <mergeCell ref="B17:C17"/>
    <mergeCell ref="B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2024-02-28T10:12:34Z</dcterms:created>
  <dcterms:modified xsi:type="dcterms:W3CDTF">2024-02-28T11:26:56Z</dcterms:modified>
</cp:coreProperties>
</file>