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shboard Learning\"/>
    </mc:Choice>
  </mc:AlternateContent>
  <bookViews>
    <workbookView xWindow="0" yWindow="0" windowWidth="19200" windowHeight="6470" activeTab="2"/>
  </bookViews>
  <sheets>
    <sheet name="raw data" sheetId="1" r:id="rId1"/>
    <sheet name="analysis" sheetId="2" r:id="rId2"/>
    <sheet name="dashboard" sheetId="3" r:id="rId3"/>
  </sheets>
  <definedNames>
    <definedName name="profit_last_year">analysis!$C$4</definedName>
    <definedName name="profit_latest_year">analysis!$C$5</definedName>
    <definedName name="profit_vs_py">analysis!$F$5</definedName>
    <definedName name="sale_last_year">analysis!$B$4</definedName>
    <definedName name="sale_latest_year">analysis!$B$5</definedName>
    <definedName name="sale_vs_py">analysis!$E$5</definedName>
    <definedName name="Slicer_Category">#N/A</definedName>
    <definedName name="Slicer_Category1">#N/A</definedName>
    <definedName name="Slicer_Segment">#N/A</definedName>
    <definedName name="Slicer_Segment1">#N/A</definedName>
    <definedName name="Slicer_Segment2">#N/A</definedName>
    <definedName name="Slicer_Ship_Mod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75" i="2" l="1"/>
  <c r="E120" i="2"/>
  <c r="D120" i="2"/>
  <c r="W24" i="3" l="1"/>
  <c r="V24" i="3"/>
  <c r="X24" i="3" s="1"/>
  <c r="W23" i="3"/>
  <c r="V23" i="3"/>
  <c r="W22" i="3"/>
  <c r="V22" i="3"/>
  <c r="X22" i="3" s="1"/>
  <c r="W21" i="3"/>
  <c r="V21" i="3"/>
  <c r="W20" i="3"/>
  <c r="V20" i="3"/>
  <c r="W19" i="3"/>
  <c r="V19" i="3"/>
  <c r="W18" i="3"/>
  <c r="V18" i="3"/>
  <c r="X18" i="3" s="1"/>
  <c r="W17" i="3"/>
  <c r="V17" i="3"/>
  <c r="W16" i="3"/>
  <c r="V16" i="3"/>
  <c r="X16" i="3" s="1"/>
  <c r="W15" i="3"/>
  <c r="V15" i="3"/>
  <c r="Q24" i="3"/>
  <c r="P24" i="3"/>
  <c r="Q23" i="3"/>
  <c r="P23" i="3"/>
  <c r="Q22" i="3"/>
  <c r="P22" i="3"/>
  <c r="Q21" i="3"/>
  <c r="P21" i="3"/>
  <c r="Q20" i="3"/>
  <c r="P20" i="3"/>
  <c r="Q19" i="3"/>
  <c r="P19" i="3"/>
  <c r="Q18" i="3"/>
  <c r="P18" i="3"/>
  <c r="Q17" i="3"/>
  <c r="P17" i="3"/>
  <c r="Q16" i="3"/>
  <c r="P16" i="3"/>
  <c r="Q15" i="3"/>
  <c r="P15" i="3"/>
  <c r="K24" i="3"/>
  <c r="J24" i="3"/>
  <c r="L24" i="3" s="1"/>
  <c r="K23" i="3"/>
  <c r="J23" i="3"/>
  <c r="L23" i="3" s="1"/>
  <c r="K22" i="3"/>
  <c r="J22" i="3"/>
  <c r="L22" i="3" s="1"/>
  <c r="K21" i="3"/>
  <c r="J21" i="3"/>
  <c r="L21" i="3" s="1"/>
  <c r="K20" i="3"/>
  <c r="J20" i="3"/>
  <c r="L20" i="3" s="1"/>
  <c r="K19" i="3"/>
  <c r="J19" i="3"/>
  <c r="L19" i="3" s="1"/>
  <c r="K18" i="3"/>
  <c r="J18" i="3"/>
  <c r="L18" i="3" s="1"/>
  <c r="K17" i="3"/>
  <c r="J17" i="3"/>
  <c r="L17" i="3" s="1"/>
  <c r="K16" i="3"/>
  <c r="J16" i="3"/>
  <c r="L16" i="3" s="1"/>
  <c r="K15" i="3"/>
  <c r="J15" i="3"/>
  <c r="L15" i="3" s="1"/>
  <c r="E24" i="3"/>
  <c r="D24" i="3"/>
  <c r="C24" i="3"/>
  <c r="E23" i="3"/>
  <c r="D23" i="3"/>
  <c r="C23" i="3"/>
  <c r="E22" i="3"/>
  <c r="D22" i="3"/>
  <c r="C22" i="3"/>
  <c r="E21" i="3"/>
  <c r="D21" i="3"/>
  <c r="C21" i="3"/>
  <c r="E20" i="3"/>
  <c r="D20" i="3"/>
  <c r="C20" i="3"/>
  <c r="E19" i="3"/>
  <c r="D19" i="3"/>
  <c r="C19" i="3"/>
  <c r="E18" i="3"/>
  <c r="D18" i="3"/>
  <c r="C18" i="3"/>
  <c r="E17" i="3"/>
  <c r="D17" i="3"/>
  <c r="C17" i="3"/>
  <c r="E16" i="3"/>
  <c r="D16" i="3"/>
  <c r="C16" i="3"/>
  <c r="E15" i="3"/>
  <c r="D15" i="3"/>
  <c r="C15" i="3"/>
  <c r="U16" i="3"/>
  <c r="U17" i="3"/>
  <c r="U18" i="3"/>
  <c r="U19" i="3"/>
  <c r="U20" i="3"/>
  <c r="U21" i="3"/>
  <c r="U22" i="3"/>
  <c r="U23" i="3"/>
  <c r="U24" i="3"/>
  <c r="U15" i="3"/>
  <c r="O16" i="3"/>
  <c r="O17" i="3"/>
  <c r="O18" i="3"/>
  <c r="O19" i="3"/>
  <c r="O20" i="3"/>
  <c r="O21" i="3"/>
  <c r="O22" i="3"/>
  <c r="O23" i="3"/>
  <c r="O24" i="3"/>
  <c r="O15" i="3"/>
  <c r="I16" i="3"/>
  <c r="I17" i="3"/>
  <c r="I18" i="3"/>
  <c r="I19" i="3"/>
  <c r="I20" i="3"/>
  <c r="I21" i="3"/>
  <c r="I22" i="3"/>
  <c r="I23" i="3"/>
  <c r="I24" i="3"/>
  <c r="I15" i="3"/>
  <c r="R17" i="3" l="1"/>
  <c r="R21" i="3"/>
  <c r="X15" i="3"/>
  <c r="X19" i="3"/>
  <c r="X23" i="3"/>
  <c r="X20" i="3"/>
  <c r="X17" i="3"/>
  <c r="X21" i="3"/>
  <c r="R18" i="3"/>
  <c r="R22" i="3"/>
  <c r="R15" i="3"/>
  <c r="R19" i="3"/>
  <c r="R23" i="3"/>
  <c r="R16" i="3"/>
  <c r="R20" i="3"/>
  <c r="R24" i="3"/>
  <c r="K25" i="3"/>
  <c r="J25" i="3"/>
  <c r="L25" i="3" s="1"/>
  <c r="P25" i="3"/>
  <c r="Q25" i="3"/>
  <c r="W25" i="3"/>
  <c r="V25" i="3"/>
  <c r="F20" i="3"/>
  <c r="E25" i="3"/>
  <c r="D25" i="3"/>
  <c r="F17" i="3"/>
  <c r="F23" i="3"/>
  <c r="F21" i="3"/>
  <c r="F18" i="3"/>
  <c r="F16" i="3"/>
  <c r="F24" i="3"/>
  <c r="F22" i="3"/>
  <c r="F19" i="3"/>
  <c r="F15" i="3"/>
  <c r="D91" i="2"/>
  <c r="E91" i="2"/>
  <c r="D98" i="2"/>
  <c r="E98" i="2"/>
  <c r="D96" i="2"/>
  <c r="E96" i="2"/>
  <c r="D99" i="2"/>
  <c r="E99" i="2"/>
  <c r="D94" i="2"/>
  <c r="E94" i="2"/>
  <c r="D110" i="2"/>
  <c r="E110" i="2"/>
  <c r="D113" i="2"/>
  <c r="E113" i="2"/>
  <c r="D109" i="2"/>
  <c r="E109" i="2"/>
  <c r="D116" i="2"/>
  <c r="E116" i="2"/>
  <c r="E75" i="2"/>
  <c r="D84" i="2"/>
  <c r="E84" i="2"/>
  <c r="D106" i="2"/>
  <c r="E106" i="2"/>
  <c r="D77" i="2"/>
  <c r="E77" i="2"/>
  <c r="D88" i="2"/>
  <c r="E88" i="2"/>
  <c r="D97" i="2"/>
  <c r="E97" i="2"/>
  <c r="D118" i="2"/>
  <c r="E118" i="2"/>
  <c r="D121" i="2"/>
  <c r="E121" i="2"/>
  <c r="D81" i="2"/>
  <c r="E81" i="2"/>
  <c r="D101" i="2"/>
  <c r="E101" i="2"/>
  <c r="D107" i="2"/>
  <c r="E107" i="2"/>
  <c r="D80" i="2"/>
  <c r="E80" i="2"/>
  <c r="D85" i="2"/>
  <c r="E85" i="2"/>
  <c r="D119" i="2"/>
  <c r="E119" i="2"/>
  <c r="D83" i="2"/>
  <c r="E83" i="2"/>
  <c r="D102" i="2"/>
  <c r="E102" i="2"/>
  <c r="D104" i="2"/>
  <c r="E104" i="2"/>
  <c r="D117" i="2"/>
  <c r="E117" i="2"/>
  <c r="D105" i="2"/>
  <c r="E105" i="2"/>
  <c r="D86" i="2"/>
  <c r="E86" i="2"/>
  <c r="D100" i="2"/>
  <c r="E100" i="2"/>
  <c r="D89" i="2"/>
  <c r="E89" i="2"/>
  <c r="D123" i="2"/>
  <c r="E123" i="2"/>
  <c r="D115" i="2"/>
  <c r="E115" i="2"/>
  <c r="D112" i="2"/>
  <c r="E112" i="2"/>
  <c r="D90" i="2"/>
  <c r="E90" i="2"/>
  <c r="D103" i="2"/>
  <c r="E103" i="2"/>
  <c r="D79" i="2"/>
  <c r="E79" i="2"/>
  <c r="D92" i="2"/>
  <c r="E92" i="2"/>
  <c r="D111" i="2"/>
  <c r="E111" i="2"/>
  <c r="D114" i="2"/>
  <c r="E114" i="2"/>
  <c r="D108" i="2"/>
  <c r="E108" i="2"/>
  <c r="D95" i="2"/>
  <c r="E95" i="2"/>
  <c r="D122" i="2"/>
  <c r="E122" i="2"/>
  <c r="D76" i="2"/>
  <c r="E76" i="2"/>
  <c r="D93" i="2"/>
  <c r="E93" i="2"/>
  <c r="D82" i="2"/>
  <c r="E82" i="2"/>
  <c r="D78" i="2"/>
  <c r="E78" i="2"/>
  <c r="D87" i="2"/>
  <c r="E87" i="2"/>
  <c r="G56" i="2"/>
  <c r="H56" i="2"/>
  <c r="I56" i="2" s="1"/>
  <c r="G57" i="2"/>
  <c r="H57" i="2"/>
  <c r="I57" i="2" s="1"/>
  <c r="G58" i="2"/>
  <c r="H58" i="2"/>
  <c r="I58" i="2" s="1"/>
  <c r="F59" i="2"/>
  <c r="G59" i="2"/>
  <c r="H59" i="2"/>
  <c r="I59" i="2" s="1"/>
  <c r="G60" i="2"/>
  <c r="H60" i="2"/>
  <c r="I60" i="2" s="1"/>
  <c r="G61" i="2"/>
  <c r="H61" i="2"/>
  <c r="I61" i="2" s="1"/>
  <c r="G62" i="2"/>
  <c r="H62" i="2"/>
  <c r="I62" i="2" s="1"/>
  <c r="F63" i="2"/>
  <c r="G63" i="2"/>
  <c r="H63" i="2"/>
  <c r="I63" i="2" s="1"/>
  <c r="G64" i="2"/>
  <c r="H64" i="2"/>
  <c r="I64" i="2" s="1"/>
  <c r="G65" i="2"/>
  <c r="H65" i="2"/>
  <c r="I65" i="2" s="1"/>
  <c r="G66" i="2"/>
  <c r="H66" i="2"/>
  <c r="I66" i="2" s="1"/>
  <c r="F67" i="2"/>
  <c r="G67" i="2"/>
  <c r="H67" i="2"/>
  <c r="I67" i="2" s="1"/>
  <c r="G68" i="2"/>
  <c r="H68" i="2"/>
  <c r="I68" i="2" s="1"/>
  <c r="G69" i="2"/>
  <c r="H69" i="2"/>
  <c r="I69" i="2" s="1"/>
  <c r="G70" i="2"/>
  <c r="H70" i="2"/>
  <c r="I70" i="2" s="1"/>
  <c r="G55" i="2"/>
  <c r="H55" i="2"/>
  <c r="I55" i="2" s="1"/>
  <c r="F55" i="2"/>
  <c r="F5" i="2"/>
  <c r="E5" i="2"/>
  <c r="X25" i="3" l="1"/>
  <c r="R25" i="3"/>
  <c r="F25" i="3"/>
</calcChain>
</file>

<file path=xl/sharedStrings.xml><?xml version="1.0" encoding="utf-8"?>
<sst xmlns="http://schemas.openxmlformats.org/spreadsheetml/2006/main" count="130102" uniqueCount="10961">
  <si>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</si>
  <si>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</si>
  <si>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</si>
  <si>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</si>
  <si>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</si>
  <si>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</si>
  <si>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</si>
  <si>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</si>
  <si>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</si>
  <si>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</si>
  <si>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</si>
  <si>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</si>
  <si>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</si>
  <si>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</si>
  <si>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</si>
  <si>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</si>
  <si>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</si>
  <si>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</si>
  <si>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</si>
  <si>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</si>
  <si>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</si>
  <si>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</si>
  <si>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</si>
  <si>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</si>
  <si>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</si>
  <si>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</si>
  <si>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</si>
  <si>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</si>
  <si>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</si>
  <si>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</si>
  <si>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</si>
  <si>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</si>
  <si>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</si>
  <si>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</si>
  <si>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</si>
  <si>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</si>
  <si>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</si>
  <si>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</si>
  <si>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</si>
  <si>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</si>
  <si>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</si>
  <si>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</si>
  <si>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</si>
  <si>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</si>
  <si>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</si>
  <si>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</si>
  <si>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</si>
  <si>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</si>
  <si>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</si>
  <si>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</si>
  <si>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</si>
  <si>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</si>
  <si>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</si>
  <si>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</si>
  <si>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</si>
  <si>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</si>
  <si>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</si>
  <si>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</si>
  <si>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</si>
  <si>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</si>
  <si>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</si>
  <si>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</si>
  <si>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</si>
  <si>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</si>
  <si>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</si>
  <si>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</si>
  <si>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</si>
  <si>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</si>
  <si>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</si>
  <si>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</si>
  <si>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</si>
  <si>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</si>
  <si>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</si>
  <si>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</si>
  <si>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</si>
  <si>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</si>
  <si>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</si>
  <si>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</si>
  <si>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</si>
  <si>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</si>
  <si>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</si>
  <si>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</si>
  <si>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</si>
  <si>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</si>
  <si>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</si>
  <si>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</si>
  <si>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</si>
  <si>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</si>
  <si>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</si>
  <si>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</si>
  <si>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</si>
  <si>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</si>
  <si>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</si>
  <si>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</si>
  <si>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</si>
  <si>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</si>
  <si>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</si>
  <si>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</si>
  <si>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</si>
  <si>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</si>
  <si>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</si>
  <si>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</si>
  <si>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</si>
  <si>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</si>
  <si>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</si>
  <si>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</si>
  <si>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</si>
  <si>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</si>
  <si>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</si>
  <si>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</si>
  <si>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</si>
  <si>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</si>
  <si>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</si>
  <si>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</si>
  <si>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</si>
  <si>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</si>
  <si>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</si>
  <si>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</si>
  <si>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</si>
  <si>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</si>
  <si>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</si>
  <si>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</si>
  <si>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</si>
  <si>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</si>
  <si>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</si>
  <si>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</si>
  <si>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</si>
  <si>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</si>
  <si>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</si>
  <si>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</si>
  <si>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</si>
  <si>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</si>
  <si>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</si>
  <si>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</si>
  <si>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</si>
  <si>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</si>
  <si>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</si>
  <si>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</si>
  <si>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</si>
  <si>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</si>
  <si>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</si>
  <si>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</si>
  <si>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</si>
  <si>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</si>
  <si>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</si>
  <si>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</si>
  <si>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</si>
  <si>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</si>
  <si>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</si>
  <si>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</si>
  <si>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</si>
  <si>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</si>
  <si>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</si>
  <si>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</si>
  <si>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</si>
  <si>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</si>
  <si>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</si>
  <si>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</si>
  <si>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</si>
  <si>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</si>
  <si>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</si>
  <si>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</si>
  <si>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</si>
  <si>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</si>
  <si>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</si>
  <si>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</si>
  <si>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</si>
  <si>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</si>
  <si>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</si>
  <si>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</si>
  <si>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</si>
  <si>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</si>
  <si>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</si>
  <si>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</si>
  <si>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</si>
  <si>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</si>
  <si>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</si>
  <si>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</si>
  <si>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</si>
  <si>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</si>
  <si>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</si>
  <si>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</si>
  <si>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</si>
  <si>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</si>
  <si>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</si>
  <si>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</si>
  <si>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</si>
  <si>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</si>
  <si>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</si>
  <si>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</si>
  <si>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</si>
  <si>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</si>
  <si>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</si>
  <si>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</si>
  <si>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</si>
  <si>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</si>
  <si>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</si>
  <si>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</si>
  <si>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</si>
  <si>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</si>
  <si>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</si>
  <si>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</si>
  <si>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</si>
  <si>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</si>
  <si>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</si>
  <si>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</si>
  <si>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</si>
  <si>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</si>
  <si>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</si>
  <si>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</si>
  <si>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</si>
  <si>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</si>
  <si>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</si>
  <si>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</si>
  <si>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</si>
  <si>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</si>
  <si>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</si>
  <si>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</si>
  <si>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</si>
  <si>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</si>
  <si>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</si>
  <si>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</si>
  <si>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</si>
  <si>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</si>
  <si>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</si>
  <si>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</si>
  <si>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</si>
  <si>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</si>
  <si>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</si>
  <si>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</si>
  <si>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</si>
  <si>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</si>
  <si>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</si>
  <si>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</si>
  <si>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</si>
  <si>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</si>
  <si>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</si>
  <si>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</si>
  <si>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</si>
  <si>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</si>
  <si>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</si>
  <si>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</si>
  <si>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</si>
  <si>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</si>
  <si>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</si>
  <si>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</si>
  <si>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</si>
  <si>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</si>
  <si>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</si>
  <si>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</si>
  <si>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</si>
  <si>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</si>
  <si>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</si>
  <si>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</si>
  <si>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</si>
  <si>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</si>
  <si>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</si>
  <si>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</si>
  <si>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</si>
  <si>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</si>
  <si>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</si>
  <si>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</si>
  <si>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</si>
  <si>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</si>
  <si>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</si>
  <si>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</si>
  <si>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</si>
  <si>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</si>
  <si>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</si>
  <si>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</si>
  <si>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</si>
  <si>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</si>
  <si>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</si>
  <si>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</si>
  <si>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</si>
  <si>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</si>
  <si>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</si>
  <si>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</si>
  <si>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</si>
  <si>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</si>
  <si>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</si>
  <si>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</si>
  <si>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</si>
  <si>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</si>
  <si>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</si>
  <si>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</si>
  <si>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</si>
  <si>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</si>
  <si>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</si>
  <si>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</si>
  <si>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</si>
  <si>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</si>
  <si>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</si>
  <si>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</si>
  <si>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</si>
  <si>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</si>
  <si>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</si>
  <si>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</si>
  <si>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</si>
  <si>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</si>
  <si>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</si>
  <si>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</si>
  <si>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</si>
  <si>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</si>
  <si>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</si>
  <si>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</si>
  <si>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</si>
  <si>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</si>
  <si>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</si>
  <si>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</si>
  <si>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</si>
  <si>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</si>
  <si>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</si>
  <si>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</si>
  <si>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</si>
  <si>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</si>
  <si>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</si>
  <si>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</si>
  <si>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</si>
  <si>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</si>
  <si>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</si>
  <si>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</si>
  <si>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</si>
  <si>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</si>
  <si>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</si>
  <si>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</si>
  <si>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</si>
  <si>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</si>
  <si>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</si>
  <si>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</si>
  <si>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</si>
  <si>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</si>
  <si>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</si>
  <si>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</si>
  <si>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</si>
  <si>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</si>
  <si>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</si>
  <si>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</si>
  <si>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</si>
  <si>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</si>
  <si>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</si>
  <si>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</si>
  <si>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</si>
  <si>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</si>
  <si>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</si>
  <si>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</si>
  <si>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</si>
  <si>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</si>
  <si>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</si>
  <si>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</si>
  <si>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</si>
  <si>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</si>
  <si>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</si>
  <si>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</si>
  <si>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</si>
  <si>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</si>
  <si>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</si>
  <si>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</si>
  <si>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</si>
  <si>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</si>
  <si>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</si>
  <si>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</si>
  <si>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</si>
  <si>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</si>
  <si>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</si>
  <si>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</si>
  <si>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</si>
  <si>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</si>
  <si>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</si>
  <si>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</si>
  <si>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</si>
  <si>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</si>
  <si>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</si>
  <si>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</si>
  <si>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</si>
  <si>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</si>
  <si>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</si>
  <si>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</si>
  <si>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</si>
  <si>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</si>
  <si>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</si>
  <si>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</si>
  <si>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</si>
  <si>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</si>
  <si>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</si>
  <si>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</si>
  <si>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</si>
  <si>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</si>
  <si>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</si>
  <si>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</si>
  <si>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</si>
  <si>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</si>
  <si>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</si>
  <si>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</si>
  <si>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</si>
  <si>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</si>
  <si>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</si>
  <si>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</si>
  <si>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</si>
  <si>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</si>
  <si>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</si>
  <si>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</si>
  <si>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</si>
  <si>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</si>
  <si>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</si>
  <si>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</si>
  <si>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</si>
  <si>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</si>
  <si>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</si>
  <si>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</si>
  <si>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</si>
  <si>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</si>
  <si>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</si>
  <si>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</si>
  <si>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</si>
  <si>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</si>
  <si>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</si>
  <si>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</si>
  <si>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</si>
  <si>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</si>
  <si>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</si>
  <si>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</si>
  <si>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</si>
  <si>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</si>
  <si>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</si>
  <si>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</si>
  <si>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</si>
  <si>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</si>
  <si>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</si>
  <si>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</si>
  <si>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</si>
  <si>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</si>
  <si>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</si>
  <si>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</si>
  <si>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</si>
  <si>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</si>
  <si>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</si>
  <si>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</si>
  <si>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</si>
  <si>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</si>
  <si>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</si>
  <si>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</si>
  <si>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</si>
  <si>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</si>
  <si>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</si>
  <si>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</si>
  <si>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</si>
  <si>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</si>
  <si>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</si>
  <si>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</si>
  <si>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</si>
  <si>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</si>
  <si>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</si>
  <si>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</si>
  <si>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</si>
  <si>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</si>
  <si>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</si>
  <si>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</si>
  <si>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</si>
  <si>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</si>
  <si>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</si>
  <si>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</si>
  <si>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</si>
  <si>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</si>
  <si>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</si>
  <si>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</si>
  <si>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</si>
  <si>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</si>
  <si>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</si>
  <si>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</si>
  <si>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</si>
  <si>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</si>
  <si>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</si>
  <si>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</si>
  <si>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</si>
  <si>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</si>
  <si>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</si>
  <si>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</si>
  <si>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</si>
  <si>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</si>
  <si>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</si>
  <si>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</si>
  <si>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</si>
  <si>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</si>
  <si>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</si>
  <si>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</si>
  <si>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</si>
  <si>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</si>
  <si>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</si>
  <si>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</si>
  <si>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</si>
  <si>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</si>
  <si>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</si>
  <si>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</si>
  <si>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</si>
  <si>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</si>
  <si>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</si>
  <si>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</si>
  <si>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</si>
  <si>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</si>
  <si>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</si>
  <si>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</si>
  <si>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</si>
  <si>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</si>
  <si>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</si>
  <si>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</si>
  <si>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</si>
  <si>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</si>
  <si>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</si>
  <si>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</si>
  <si>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</si>
  <si>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</si>
  <si>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</si>
  <si>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</si>
  <si>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</si>
  <si>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</si>
  <si>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</si>
  <si>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</si>
  <si>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</si>
  <si>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</si>
  <si>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</si>
  <si>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</si>
  <si>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</si>
  <si>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</si>
  <si>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</si>
  <si>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</si>
  <si>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</si>
  <si>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</si>
  <si>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</si>
  <si>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</si>
  <si>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</si>
  <si>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</si>
  <si>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</si>
  <si>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</si>
  <si>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</si>
  <si>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</si>
  <si>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</si>
  <si>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</si>
  <si>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</si>
  <si>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</si>
  <si>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</si>
  <si>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</si>
  <si>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</si>
  <si>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</si>
  <si>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</si>
  <si>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</si>
  <si>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</si>
  <si>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</si>
  <si>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</si>
  <si>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</si>
  <si>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</si>
  <si>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</si>
  <si>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</si>
  <si>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</si>
  <si>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</si>
  <si>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</si>
  <si>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</si>
  <si>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</si>
  <si>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</si>
  <si>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</si>
  <si>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</si>
  <si>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</si>
  <si>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</si>
  <si>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</si>
  <si>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</si>
  <si>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</si>
  <si>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</si>
  <si>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</si>
  <si>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</si>
  <si>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</si>
  <si>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</si>
  <si>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</si>
  <si>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</si>
  <si>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</si>
  <si>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</si>
  <si>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</si>
  <si>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</si>
  <si>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</si>
  <si>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</si>
  <si>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</si>
  <si>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</si>
  <si>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</si>
  <si>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</si>
  <si>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</si>
  <si>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</si>
  <si>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</si>
  <si>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</si>
  <si>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</si>
  <si>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</si>
  <si>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</si>
  <si>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</si>
  <si>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</si>
  <si>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</si>
  <si>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</si>
  <si>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</si>
  <si>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</si>
  <si>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</si>
  <si>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</si>
  <si>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</si>
  <si>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</si>
  <si>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</si>
  <si>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</si>
  <si>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</si>
  <si>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</si>
  <si>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</si>
  <si>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</si>
  <si>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</si>
  <si>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</si>
  <si>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</si>
  <si>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</si>
  <si>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</si>
  <si>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</si>
  <si>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</si>
  <si>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</si>
  <si>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</si>
  <si>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</si>
  <si>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</si>
  <si>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</si>
  <si>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</si>
  <si>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</si>
  <si>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</si>
  <si>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</si>
  <si>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</si>
  <si>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</si>
  <si>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</si>
  <si>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</si>
  <si>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</si>
  <si>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</si>
  <si>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</si>
  <si>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</si>
  <si>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</si>
  <si>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</si>
  <si>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</si>
  <si>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</si>
  <si>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</si>
  <si>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</si>
  <si>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</si>
  <si>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</si>
  <si>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</si>
  <si>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</si>
  <si>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</si>
  <si>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</si>
  <si>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</si>
  <si>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</si>
  <si>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</si>
  <si>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</si>
  <si>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</si>
  <si>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</si>
  <si>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</si>
  <si>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</si>
  <si>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</si>
  <si>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</si>
  <si>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</si>
  <si>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</si>
  <si>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</si>
  <si>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</si>
  <si>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</si>
  <si>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</si>
  <si>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</si>
  <si>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</si>
  <si>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</si>
  <si>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</si>
  <si>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</si>
  <si>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</si>
  <si>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</si>
  <si>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</si>
  <si>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</si>
  <si>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</si>
  <si>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</si>
  <si>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</si>
  <si>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</si>
  <si>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</si>
  <si>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</si>
  <si>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</si>
  <si>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</si>
  <si>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</si>
  <si>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</si>
  <si>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</si>
  <si>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</si>
  <si>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</si>
  <si>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</si>
  <si>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</si>
  <si>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</si>
  <si>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</si>
  <si>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</si>
  <si>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</si>
  <si>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</si>
  <si>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</si>
  <si>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</si>
  <si>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</si>
  <si>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</si>
  <si>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</si>
  <si>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</si>
  <si>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</si>
  <si>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</si>
  <si>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</si>
  <si>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</si>
  <si>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</si>
  <si>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</si>
  <si>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</si>
  <si>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</si>
  <si>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</si>
  <si>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</si>
  <si>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</si>
  <si>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</si>
  <si>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</si>
  <si>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</si>
  <si>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</si>
  <si>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</si>
  <si>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</si>
  <si>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</si>
  <si>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</si>
  <si>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</si>
  <si>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</si>
  <si>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</si>
  <si>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</si>
  <si>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</si>
  <si>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</si>
  <si>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</si>
  <si>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</si>
  <si>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</si>
  <si>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</si>
  <si>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</si>
  <si>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</si>
  <si>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</si>
  <si>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</si>
  <si>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</si>
  <si>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</si>
  <si>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</si>
  <si>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</si>
  <si>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</si>
  <si>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</si>
  <si>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</si>
  <si>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</si>
  <si>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</si>
  <si>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</si>
  <si>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</si>
  <si>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</si>
  <si>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</si>
  <si>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</si>
  <si>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</si>
  <si>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</si>
  <si>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</si>
  <si>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</si>
  <si>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</si>
  <si>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</si>
  <si>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</si>
  <si>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</si>
  <si>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</si>
  <si>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</si>
  <si>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</si>
  <si>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</si>
  <si>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</si>
  <si>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</si>
  <si>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</si>
  <si>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</si>
  <si>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</si>
  <si>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</si>
  <si>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</si>
  <si>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</si>
  <si>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</si>
  <si>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</si>
  <si>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</si>
  <si>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</si>
  <si>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</si>
  <si>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</si>
  <si>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</si>
  <si>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</si>
  <si>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</si>
  <si>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</si>
  <si>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</si>
  <si>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</si>
  <si>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</si>
  <si>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</si>
  <si>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</si>
  <si>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</si>
  <si>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</si>
  <si>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</si>
  <si>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</si>
  <si>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</si>
  <si>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</si>
  <si>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</si>
  <si>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</si>
  <si>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</si>
  <si>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</si>
  <si>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</si>
  <si>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</si>
  <si>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</si>
  <si>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</si>
  <si>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</si>
  <si>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</si>
  <si>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</si>
  <si>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</si>
  <si>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</si>
  <si>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</si>
  <si>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</si>
  <si>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</si>
  <si>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</si>
  <si>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</si>
  <si>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</si>
  <si>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</si>
  <si>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</si>
  <si>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</si>
  <si>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</si>
  <si>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</si>
  <si>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</si>
  <si>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</si>
  <si>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</si>
  <si>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</si>
  <si>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</si>
  <si>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</si>
  <si>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</si>
  <si>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</si>
  <si>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</si>
  <si>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</si>
  <si>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</si>
  <si>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</si>
  <si>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</si>
  <si>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</si>
  <si>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</si>
  <si>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</si>
  <si>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</si>
  <si>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</si>
  <si>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</si>
  <si>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</si>
  <si>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</si>
  <si>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</si>
  <si>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</si>
  <si>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</si>
  <si>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</si>
  <si>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</si>
  <si>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</si>
  <si>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</si>
  <si>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</si>
  <si>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</si>
  <si>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</si>
  <si>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</si>
  <si>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</si>
  <si>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</si>
  <si>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</si>
  <si>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</si>
  <si>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</si>
  <si>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</si>
  <si>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</si>
  <si>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</si>
  <si>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</si>
  <si>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</si>
  <si>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</si>
  <si>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</si>
  <si>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</si>
  <si>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</si>
  <si>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</si>
  <si>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</si>
  <si>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</si>
  <si>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</si>
  <si>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</si>
  <si>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</si>
  <si>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</si>
  <si>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</si>
  <si>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</si>
  <si>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</si>
  <si>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</si>
  <si>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</si>
  <si>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</si>
  <si>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</si>
  <si>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</si>
  <si>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</si>
  <si>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</si>
  <si>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</si>
  <si>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</si>
  <si>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</si>
  <si>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</si>
  <si>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</si>
  <si>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</si>
  <si>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</si>
  <si>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</si>
  <si>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</si>
  <si>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</si>
  <si>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</si>
  <si>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</si>
  <si>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</si>
  <si>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</si>
  <si>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</si>
  <si>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</si>
  <si>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</si>
  <si>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</si>
  <si>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</si>
  <si>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</si>
  <si>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</si>
  <si>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</si>
  <si>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</si>
  <si>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</si>
  <si>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</si>
  <si>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</si>
  <si>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</si>
  <si>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</si>
  <si>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</si>
  <si>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</si>
  <si>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</si>
  <si>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</si>
  <si>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</si>
  <si>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</si>
  <si>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</si>
  <si>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</si>
  <si>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</si>
  <si>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</si>
  <si>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</si>
  <si>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</si>
  <si>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</si>
  <si>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</si>
  <si>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</si>
  <si>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</si>
  <si>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</si>
  <si>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</si>
  <si>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</si>
  <si>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</si>
  <si>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</si>
  <si>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</si>
  <si>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</si>
  <si>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</si>
  <si>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</si>
  <si>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</si>
  <si>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</si>
  <si>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</si>
  <si>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</si>
  <si>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</si>
  <si>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</si>
  <si>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</si>
  <si>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</si>
  <si>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</si>
  <si>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</si>
  <si>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</si>
  <si>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</si>
  <si>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</si>
  <si>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</si>
  <si>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</si>
  <si>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</si>
  <si>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</si>
  <si>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</si>
  <si>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</si>
  <si>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</si>
  <si>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</si>
  <si>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</si>
  <si>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</si>
  <si>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</si>
  <si>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</si>
  <si>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</si>
  <si>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</si>
  <si>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</si>
  <si>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</si>
  <si>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</si>
  <si>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</si>
  <si>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</si>
  <si>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</si>
  <si>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</si>
  <si>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</si>
  <si>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</si>
  <si>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</si>
  <si>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</si>
  <si>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</si>
  <si>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</si>
  <si>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</si>
  <si>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</si>
  <si>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</si>
  <si>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</si>
  <si>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</si>
  <si>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</si>
  <si>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</si>
  <si>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</si>
  <si>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</si>
  <si>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</si>
  <si>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</si>
  <si>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</si>
  <si>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</si>
  <si>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</si>
  <si>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</si>
  <si>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</si>
  <si>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</si>
  <si>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</si>
  <si>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</si>
  <si>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</si>
  <si>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</si>
  <si>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</si>
  <si>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</si>
  <si>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</si>
  <si>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</si>
  <si>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</si>
  <si>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</si>
  <si>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</si>
  <si>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</si>
  <si>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</si>
  <si>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</si>
  <si>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</si>
  <si>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</si>
  <si>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</si>
  <si>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</si>
  <si>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</si>
  <si>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</si>
  <si>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</si>
  <si>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</si>
  <si>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</si>
  <si>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</si>
  <si>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</si>
  <si>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</si>
  <si>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</si>
  <si>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</si>
  <si>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</si>
  <si>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</si>
  <si>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</si>
  <si>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</si>
  <si>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</si>
  <si>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</si>
  <si>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</si>
  <si>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</si>
  <si>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</si>
  <si>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</si>
  <si>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</si>
  <si>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</si>
  <si>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</si>
  <si>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</si>
  <si>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</si>
  <si>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</si>
  <si>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</si>
  <si>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</si>
  <si>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</si>
  <si>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</si>
  <si>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</si>
  <si>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</si>
  <si>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</si>
  <si>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</si>
  <si>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</si>
  <si>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</si>
  <si>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</si>
  <si>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</si>
  <si>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</si>
  <si>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</si>
  <si>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</si>
  <si>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</si>
  <si>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</si>
  <si>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</si>
  <si>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</si>
  <si>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</si>
  <si>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</si>
  <si>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</si>
  <si>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</si>
  <si>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</si>
  <si>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</si>
  <si>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</si>
  <si>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</si>
  <si>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</si>
  <si>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</si>
  <si>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</si>
  <si>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</si>
  <si>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</si>
  <si>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</si>
  <si>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</si>
  <si>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</si>
  <si>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</si>
  <si>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</si>
  <si>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</si>
  <si>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</si>
  <si>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</si>
  <si>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</si>
  <si>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</si>
  <si>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</si>
  <si>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</si>
  <si>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</si>
  <si>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</si>
  <si>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</si>
  <si>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</si>
  <si>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</si>
  <si>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</si>
  <si>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</si>
  <si>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</si>
  <si>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</si>
  <si>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</si>
  <si>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</si>
  <si>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</si>
  <si>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</si>
  <si>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</si>
  <si>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</si>
  <si>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</si>
  <si>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</si>
  <si>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</si>
  <si>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</si>
  <si>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</si>
  <si>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</si>
  <si>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</si>
  <si>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</si>
  <si>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</si>
  <si>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</si>
  <si>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</si>
  <si>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</si>
  <si>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</si>
  <si>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</si>
  <si>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</si>
  <si>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</si>
  <si>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</si>
  <si>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</si>
  <si>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</si>
  <si>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</si>
  <si>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</si>
  <si>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</si>
  <si>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</si>
  <si>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</si>
  <si>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</si>
  <si>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</si>
  <si>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</si>
  <si>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</si>
  <si>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</si>
  <si>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</si>
  <si>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</si>
  <si>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</si>
  <si>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</si>
  <si>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</si>
  <si>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</si>
  <si>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</si>
  <si>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</si>
  <si>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</si>
  <si>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</si>
  <si>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</si>
  <si>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</si>
  <si>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</si>
  <si>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</si>
  <si>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</si>
  <si>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</si>
  <si>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</si>
  <si>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</si>
  <si>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</si>
  <si>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</si>
  <si>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</si>
  <si>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</si>
  <si>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</si>
  <si>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</si>
  <si>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</si>
  <si>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</si>
  <si>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</si>
  <si>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</si>
  <si>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</si>
  <si>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</si>
  <si>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</si>
  <si>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</si>
  <si>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</si>
  <si>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</si>
  <si>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</si>
  <si>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</si>
  <si>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</si>
  <si>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</si>
  <si>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</si>
  <si>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</si>
  <si>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</si>
  <si>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</si>
  <si>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</si>
  <si>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</si>
  <si>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</si>
  <si>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</si>
  <si>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</si>
  <si>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</si>
  <si>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</si>
  <si>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</si>
  <si>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</si>
  <si>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</si>
  <si>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</si>
  <si>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</si>
  <si>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</si>
  <si>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</si>
  <si>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</si>
  <si>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</si>
  <si>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</si>
  <si>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</si>
  <si>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</si>
  <si>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</si>
  <si>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</si>
  <si>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</si>
  <si>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</si>
  <si>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</si>
  <si>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</si>
  <si>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</si>
  <si>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</si>
  <si>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</si>
  <si>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</si>
  <si>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</si>
  <si>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</si>
  <si>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</si>
  <si>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</si>
  <si>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</si>
  <si>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</si>
  <si>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</si>
  <si>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</si>
  <si>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</si>
  <si>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</si>
  <si>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</si>
  <si>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</si>
  <si>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</si>
  <si>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</si>
  <si>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</si>
  <si>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</si>
  <si>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</si>
  <si>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</si>
  <si>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</si>
  <si>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</si>
  <si>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</si>
  <si>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</si>
  <si>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</si>
  <si>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</si>
  <si>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</si>
  <si>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</si>
  <si>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</si>
  <si>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</si>
  <si>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</si>
  <si>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</si>
  <si>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</si>
  <si>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</si>
  <si>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</si>
  <si>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</si>
  <si>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</si>
  <si>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</si>
  <si>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</si>
  <si>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</si>
  <si>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</si>
  <si>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</si>
  <si>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</si>
  <si>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</si>
  <si>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</si>
  <si>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</si>
  <si>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</si>
  <si>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</si>
  <si>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</si>
  <si>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</si>
  <si>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</si>
  <si>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</si>
  <si>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</si>
  <si>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</si>
  <si>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</si>
  <si>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</si>
  <si>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</si>
  <si>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</si>
  <si>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</si>
  <si>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</si>
  <si>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</si>
  <si>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</si>
  <si>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</si>
  <si>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</si>
  <si>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</si>
  <si>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</si>
  <si>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</si>
  <si>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</si>
  <si>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</si>
  <si>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</si>
  <si>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</si>
  <si>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</si>
  <si>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</si>
  <si>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</si>
  <si>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</si>
  <si>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</si>
  <si>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</si>
  <si>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</si>
  <si>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</si>
  <si>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</si>
  <si>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</si>
  <si>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</si>
  <si>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</si>
  <si>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</si>
  <si>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</si>
  <si>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</si>
  <si>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</si>
  <si>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</si>
  <si>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</si>
  <si>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</si>
  <si>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</si>
  <si>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</si>
  <si>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</si>
  <si>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</si>
  <si>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</si>
  <si>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</si>
  <si>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</si>
  <si>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</si>
  <si>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</si>
  <si>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</si>
  <si>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</si>
  <si>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</si>
  <si>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</si>
  <si>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</si>
  <si>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</si>
  <si>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</si>
  <si>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</si>
  <si>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</si>
  <si>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</si>
  <si>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</si>
  <si>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</si>
  <si>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</si>
  <si>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</si>
  <si>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</si>
  <si>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</si>
  <si>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</si>
  <si>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</si>
  <si>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</si>
  <si>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</si>
  <si>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</si>
  <si>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</si>
  <si>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</si>
  <si>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</si>
  <si>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</si>
  <si>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</si>
  <si>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</si>
  <si>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</si>
  <si>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</si>
  <si>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</si>
  <si>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</si>
  <si>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</si>
  <si>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</si>
  <si>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</si>
  <si>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</si>
  <si>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</si>
  <si>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</si>
  <si>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</si>
  <si>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</si>
  <si>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</si>
  <si>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</si>
  <si>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</si>
  <si>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</si>
  <si>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</si>
  <si>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</si>
  <si>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</si>
  <si>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</si>
  <si>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</si>
  <si>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</si>
  <si>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</si>
  <si>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</si>
  <si>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</si>
  <si>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</si>
  <si>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</si>
  <si>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</si>
  <si>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</si>
  <si>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</si>
  <si>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</si>
  <si>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</si>
  <si>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</si>
  <si>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</si>
  <si>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</si>
  <si>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</si>
  <si>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</si>
  <si>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</si>
  <si>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</si>
  <si>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</si>
  <si>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</si>
  <si>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</si>
  <si>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</si>
  <si>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</si>
  <si>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</si>
  <si>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</si>
  <si>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</si>
  <si>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</si>
  <si>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</si>
  <si>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</si>
  <si>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</si>
  <si>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</si>
  <si>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</si>
  <si>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</si>
  <si>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</si>
  <si>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</si>
  <si>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</si>
  <si>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</si>
  <si>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</si>
  <si>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</si>
  <si>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</si>
  <si>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</si>
  <si>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</si>
  <si>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</si>
  <si>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</si>
  <si>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</si>
  <si>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</si>
  <si>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</si>
  <si>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</si>
  <si>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</si>
  <si>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</si>
  <si>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</si>
  <si>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</si>
  <si>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</si>
  <si>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</si>
  <si>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</si>
  <si>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</si>
  <si>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</si>
  <si>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</si>
  <si>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</si>
  <si>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</si>
  <si>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</si>
  <si>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</si>
  <si>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</si>
  <si>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</si>
  <si>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</si>
  <si>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</si>
  <si>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</si>
  <si>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</si>
  <si>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</si>
  <si>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</si>
  <si>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</si>
  <si>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</si>
  <si>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</si>
  <si>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</si>
  <si>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</si>
  <si>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</si>
  <si>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</si>
  <si>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</si>
  <si>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</si>
  <si>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</si>
  <si>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</si>
  <si>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</si>
  <si>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</si>
  <si>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</si>
  <si>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</si>
  <si>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</si>
  <si>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</si>
  <si>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</si>
  <si>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</si>
  <si>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</si>
  <si>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</si>
  <si>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</si>
  <si>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</si>
  <si>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</si>
  <si>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</si>
  <si>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</si>
  <si>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</si>
  <si>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</si>
  <si>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</si>
  <si>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</si>
  <si>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</si>
  <si>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</si>
  <si>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</si>
  <si>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</si>
  <si>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</si>
  <si>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</si>
  <si>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</si>
  <si>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</si>
  <si>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</si>
  <si>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</si>
  <si>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</si>
  <si>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</si>
  <si>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</si>
  <si>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</si>
  <si>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</si>
  <si>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</si>
  <si>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</si>
  <si>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</si>
  <si>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</si>
  <si>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</si>
  <si>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</si>
  <si>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</si>
  <si>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</si>
  <si>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</si>
  <si>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</si>
  <si>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</si>
  <si>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</si>
  <si>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</si>
  <si>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</si>
  <si>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</si>
  <si>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</si>
  <si>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</si>
  <si>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</si>
  <si>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</si>
  <si>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</si>
  <si>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</si>
  <si>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</si>
  <si>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</si>
  <si>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</si>
  <si>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</si>
  <si>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</si>
  <si>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</si>
  <si>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</si>
  <si>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</si>
  <si>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</si>
  <si>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</si>
  <si>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</si>
  <si>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</si>
  <si>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</si>
  <si>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</si>
  <si>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</si>
  <si>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</si>
  <si>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</si>
  <si>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</si>
  <si>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</si>
  <si>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</si>
  <si>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</si>
  <si>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</si>
  <si>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</si>
  <si>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</si>
  <si>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</si>
  <si>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</si>
  <si>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</si>
  <si>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</si>
  <si>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</si>
  <si>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</si>
  <si>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</si>
  <si>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</si>
  <si>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</si>
  <si>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</si>
  <si>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</si>
  <si>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</si>
  <si>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</si>
  <si>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</si>
  <si>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</si>
  <si>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</si>
  <si>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</si>
  <si>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</si>
  <si>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</si>
  <si>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</si>
  <si>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</si>
  <si>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</si>
  <si>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</si>
  <si>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</si>
  <si>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</si>
  <si>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</si>
  <si>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</si>
  <si>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</si>
  <si>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</si>
  <si>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</si>
  <si>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</si>
  <si>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</si>
  <si>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</si>
  <si>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</si>
  <si>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</si>
  <si>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</si>
  <si>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</si>
  <si>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</si>
  <si>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</si>
  <si>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</si>
  <si>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</si>
  <si>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</si>
  <si>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</si>
  <si>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</si>
  <si>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</si>
  <si>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</si>
  <si>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</si>
  <si>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</si>
  <si>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</si>
  <si>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</si>
  <si>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</si>
  <si>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</si>
  <si>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</si>
  <si>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</si>
  <si>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</si>
  <si>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</si>
  <si>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</si>
  <si>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</si>
  <si>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</si>
  <si>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</si>
  <si>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</si>
  <si>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</si>
  <si>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</si>
  <si>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</si>
  <si>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</si>
  <si>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</si>
  <si>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</si>
  <si>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</si>
  <si>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</si>
  <si>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</si>
  <si>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</si>
  <si>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</si>
  <si>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</si>
  <si>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</si>
  <si>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</si>
  <si>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</si>
  <si>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</si>
  <si>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</si>
  <si>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</si>
  <si>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</si>
  <si>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</si>
  <si>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</si>
  <si>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</si>
  <si>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</si>
  <si>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</si>
  <si>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</si>
  <si>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</si>
  <si>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</si>
  <si>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</si>
  <si>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</si>
  <si>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</si>
  <si>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</si>
  <si>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</si>
  <si>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</si>
  <si>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</si>
  <si>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</si>
  <si>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</si>
  <si>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</si>
  <si>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</si>
  <si>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</si>
  <si>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</si>
  <si>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</si>
  <si>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</si>
  <si>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</si>
  <si>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</si>
  <si>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</si>
  <si>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</si>
  <si>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</si>
  <si>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</si>
  <si>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</si>
  <si>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</si>
  <si>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</si>
  <si>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</si>
  <si>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</si>
  <si>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</si>
  <si>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</si>
  <si>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</si>
  <si>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</si>
  <si>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</si>
  <si>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</si>
  <si>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</si>
  <si>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</si>
  <si>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</si>
  <si>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</si>
  <si>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</si>
  <si>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</si>
  <si>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</si>
  <si>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</si>
  <si>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</si>
  <si>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</si>
  <si>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</si>
  <si>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</si>
  <si>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</si>
  <si>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</si>
  <si>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</si>
  <si>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</si>
  <si>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</si>
  <si>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</si>
  <si>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</si>
  <si>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</si>
  <si>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</si>
  <si>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</si>
  <si>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</si>
  <si>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</si>
  <si>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</si>
  <si>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</si>
  <si>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</si>
  <si>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</si>
  <si>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</si>
  <si>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</si>
  <si>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</si>
  <si>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</si>
  <si>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</si>
  <si>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</si>
  <si>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</si>
  <si>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</si>
  <si>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</si>
  <si>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</si>
  <si>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</si>
  <si>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</si>
  <si>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</si>
  <si>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</si>
  <si>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</si>
  <si>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</si>
  <si>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</si>
  <si>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</si>
  <si>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</si>
  <si>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</si>
  <si>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</si>
  <si>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</si>
  <si>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</si>
  <si>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</si>
  <si>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</si>
  <si>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</si>
  <si>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</si>
  <si>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</si>
  <si>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</si>
  <si>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</si>
  <si>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</si>
  <si>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</si>
  <si>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</si>
  <si>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</si>
  <si>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</si>
  <si>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</si>
  <si>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</si>
  <si>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</si>
  <si>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</si>
  <si>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</si>
  <si>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</si>
  <si>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</si>
  <si>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</si>
  <si>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</si>
  <si>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</si>
  <si>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</si>
  <si>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</si>
  <si>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</si>
  <si>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</si>
  <si>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</si>
  <si>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</si>
  <si>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</si>
  <si>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</si>
  <si>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</si>
  <si>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</si>
  <si>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</si>
  <si>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</si>
  <si>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</si>
  <si>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</si>
  <si>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</si>
  <si>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</si>
  <si>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</si>
  <si>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</si>
  <si>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</si>
  <si>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</si>
  <si>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</si>
  <si>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</si>
  <si>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</si>
  <si>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</si>
  <si>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</si>
  <si>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</si>
  <si>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</si>
  <si>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</si>
  <si>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</si>
  <si>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</si>
  <si>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</si>
  <si>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</si>
  <si>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</si>
  <si>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</si>
  <si>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</si>
  <si>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</si>
  <si>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</si>
  <si>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</si>
  <si>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</si>
  <si>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</si>
  <si>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</si>
  <si>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</si>
  <si>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</si>
  <si>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</si>
  <si>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</si>
  <si>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</si>
  <si>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</si>
  <si>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</si>
  <si>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</si>
  <si>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</si>
  <si>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</si>
  <si>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</si>
  <si>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</si>
  <si>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</si>
  <si>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</si>
  <si>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</si>
  <si>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</si>
  <si>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</si>
  <si>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</si>
  <si>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</si>
  <si>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</si>
  <si>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</si>
  <si>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</si>
  <si>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</si>
  <si>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</si>
  <si>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</si>
  <si>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</si>
  <si>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</si>
  <si>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</si>
  <si>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</si>
  <si>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</si>
  <si>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</si>
  <si>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</si>
  <si>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</si>
  <si>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</si>
  <si>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</si>
  <si>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</si>
  <si>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</si>
  <si>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</si>
  <si>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</si>
  <si>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</si>
  <si>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</si>
  <si>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</si>
  <si>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</si>
  <si>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</si>
  <si>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</si>
  <si>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</si>
  <si>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</si>
  <si>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</si>
  <si>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</si>
  <si>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</si>
  <si>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</si>
  <si>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</si>
  <si>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</si>
  <si>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</si>
  <si>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</si>
  <si>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</si>
  <si>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</si>
  <si>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</si>
  <si>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</si>
  <si>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</si>
  <si>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</si>
  <si>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</si>
  <si>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</si>
  <si>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</si>
  <si>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</si>
  <si>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</si>
  <si>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</si>
  <si>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</si>
  <si>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</si>
  <si>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</si>
  <si>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</si>
  <si>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</si>
  <si>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</si>
  <si>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</si>
  <si>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</si>
  <si>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</si>
  <si>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</si>
  <si>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</si>
  <si>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</si>
  <si>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</si>
  <si>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</si>
  <si>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</si>
  <si>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</si>
  <si>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</si>
  <si>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</si>
  <si>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</si>
  <si>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</si>
  <si>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</si>
  <si>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</si>
  <si>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</si>
  <si>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</si>
  <si>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</si>
  <si>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</si>
  <si>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</si>
  <si>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</si>
  <si>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</si>
  <si>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</si>
  <si>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</si>
  <si>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</si>
  <si>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</si>
  <si>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</si>
  <si>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</si>
  <si>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</si>
  <si>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</si>
  <si>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</si>
  <si>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</si>
  <si>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</si>
  <si>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</si>
  <si>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</si>
  <si>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</si>
  <si>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</si>
  <si>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</si>
  <si>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</si>
  <si>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</si>
  <si>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</si>
  <si>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</si>
  <si>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</si>
  <si>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</si>
  <si>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</si>
  <si>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</si>
  <si>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</si>
  <si>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</si>
  <si>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</si>
  <si>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</si>
  <si>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</si>
  <si>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</si>
  <si>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</si>
  <si>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</si>
  <si>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</si>
  <si>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</si>
  <si>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</si>
  <si>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</si>
  <si>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</si>
  <si>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</si>
  <si>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</si>
  <si>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</si>
  <si>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</si>
  <si>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</si>
  <si>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</si>
  <si>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</si>
  <si>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</si>
  <si>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</si>
  <si>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</si>
  <si>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</si>
  <si>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</si>
  <si>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</si>
  <si>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</si>
  <si>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</si>
  <si>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</si>
  <si>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</si>
  <si>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</si>
  <si>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</si>
  <si>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</si>
  <si>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</si>
  <si>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</si>
  <si>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</si>
  <si>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</si>
  <si>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</si>
  <si>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</si>
  <si>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</si>
  <si>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</si>
  <si>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</si>
  <si>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</si>
  <si>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</si>
  <si>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</si>
  <si>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</si>
  <si>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</si>
  <si>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</si>
  <si>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</si>
  <si>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</si>
  <si>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</si>
  <si>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</si>
  <si>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</si>
  <si>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</si>
  <si>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</si>
  <si>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</si>
  <si>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</si>
  <si>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</si>
  <si>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</si>
  <si>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</si>
  <si>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</si>
  <si>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</si>
  <si>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</si>
  <si>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</si>
  <si>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</si>
  <si>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</si>
  <si>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</si>
  <si>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</si>
  <si>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</si>
  <si>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</si>
  <si>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</si>
  <si>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</si>
  <si>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</si>
  <si>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</si>
  <si>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</si>
  <si>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</si>
  <si>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</si>
  <si>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</si>
  <si>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</si>
  <si>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</si>
  <si>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</si>
  <si>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</si>
  <si>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</si>
  <si>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</si>
  <si>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</si>
  <si>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</si>
  <si>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</si>
  <si>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</si>
  <si>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</si>
  <si>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</si>
  <si>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</si>
  <si>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</si>
  <si>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</si>
  <si>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</si>
  <si>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</si>
  <si>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</si>
  <si>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</si>
  <si>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</si>
  <si>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</si>
  <si>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</si>
  <si>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</si>
  <si>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</si>
  <si>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</si>
  <si>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</si>
  <si>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</si>
  <si>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</si>
  <si>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</si>
  <si>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</si>
  <si>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</si>
  <si>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</si>
  <si>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</si>
  <si>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</si>
  <si>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</si>
  <si>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</si>
  <si>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</si>
  <si>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</si>
  <si>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</si>
  <si>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</si>
  <si>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</si>
  <si>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</si>
  <si>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</si>
  <si>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</si>
  <si>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</si>
  <si>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</si>
  <si>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</si>
  <si>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</si>
  <si>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</si>
  <si>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</si>
  <si>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</si>
  <si>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</si>
  <si>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</si>
  <si>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</si>
  <si>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</si>
  <si>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</si>
  <si>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</si>
  <si>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</si>
  <si>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</si>
  <si>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</si>
  <si>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</si>
  <si>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</si>
  <si>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</si>
  <si>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</si>
  <si>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</si>
  <si>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</si>
  <si>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</si>
  <si>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</si>
  <si>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</si>
  <si>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</si>
  <si>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</si>
  <si>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</si>
  <si>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</si>
  <si>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</si>
  <si>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</si>
  <si>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</si>
  <si>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</si>
  <si>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</si>
  <si>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</si>
  <si>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</si>
  <si>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</si>
  <si>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</si>
  <si>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</si>
  <si>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</si>
  <si>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</si>
  <si>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</si>
  <si>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</si>
  <si>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</si>
  <si>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</si>
  <si>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</si>
  <si>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</si>
  <si>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</si>
  <si>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</si>
  <si>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</si>
  <si>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</si>
  <si>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</si>
  <si>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</si>
  <si>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</si>
  <si>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</si>
  <si>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</si>
  <si>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</si>
  <si>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</si>
  <si>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</si>
  <si>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</si>
  <si>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</si>
  <si>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</si>
  <si>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</si>
  <si>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</si>
  <si>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</si>
  <si>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</si>
  <si>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</si>
  <si>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</si>
  <si>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</si>
  <si>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</si>
  <si>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</si>
  <si>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</si>
  <si>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</si>
  <si>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</si>
  <si>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</si>
  <si>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</si>
  <si>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</si>
  <si>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</si>
  <si>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</si>
  <si>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</si>
  <si>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</si>
  <si>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</si>
  <si>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</si>
  <si>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</si>
  <si>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</si>
  <si>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</si>
  <si>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</si>
  <si>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</si>
  <si>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</si>
  <si>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</si>
  <si>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</si>
  <si>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</si>
  <si>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</si>
  <si>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</si>
  <si>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</si>
  <si>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</si>
  <si>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</si>
  <si>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</si>
  <si>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</si>
  <si>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</si>
  <si>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</si>
  <si>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</si>
  <si>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</si>
  <si>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</si>
  <si>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</si>
  <si>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</si>
  <si>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</si>
  <si>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</si>
  <si>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</si>
  <si>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</si>
  <si>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</si>
  <si>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</si>
  <si>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</si>
  <si>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</si>
  <si>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</si>
  <si>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</si>
  <si>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</si>
  <si>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</si>
  <si>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</si>
  <si>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</si>
  <si>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</si>
  <si>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</si>
  <si>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</si>
  <si>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</si>
  <si>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</si>
  <si>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</si>
  <si>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</si>
  <si>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</si>
  <si>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</si>
  <si>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</si>
  <si>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</si>
  <si>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</si>
  <si>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</si>
  <si>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</si>
  <si>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</si>
  <si>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</si>
  <si>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</si>
  <si>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</si>
  <si>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</si>
  <si>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</si>
  <si>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</si>
  <si>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</si>
  <si>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</si>
  <si>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</si>
  <si>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</si>
  <si>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</si>
  <si>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</si>
  <si>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</si>
  <si>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</si>
  <si>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</si>
  <si>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</si>
  <si>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</si>
  <si>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</si>
  <si>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</si>
  <si>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</si>
  <si>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</si>
  <si>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</si>
  <si>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</si>
  <si>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</si>
  <si>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</si>
  <si>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</si>
  <si>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</si>
  <si>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</si>
  <si>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</si>
  <si>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</si>
  <si>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</si>
  <si>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</si>
  <si>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</si>
  <si>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</si>
  <si>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</si>
  <si>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</si>
  <si>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</si>
  <si>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</si>
  <si>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</si>
  <si>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</si>
  <si>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</si>
  <si>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</si>
  <si>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</si>
  <si>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</si>
  <si>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</si>
  <si>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</si>
  <si>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</si>
  <si>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</si>
  <si>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</si>
  <si>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</si>
  <si>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</si>
  <si>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</si>
  <si>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</si>
  <si>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</si>
  <si>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</si>
  <si>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</si>
  <si>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</si>
  <si>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</si>
  <si>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</si>
  <si>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</si>
  <si>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</si>
  <si>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</si>
  <si>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</si>
  <si>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</si>
  <si>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</si>
  <si>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</si>
  <si>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</si>
  <si>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</si>
  <si>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</si>
  <si>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</si>
  <si>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</si>
  <si>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</si>
  <si>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</si>
  <si>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</si>
  <si>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</si>
  <si>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</si>
  <si>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</si>
  <si>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</si>
  <si>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</si>
  <si>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</si>
  <si>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</si>
  <si>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</si>
  <si>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</si>
  <si>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</si>
  <si>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</si>
  <si>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</si>
  <si>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</si>
  <si>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</si>
  <si>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</si>
  <si>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</si>
  <si>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</si>
  <si>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</si>
  <si>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</si>
  <si>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</si>
  <si>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</si>
  <si>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</si>
  <si>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</si>
  <si>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</si>
  <si>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</si>
  <si>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</si>
  <si>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</si>
  <si>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</si>
  <si>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</si>
  <si>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</si>
  <si>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</si>
  <si>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</si>
  <si>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</si>
  <si>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</si>
  <si>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</si>
  <si>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</si>
  <si>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</si>
  <si>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</si>
  <si>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</si>
  <si>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</si>
  <si>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</si>
  <si>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</si>
  <si>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</si>
  <si>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</si>
  <si>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</si>
  <si>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</si>
  <si>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</si>
  <si>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</si>
  <si>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</si>
  <si>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</si>
  <si>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</si>
  <si>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</si>
  <si>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</si>
  <si>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</si>
  <si>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</si>
  <si>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</si>
  <si>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</si>
  <si>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</si>
  <si>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</si>
  <si>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</si>
  <si>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</si>
  <si>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</si>
  <si>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</si>
  <si>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</si>
  <si>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</si>
  <si>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</si>
  <si>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</si>
  <si>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</si>
  <si>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</si>
  <si>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</si>
  <si>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</si>
  <si>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</si>
  <si>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</si>
  <si>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</si>
  <si>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</si>
  <si>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</si>
  <si>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</si>
  <si>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</si>
  <si>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</si>
  <si>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</si>
  <si>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</si>
  <si>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</si>
  <si>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</si>
  <si>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</si>
  <si>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</si>
  <si>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</si>
  <si>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</si>
  <si>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</si>
  <si>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</si>
  <si>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</si>
  <si>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</si>
  <si>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</si>
  <si>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</si>
  <si>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</si>
  <si>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</si>
  <si>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</si>
  <si>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</si>
  <si>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</si>
  <si>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</si>
  <si>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</si>
  <si>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</si>
  <si>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</si>
  <si>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</si>
  <si>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</si>
  <si>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</si>
  <si>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</si>
  <si>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</si>
  <si>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</si>
  <si>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</si>
  <si>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</si>
  <si>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</si>
  <si>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</si>
  <si>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</si>
  <si>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</si>
  <si>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</si>
  <si>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</si>
  <si>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</si>
  <si>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</si>
  <si>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</si>
  <si>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</si>
  <si>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</si>
  <si>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</si>
  <si>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</si>
  <si>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</si>
  <si>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</si>
  <si>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</si>
  <si>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</si>
  <si>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</si>
  <si>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</si>
  <si>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</si>
  <si>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</si>
  <si>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</si>
  <si>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</si>
  <si>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</si>
  <si>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</si>
  <si>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</si>
  <si>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</si>
  <si>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</si>
  <si>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</si>
  <si>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</si>
  <si>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</si>
  <si>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</si>
  <si>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</si>
  <si>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</si>
  <si>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</si>
  <si>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</si>
  <si>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</si>
  <si>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</si>
  <si>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</si>
  <si>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</si>
  <si>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</si>
  <si>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</si>
  <si>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</si>
  <si>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</si>
  <si>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</si>
  <si>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</si>
  <si>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</si>
  <si>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</si>
  <si>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</si>
  <si>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</si>
  <si>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</si>
  <si>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</si>
  <si>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</si>
  <si>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</si>
  <si>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</si>
  <si>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</si>
  <si>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</si>
  <si>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</si>
  <si>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</si>
  <si>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</si>
  <si>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</si>
  <si>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</si>
  <si>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</si>
  <si>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</si>
  <si>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</si>
  <si>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</si>
  <si>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</si>
  <si>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</si>
  <si>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</si>
  <si>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</si>
  <si>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</si>
  <si>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</si>
  <si>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</si>
  <si>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</si>
  <si>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</si>
  <si>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</si>
  <si>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</si>
  <si>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</si>
  <si>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</si>
  <si>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</si>
  <si>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</si>
  <si>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</si>
  <si>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</si>
  <si>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</si>
  <si>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</si>
  <si>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</si>
  <si>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</si>
  <si>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</si>
  <si>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</si>
  <si>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</si>
  <si>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</si>
  <si>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</si>
  <si>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</si>
  <si>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</si>
  <si>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</si>
  <si>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</si>
  <si>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</si>
  <si>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</si>
  <si>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</si>
  <si>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</si>
  <si>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</si>
  <si>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</si>
  <si>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</si>
  <si>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</si>
  <si>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</si>
  <si>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</si>
  <si>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</si>
  <si>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</si>
  <si>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</si>
  <si>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</si>
  <si>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</si>
  <si>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</si>
  <si>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</si>
  <si>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</si>
  <si>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</si>
  <si>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</si>
  <si>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</si>
  <si>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</si>
  <si>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</si>
  <si>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</si>
  <si>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</si>
  <si>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</si>
  <si>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</si>
  <si>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</si>
  <si>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</si>
  <si>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</si>
  <si>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</si>
  <si>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</si>
  <si>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</si>
  <si>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</si>
  <si>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</si>
  <si>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</si>
  <si>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</si>
  <si>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</si>
  <si>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</si>
  <si>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</si>
  <si>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</si>
  <si>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</si>
  <si>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</si>
  <si>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</si>
  <si>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</si>
  <si>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</si>
  <si>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</si>
  <si>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</si>
  <si>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</si>
  <si>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</si>
  <si>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</si>
  <si>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</si>
  <si>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</si>
  <si>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</si>
  <si>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</si>
  <si>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</si>
  <si>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</si>
  <si>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</si>
  <si>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</si>
  <si>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</si>
  <si>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</si>
  <si>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</si>
  <si>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</si>
  <si>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</si>
  <si>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</si>
  <si>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</si>
  <si>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</si>
  <si>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</si>
  <si>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</si>
  <si>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</si>
  <si>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</si>
  <si>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</si>
  <si>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</si>
  <si>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</si>
  <si>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</si>
  <si>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</si>
  <si>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</si>
  <si>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</si>
  <si>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</si>
  <si>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</si>
  <si>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</si>
  <si>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</si>
  <si>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</si>
  <si>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</si>
  <si>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</si>
  <si>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</si>
  <si>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</si>
  <si>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</si>
  <si>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</si>
  <si>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</si>
  <si>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</si>
  <si>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</si>
  <si>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</si>
  <si>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</si>
  <si>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</si>
  <si>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</si>
  <si>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</si>
  <si>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</si>
  <si>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</si>
  <si>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</si>
  <si>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</si>
  <si>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</si>
  <si>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</si>
  <si>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</si>
  <si>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</si>
  <si>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</si>
  <si>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</si>
  <si>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</si>
  <si>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</si>
  <si>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</si>
  <si>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</si>
  <si>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</si>
  <si>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</si>
  <si>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</si>
  <si>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</si>
  <si>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</si>
  <si>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</si>
  <si>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</si>
  <si>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</si>
  <si>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</si>
  <si>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</si>
  <si>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</si>
  <si>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</si>
  <si>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</si>
  <si>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</si>
  <si>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</si>
  <si>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</si>
  <si>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</si>
  <si>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</si>
  <si>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</si>
  <si>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</si>
  <si>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</si>
  <si>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</si>
  <si>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</si>
  <si>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</si>
  <si>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</si>
  <si>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</si>
  <si>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</si>
  <si>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</si>
  <si>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</si>
  <si>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</si>
  <si>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</si>
  <si>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</si>
  <si>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</si>
  <si>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</si>
  <si>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</si>
  <si>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</si>
  <si>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</si>
  <si>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</si>
  <si>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</si>
  <si>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</si>
  <si>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</si>
  <si>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</si>
  <si>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</si>
  <si>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</si>
  <si>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</si>
  <si>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</si>
  <si>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</si>
  <si>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</si>
  <si>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</si>
  <si>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</si>
  <si>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</si>
  <si>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</si>
  <si>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</si>
  <si>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</si>
  <si>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</si>
  <si>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</si>
  <si>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</si>
  <si>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</si>
  <si>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</si>
  <si>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</si>
  <si>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</si>
  <si>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</si>
  <si>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</si>
  <si>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</si>
  <si>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</si>
  <si>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</si>
  <si>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</si>
  <si>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</si>
  <si>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</si>
  <si>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</si>
  <si>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</si>
  <si>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</si>
  <si>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</si>
  <si>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</si>
  <si>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</si>
  <si>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</si>
  <si>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</si>
  <si>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</si>
  <si>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</si>
  <si>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</si>
  <si>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</si>
  <si>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</si>
  <si>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</si>
  <si>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</si>
  <si>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</si>
  <si>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</si>
  <si>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</si>
  <si>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</si>
  <si>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</si>
  <si>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</si>
  <si>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</si>
  <si>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</si>
  <si>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</si>
  <si>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</si>
  <si>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</si>
  <si>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</si>
  <si>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</si>
  <si>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</si>
  <si>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</si>
  <si>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</si>
  <si>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</si>
  <si>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</si>
  <si>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</si>
  <si>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</si>
  <si>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</si>
  <si>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</si>
  <si>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</si>
  <si>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</si>
  <si>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</si>
  <si>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</si>
  <si>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</si>
  <si>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</si>
  <si>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</si>
  <si>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</si>
  <si>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</si>
  <si>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</si>
  <si>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</si>
  <si>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</si>
  <si>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</si>
  <si>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</si>
  <si>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</si>
  <si>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</si>
  <si>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</si>
  <si>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</si>
  <si>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</si>
  <si>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</si>
  <si>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</si>
  <si>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</si>
  <si>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</si>
  <si>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</si>
  <si>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</si>
  <si>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</si>
  <si>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</si>
  <si>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</si>
  <si>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</si>
  <si>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</si>
  <si>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</si>
  <si>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</si>
  <si>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</si>
  <si>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</si>
  <si>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</si>
  <si>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</si>
  <si>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</si>
  <si>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</si>
  <si>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</si>
  <si>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</si>
  <si>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</si>
  <si>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</si>
  <si>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</si>
  <si>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</si>
  <si>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</si>
  <si>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</si>
  <si>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</si>
  <si>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</si>
  <si>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</si>
  <si>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</si>
  <si>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</si>
  <si>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</si>
  <si>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</si>
  <si>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</si>
  <si>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</si>
  <si>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</si>
  <si>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</si>
  <si>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</si>
  <si>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</si>
  <si>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</si>
  <si>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</si>
  <si>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</si>
  <si>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</si>
  <si>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</si>
  <si>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</si>
  <si>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</si>
  <si>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</si>
  <si>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</si>
  <si>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</si>
  <si>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</si>
  <si>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</si>
  <si>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</si>
  <si>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</si>
  <si>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</si>
  <si>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</si>
  <si>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</si>
  <si>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</si>
  <si>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</si>
  <si>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</si>
  <si>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</si>
  <si>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</si>
  <si>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</si>
  <si>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</si>
  <si>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</si>
  <si>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</si>
  <si>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</si>
  <si>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</si>
  <si>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</si>
  <si>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</si>
  <si>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</si>
  <si>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</si>
  <si>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</si>
  <si>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</si>
  <si>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</si>
  <si>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</si>
  <si>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</si>
  <si>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</si>
  <si>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</si>
  <si>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</si>
  <si>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</si>
  <si>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</si>
  <si>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</si>
  <si>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</si>
  <si>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</si>
  <si>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</si>
  <si>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</si>
  <si>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</si>
  <si>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</si>
  <si>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</si>
  <si>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</si>
  <si>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</si>
  <si>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</si>
  <si>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</si>
  <si>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</si>
  <si>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</si>
  <si>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</si>
  <si>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</si>
  <si>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</si>
  <si>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</si>
  <si>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</si>
  <si>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</si>
  <si>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</si>
  <si>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</si>
  <si>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</si>
  <si>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</si>
  <si>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</si>
  <si>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</si>
  <si>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</si>
  <si>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</si>
  <si>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</si>
  <si>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</si>
  <si>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</si>
  <si>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</si>
  <si>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</si>
  <si>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</si>
  <si>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</si>
  <si>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</si>
  <si>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</si>
  <si>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</si>
  <si>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</si>
  <si>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</si>
  <si>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</si>
  <si>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</si>
  <si>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</si>
  <si>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</si>
  <si>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</si>
  <si>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</si>
  <si>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</si>
  <si>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</si>
  <si>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</si>
  <si>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</si>
  <si>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</si>
  <si>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</si>
  <si>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</si>
  <si>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</si>
  <si>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</si>
  <si>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</si>
  <si>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</si>
  <si>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</si>
  <si>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</si>
  <si>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</si>
  <si>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</si>
  <si>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</si>
  <si>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</si>
  <si>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</si>
  <si>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</si>
  <si>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</si>
  <si>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</si>
  <si>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</si>
  <si>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</si>
  <si>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</si>
  <si>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</si>
  <si>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</si>
  <si>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</si>
  <si>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</si>
  <si>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</si>
  <si>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</si>
  <si>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</si>
  <si>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</si>
  <si>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</si>
  <si>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</si>
  <si>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</si>
  <si>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</si>
  <si>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</si>
  <si>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</si>
  <si>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</si>
  <si>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</si>
  <si>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</si>
  <si>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</si>
  <si>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</si>
  <si>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</si>
  <si>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</si>
  <si>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</si>
  <si>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</si>
  <si>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</si>
  <si>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</si>
  <si>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</si>
  <si>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</si>
  <si>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</si>
  <si>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</si>
  <si>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</si>
  <si>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</si>
  <si>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</si>
  <si>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</si>
  <si>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</si>
  <si>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</si>
  <si>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</si>
  <si>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</si>
  <si>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</si>
  <si>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</si>
  <si>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</si>
  <si>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</si>
  <si>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</si>
  <si>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</si>
  <si>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</si>
  <si>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</si>
  <si>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</si>
  <si>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</si>
  <si>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</si>
  <si>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</si>
  <si>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</si>
  <si>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</si>
  <si>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</si>
  <si>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</si>
  <si>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</si>
  <si>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</si>
  <si>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</si>
  <si>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</si>
  <si>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</si>
  <si>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</si>
  <si>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</si>
  <si>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</si>
  <si>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</si>
  <si>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</si>
  <si>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</si>
  <si>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</si>
  <si>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</si>
  <si>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</si>
  <si>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</si>
  <si>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</si>
  <si>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</si>
  <si>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</si>
  <si>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</si>
  <si>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</si>
  <si>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</si>
  <si>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</si>
  <si>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</si>
  <si>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</si>
  <si>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</si>
  <si>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</si>
  <si>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</si>
  <si>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</si>
  <si>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</si>
  <si>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</si>
  <si>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</si>
  <si>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</si>
  <si>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</si>
  <si>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</si>
  <si>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</si>
  <si>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</si>
  <si>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</si>
  <si>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</si>
  <si>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</si>
  <si>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</si>
  <si>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</si>
  <si>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</si>
  <si>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</si>
  <si>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</si>
  <si>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</si>
  <si>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</si>
  <si>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</si>
  <si>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</si>
  <si>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</si>
  <si>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</si>
  <si>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</si>
  <si>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</si>
  <si>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</si>
  <si>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</si>
  <si>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</si>
  <si>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</si>
  <si>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</si>
  <si>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</si>
  <si>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</si>
  <si>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</si>
  <si>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</si>
  <si>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</si>
  <si>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</si>
  <si>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</si>
  <si>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</si>
  <si>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</si>
  <si>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</si>
  <si>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</si>
  <si>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</si>
  <si>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</si>
  <si>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</si>
  <si>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</si>
  <si>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</si>
  <si>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</si>
  <si>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</si>
  <si>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</si>
  <si>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</si>
  <si>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</si>
  <si>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</si>
  <si>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</si>
  <si>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</si>
  <si>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</si>
  <si>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</si>
  <si>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</si>
  <si>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</si>
  <si>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</si>
  <si>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</si>
  <si>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</si>
  <si>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</si>
  <si>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</si>
  <si>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</si>
  <si>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</si>
  <si>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</si>
  <si>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</si>
  <si>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</si>
  <si>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</si>
  <si>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</si>
  <si>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</si>
  <si>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</si>
  <si>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</si>
  <si>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</si>
  <si>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</si>
  <si>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</si>
  <si>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</si>
  <si>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</si>
  <si>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</si>
  <si>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</si>
  <si>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</si>
  <si>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</si>
  <si>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</si>
  <si>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</si>
  <si>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</si>
  <si>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</si>
  <si>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</si>
  <si>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</si>
  <si>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</si>
  <si>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</si>
  <si>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</si>
  <si>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</si>
  <si>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</si>
  <si>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</si>
  <si>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</si>
  <si>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</si>
  <si>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</si>
  <si>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</si>
  <si>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</si>
  <si>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</si>
  <si>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</si>
  <si>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</si>
  <si>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</si>
  <si>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</si>
  <si>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</si>
  <si>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</si>
  <si>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</si>
  <si>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</si>
  <si>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</si>
  <si>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</si>
  <si>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</si>
  <si>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</si>
  <si>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</si>
  <si>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</si>
  <si>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</si>
  <si>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</si>
  <si>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</si>
  <si>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</si>
  <si>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</si>
  <si>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</si>
  <si>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</si>
  <si>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</si>
  <si>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</si>
  <si>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</si>
  <si>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</si>
  <si>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</si>
  <si>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</si>
  <si>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</si>
  <si>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</si>
  <si>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</si>
  <si>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</si>
  <si>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</si>
  <si>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</si>
  <si>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</si>
  <si>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</si>
  <si>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</si>
  <si>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</si>
  <si>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</si>
  <si>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</si>
  <si>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</si>
  <si>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</si>
  <si>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</si>
  <si>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</si>
  <si>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</si>
  <si>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</si>
  <si>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</si>
  <si>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</si>
  <si>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</si>
  <si>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</si>
  <si>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</si>
  <si>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</si>
  <si>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</si>
  <si>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</si>
  <si>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</si>
  <si>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</si>
  <si>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</si>
  <si>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</si>
  <si>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</si>
  <si>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</si>
  <si>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</si>
  <si>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</si>
  <si>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</si>
  <si>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</si>
  <si>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</si>
  <si>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</si>
  <si>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</si>
  <si>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</si>
  <si>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</si>
  <si>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</si>
  <si>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</si>
  <si>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</si>
  <si>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</si>
  <si>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</si>
  <si>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</si>
  <si>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</si>
  <si>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</si>
  <si>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</si>
  <si>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</si>
  <si>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</si>
  <si>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</si>
  <si>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</si>
  <si>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</si>
  <si>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</si>
  <si>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</si>
  <si>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</si>
  <si>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</si>
  <si>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</si>
  <si>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</si>
  <si>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</si>
  <si>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</si>
  <si>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</si>
  <si>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</si>
  <si>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</si>
  <si>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</si>
  <si>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</si>
  <si>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</si>
  <si>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</si>
  <si>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</si>
  <si>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</si>
  <si>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</si>
  <si>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</si>
  <si>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</si>
  <si>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</si>
  <si>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</si>
  <si>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</si>
  <si>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</si>
  <si>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</si>
  <si>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</si>
  <si>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</si>
  <si>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</si>
  <si>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</si>
  <si>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</si>
  <si>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</si>
  <si>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</si>
  <si>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</si>
  <si>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</si>
  <si>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</si>
  <si>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</si>
  <si>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</si>
  <si>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</si>
  <si>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</si>
  <si>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</si>
  <si>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</si>
  <si>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</si>
  <si>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</si>
  <si>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</si>
  <si>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</si>
  <si>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</si>
  <si>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</si>
  <si>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</si>
  <si>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</si>
  <si>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</si>
  <si>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</si>
  <si>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</si>
  <si>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</si>
  <si>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</si>
  <si>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</si>
  <si>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</si>
  <si>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</si>
  <si>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</si>
  <si>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</si>
  <si>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</si>
  <si>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</si>
  <si>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</si>
  <si>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</si>
  <si>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</si>
  <si>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</si>
  <si>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</si>
  <si>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</si>
  <si>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</si>
  <si>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</si>
  <si>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</si>
  <si>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</si>
  <si>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</si>
  <si>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</si>
  <si>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</si>
  <si>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</si>
  <si>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</si>
  <si>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</si>
  <si>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</si>
  <si>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</si>
  <si>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</si>
  <si>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</si>
  <si>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</si>
  <si>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</si>
  <si>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</si>
  <si>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</si>
  <si>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</si>
  <si>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</si>
  <si>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</si>
  <si>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</si>
  <si>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</si>
  <si>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</si>
  <si>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</si>
  <si>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</si>
  <si>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</si>
  <si>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</si>
  <si>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</si>
  <si>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</si>
  <si>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</si>
  <si>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</si>
  <si>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</si>
  <si>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</si>
  <si>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</si>
  <si>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</si>
  <si>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</si>
  <si>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</si>
  <si>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</si>
  <si>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</si>
  <si>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</si>
  <si>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</si>
  <si>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</si>
  <si>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</si>
  <si>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</si>
  <si>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</si>
  <si>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</si>
  <si>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</si>
  <si>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</si>
  <si>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</si>
  <si>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</si>
  <si>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</si>
  <si>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</si>
  <si>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</si>
  <si>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</si>
  <si>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</si>
  <si>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</si>
  <si>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</si>
  <si>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</si>
  <si>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</si>
  <si>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</si>
  <si>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</si>
  <si>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</si>
  <si>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</si>
  <si>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</si>
  <si>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</si>
  <si>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</si>
  <si>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</si>
  <si>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</si>
  <si>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</si>
  <si>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</si>
  <si>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</si>
  <si>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</si>
  <si>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</si>
  <si>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</si>
  <si>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</si>
  <si>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</si>
  <si>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</si>
  <si>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</si>
  <si>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</si>
  <si>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</si>
  <si>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</si>
  <si>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</si>
  <si>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</si>
  <si>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</si>
  <si>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</si>
  <si>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</si>
  <si>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</si>
  <si>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</si>
  <si>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</si>
  <si>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</si>
  <si>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</si>
  <si>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</si>
  <si>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</si>
  <si>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</si>
  <si>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</si>
  <si>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</si>
  <si>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</si>
  <si>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</si>
  <si>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</si>
  <si>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</si>
  <si>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</si>
  <si>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</si>
  <si>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</si>
  <si>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</si>
  <si>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</si>
  <si>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</si>
  <si>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</si>
  <si>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</si>
  <si>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</si>
  <si>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</si>
  <si>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</si>
  <si>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</si>
  <si>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</si>
  <si>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</si>
  <si>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</si>
  <si>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</si>
  <si>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</si>
  <si>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</si>
  <si>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</si>
  <si>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</si>
  <si>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</si>
  <si>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</si>
  <si>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</si>
  <si>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</si>
  <si>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</si>
  <si>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</si>
  <si>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</si>
  <si>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</si>
  <si>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</si>
  <si>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</si>
  <si>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</si>
  <si>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</si>
  <si>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</si>
  <si>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</si>
  <si>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</si>
  <si>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</si>
  <si>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</si>
  <si>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</si>
  <si>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</si>
  <si>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</si>
  <si>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</si>
  <si>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</si>
  <si>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</si>
  <si>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</si>
  <si>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</si>
  <si>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</si>
  <si>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</si>
  <si>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</si>
  <si>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</si>
  <si>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</si>
  <si>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</si>
  <si>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</si>
  <si>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</si>
  <si>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</si>
  <si>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</si>
  <si>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</si>
  <si>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</si>
  <si>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</si>
  <si>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</si>
  <si>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</si>
  <si>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</si>
  <si>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</si>
  <si>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</si>
  <si>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</si>
  <si>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</si>
  <si>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</si>
  <si>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</si>
  <si>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</si>
  <si>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</si>
  <si>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</si>
  <si>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</si>
  <si>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</si>
  <si>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</si>
  <si>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</si>
  <si>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</si>
  <si>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</si>
  <si>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</si>
  <si>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</si>
  <si>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</si>
  <si>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</si>
  <si>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</si>
  <si>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</si>
  <si>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</si>
  <si>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</si>
  <si>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</si>
  <si>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</si>
  <si>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</si>
  <si>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</si>
  <si>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</si>
  <si>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</si>
  <si>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</si>
  <si>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</si>
  <si>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</si>
  <si>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</si>
  <si>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</si>
  <si>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</si>
  <si>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</si>
  <si>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</si>
  <si>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</si>
  <si>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</si>
  <si>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</si>
  <si>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</si>
  <si>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</si>
  <si>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</si>
  <si>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</si>
  <si>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</si>
  <si>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</si>
  <si>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</si>
  <si>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</si>
  <si>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</si>
  <si>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</si>
  <si>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</si>
  <si>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</si>
  <si>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</si>
  <si>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</si>
  <si>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</si>
  <si>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</si>
  <si>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</si>
  <si>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</si>
  <si>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</si>
  <si>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</si>
  <si>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</si>
  <si>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</si>
  <si>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</si>
  <si>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</si>
  <si>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</si>
  <si>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</si>
  <si>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</si>
  <si>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</si>
  <si>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</si>
  <si>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</si>
  <si>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</si>
  <si>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</si>
  <si>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</si>
  <si>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</si>
  <si>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</si>
  <si>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</si>
  <si>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</si>
  <si>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</si>
  <si>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</si>
  <si>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</si>
  <si>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</si>
  <si>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</si>
  <si>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</si>
  <si>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</si>
  <si>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</si>
  <si>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</si>
  <si>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</si>
  <si>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</si>
  <si>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</si>
  <si>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</si>
  <si>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</si>
  <si>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</si>
  <si>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</si>
  <si>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</si>
  <si>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</si>
  <si>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</si>
  <si>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</si>
  <si>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</si>
  <si>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</si>
  <si>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</si>
  <si>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</si>
  <si>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</si>
  <si>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</si>
  <si>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</si>
  <si>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</si>
  <si>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</si>
  <si>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</si>
  <si>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</si>
  <si>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</si>
  <si>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</si>
  <si>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</si>
  <si>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</si>
  <si>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</si>
  <si>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</si>
  <si>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</si>
  <si>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</si>
  <si>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</si>
  <si>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</si>
  <si>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</si>
  <si>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</si>
  <si>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</si>
  <si>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</si>
  <si>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</si>
  <si>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</si>
  <si>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</si>
  <si>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</si>
  <si>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</si>
  <si>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</si>
  <si>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</si>
  <si>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</si>
  <si>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</si>
  <si>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</si>
  <si>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</si>
  <si>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</si>
  <si>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</si>
  <si>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</si>
  <si>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</si>
  <si>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</si>
  <si>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</si>
  <si>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</si>
  <si>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</si>
  <si>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</si>
  <si>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</si>
  <si>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</si>
  <si>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</si>
  <si>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</si>
  <si>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</si>
  <si>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</si>
  <si>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</si>
  <si>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</si>
  <si>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</si>
  <si>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</si>
  <si>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</si>
  <si>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</si>
  <si>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</si>
  <si>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</si>
  <si>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</si>
  <si>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</si>
  <si>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</si>
  <si>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</si>
  <si>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</si>
  <si>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</si>
  <si>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</si>
  <si>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</si>
  <si>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</si>
  <si>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</si>
  <si>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</si>
  <si>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</si>
  <si>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</si>
  <si>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</si>
  <si>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</si>
  <si>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</si>
  <si>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</si>
  <si>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</si>
  <si>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</si>
  <si>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</si>
  <si>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</si>
  <si>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</si>
  <si>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</si>
  <si>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</si>
  <si>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</si>
  <si>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</si>
  <si>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</si>
  <si>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</si>
  <si>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</si>
  <si>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</si>
  <si>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</si>
  <si>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</si>
  <si>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</si>
  <si>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</si>
  <si>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</si>
  <si>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</si>
  <si>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</si>
  <si>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</si>
  <si>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</si>
  <si>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</si>
  <si>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</si>
  <si>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</si>
  <si>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</si>
  <si>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</si>
  <si>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</si>
  <si>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</si>
  <si>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</si>
  <si>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</si>
  <si>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</si>
  <si>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</si>
  <si>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</si>
  <si>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</si>
  <si>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</si>
  <si>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</si>
  <si>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</si>
  <si>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</si>
  <si>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</si>
  <si>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</si>
  <si>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</si>
  <si>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</si>
  <si>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</si>
  <si>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</si>
  <si>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</si>
  <si>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</si>
  <si>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</si>
  <si>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</si>
  <si>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</si>
  <si>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</si>
  <si>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</si>
  <si>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</si>
  <si>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</si>
  <si>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</si>
  <si>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</si>
  <si>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</si>
  <si>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</si>
  <si>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</si>
  <si>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</si>
  <si>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</si>
  <si>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</si>
  <si>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</si>
  <si>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</si>
  <si>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</si>
  <si>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</si>
  <si>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</si>
  <si>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</si>
  <si>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</si>
  <si>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</si>
  <si>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</si>
  <si>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</si>
  <si>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</si>
  <si>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</si>
  <si>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</si>
  <si>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</si>
  <si>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</si>
  <si>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</si>
  <si>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</si>
  <si>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</si>
  <si>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</si>
  <si>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</si>
  <si>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</si>
  <si>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</si>
  <si>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</si>
  <si>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</si>
  <si>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</si>
  <si>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</si>
  <si>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</si>
  <si>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</si>
  <si>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</si>
  <si>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</si>
  <si>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</si>
  <si>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</si>
  <si>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</si>
  <si>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</si>
  <si>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</si>
  <si>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</si>
  <si>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</si>
  <si>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</si>
  <si>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</si>
  <si>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</si>
  <si>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</si>
  <si>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</si>
  <si>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</si>
  <si>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</si>
  <si>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</si>
  <si>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</si>
  <si>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</si>
  <si>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</si>
  <si>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</si>
  <si>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</si>
  <si>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</si>
  <si>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</si>
  <si>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</si>
  <si>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</si>
  <si>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</si>
  <si>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</si>
  <si>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</si>
  <si>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</si>
  <si>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</si>
  <si>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</si>
  <si>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</si>
  <si>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</si>
  <si>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</si>
  <si>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</si>
  <si>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</si>
  <si>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</si>
  <si>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</si>
  <si>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</si>
  <si>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</si>
  <si>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</si>
  <si>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</si>
  <si>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</si>
  <si>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</si>
  <si>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</si>
  <si>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</si>
  <si>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</si>
  <si>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</si>
  <si>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</si>
  <si>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</si>
  <si>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</si>
  <si>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</si>
  <si>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</si>
  <si>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</si>
  <si>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</si>
  <si>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</si>
  <si>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</si>
  <si>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</si>
  <si>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</si>
  <si>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</si>
  <si>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</si>
  <si>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</si>
  <si>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</si>
  <si>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</si>
  <si>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</si>
  <si>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</si>
  <si>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</si>
  <si>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</si>
  <si>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</si>
  <si>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</si>
  <si>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</si>
  <si>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</si>
  <si>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</si>
  <si>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</si>
  <si>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</si>
  <si>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</si>
  <si>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</si>
  <si>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</si>
  <si>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</si>
  <si>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</si>
  <si>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</si>
  <si>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</si>
  <si>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</si>
  <si>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</si>
  <si>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</si>
  <si>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</si>
  <si>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</si>
  <si>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</si>
  <si>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</si>
  <si>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</si>
  <si>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</si>
  <si>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</si>
  <si>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</si>
  <si>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</si>
  <si>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</si>
  <si>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</si>
  <si>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</si>
  <si>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</si>
  <si>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</si>
  <si>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</si>
  <si>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</si>
  <si>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</si>
  <si>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</si>
  <si>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</si>
  <si>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</si>
  <si>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</si>
  <si>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</si>
  <si>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</si>
  <si>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</si>
  <si>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</si>
  <si>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</si>
  <si>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</si>
  <si>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</si>
  <si>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</si>
  <si>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</si>
  <si>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</si>
  <si>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</si>
  <si>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</si>
  <si>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</si>
  <si>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</si>
  <si>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</si>
  <si>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</si>
  <si>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</si>
  <si>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</si>
  <si>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</si>
  <si>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</si>
  <si>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</si>
  <si>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</si>
  <si>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</si>
  <si>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</si>
  <si>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</si>
  <si>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</si>
  <si>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</si>
  <si>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</si>
  <si>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</si>
  <si>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</si>
  <si>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</si>
  <si>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</si>
  <si>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</si>
  <si>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</si>
  <si>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</si>
  <si>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</si>
  <si>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</si>
  <si>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</si>
  <si>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</si>
  <si>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</si>
  <si>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</si>
  <si>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</si>
  <si>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</si>
  <si>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</si>
  <si>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</si>
  <si>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</si>
  <si>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</si>
  <si>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</si>
  <si>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</si>
  <si>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</si>
  <si>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</si>
  <si>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</si>
  <si>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</si>
  <si>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</si>
  <si>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</si>
  <si>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</si>
  <si>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</si>
  <si>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</si>
  <si>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</si>
  <si>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</si>
  <si>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</si>
  <si>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</si>
  <si>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</si>
  <si>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</si>
  <si>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</si>
  <si>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</si>
  <si>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</si>
  <si>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</si>
  <si>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</si>
  <si>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</si>
  <si>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</si>
  <si>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</si>
  <si>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</si>
  <si>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</si>
  <si>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</si>
  <si>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</si>
  <si>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</si>
  <si>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</si>
  <si>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</si>
  <si>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</si>
  <si>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</si>
  <si>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</si>
  <si>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</si>
  <si>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</si>
  <si>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</si>
  <si>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</si>
  <si>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</si>
  <si>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</si>
  <si>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</si>
  <si>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</si>
  <si>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</si>
  <si>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</si>
  <si>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</si>
  <si>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</si>
  <si>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</si>
  <si>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</si>
  <si>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</si>
  <si>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</si>
  <si>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</si>
  <si>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</si>
  <si>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</si>
  <si>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</si>
  <si>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</si>
  <si>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</si>
  <si>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</si>
  <si>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</si>
  <si>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</si>
  <si>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</si>
  <si>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</si>
  <si>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</si>
  <si>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</si>
  <si>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</si>
  <si>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</si>
  <si>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</si>
  <si>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</si>
  <si>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</si>
  <si>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</si>
  <si>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</si>
  <si>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</si>
  <si>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</si>
  <si>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</si>
  <si>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</si>
  <si>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</si>
  <si>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</si>
  <si>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</si>
  <si>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</si>
  <si>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</si>
  <si>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</si>
  <si>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</si>
  <si>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</si>
  <si>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</si>
  <si>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</si>
  <si>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</si>
  <si>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</si>
  <si>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</si>
  <si>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</si>
  <si>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</si>
  <si>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</si>
  <si>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</si>
  <si>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</si>
  <si>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</si>
  <si>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</si>
  <si>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</si>
  <si>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</si>
  <si>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</si>
  <si>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</si>
  <si>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</si>
  <si>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</si>
  <si>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</si>
  <si>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</si>
  <si>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</si>
  <si>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</si>
  <si>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</si>
  <si>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</si>
  <si>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</si>
  <si>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</si>
  <si>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</si>
  <si>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</si>
  <si>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</si>
  <si>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</si>
  <si>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</si>
  <si>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</si>
  <si>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</si>
  <si>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</si>
  <si>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</si>
  <si>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</si>
  <si>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</si>
  <si>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</si>
  <si>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</si>
  <si>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</si>
  <si>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</si>
  <si>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</si>
  <si>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</si>
  <si>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</si>
  <si>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</si>
  <si>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</si>
  <si>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</si>
  <si>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</si>
  <si>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</si>
  <si>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</si>
  <si>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</si>
  <si>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</si>
  <si>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</si>
  <si>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</si>
  <si>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</si>
  <si>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</si>
  <si>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</si>
  <si>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</si>
  <si>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</si>
  <si>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</si>
  <si>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</si>
  <si>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</si>
  <si>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</si>
  <si>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</si>
  <si>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</si>
  <si>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</si>
  <si>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</si>
  <si>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</si>
  <si>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</si>
  <si>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</si>
  <si>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</si>
  <si>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</si>
  <si>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</si>
  <si>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</si>
  <si>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</si>
  <si>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</si>
  <si>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</si>
  <si>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</si>
  <si>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</si>
  <si>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</si>
  <si>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</si>
  <si>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</si>
  <si>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</si>
  <si>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</si>
  <si>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</si>
  <si>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</si>
  <si>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</si>
  <si>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</si>
  <si>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</si>
  <si>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</si>
  <si>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</si>
  <si>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</si>
  <si>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</si>
  <si>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</si>
  <si>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</si>
  <si>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</si>
  <si>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</si>
  <si>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</si>
  <si>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</si>
  <si>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</si>
  <si>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</si>
  <si>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</si>
  <si>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</si>
  <si>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</si>
  <si>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</si>
  <si>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</si>
  <si>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</si>
  <si>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</si>
  <si>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</si>
  <si>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</si>
  <si>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</si>
  <si>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</si>
  <si>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</si>
  <si>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</si>
  <si>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</si>
  <si>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</si>
  <si>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</si>
  <si>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</si>
  <si>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</si>
  <si>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</si>
  <si>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</si>
  <si>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</si>
  <si>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</si>
  <si>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</si>
  <si>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</si>
  <si>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</si>
  <si>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</si>
  <si>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</si>
  <si>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</si>
  <si>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</si>
  <si>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</si>
  <si>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</si>
  <si>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</si>
  <si>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</si>
  <si>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</si>
  <si>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</si>
  <si>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</si>
  <si>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</si>
  <si>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</si>
  <si>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</si>
  <si>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</si>
  <si>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</si>
  <si>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</si>
  <si>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</si>
  <si>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</si>
  <si>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</si>
  <si>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</si>
  <si>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</si>
  <si>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</si>
  <si>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</si>
  <si>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</si>
  <si>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</si>
  <si>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</si>
  <si>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</si>
  <si>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</si>
  <si>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</si>
  <si>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</si>
  <si>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</si>
  <si>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</si>
  <si>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</si>
  <si>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</si>
  <si>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</si>
  <si>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</si>
  <si>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</si>
  <si>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</si>
  <si>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</si>
  <si>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</si>
  <si>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</si>
  <si>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</si>
  <si>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</si>
  <si>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</si>
  <si>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</si>
  <si>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</si>
  <si>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</si>
  <si>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</si>
  <si>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</si>
  <si>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</si>
  <si>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</si>
  <si>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</si>
  <si>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</si>
  <si>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</si>
  <si>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</si>
  <si>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</si>
  <si>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</si>
  <si>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</si>
  <si>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</si>
  <si>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</si>
  <si>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</si>
  <si>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</si>
  <si>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</si>
  <si>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</si>
  <si>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</si>
  <si>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</si>
  <si>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</si>
  <si>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</si>
  <si>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</si>
  <si>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</si>
  <si>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</si>
  <si>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</si>
  <si>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</si>
  <si>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</si>
  <si>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</si>
  <si>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</si>
  <si>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</si>
  <si>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</si>
  <si>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</si>
  <si>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</si>
  <si>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</si>
  <si>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</si>
  <si>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</si>
  <si>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</si>
  <si>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</si>
  <si>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</si>
  <si>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</si>
  <si>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</si>
  <si>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</si>
  <si>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</si>
  <si>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</si>
  <si>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</si>
  <si>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</si>
  <si>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</si>
  <si>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</si>
  <si>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</si>
  <si>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</si>
  <si>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</si>
  <si>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</si>
  <si>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</si>
  <si>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</si>
  <si>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</si>
  <si>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</si>
  <si>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</si>
  <si>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</si>
  <si>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</si>
  <si>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</si>
  <si>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</si>
  <si>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</si>
  <si>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</si>
  <si>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</si>
  <si>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</si>
  <si>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</si>
  <si>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</si>
  <si>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</si>
  <si>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</si>
  <si>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</si>
  <si>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</si>
  <si>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</si>
  <si>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</si>
  <si>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</si>
  <si>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</si>
  <si>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</si>
  <si>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</si>
  <si>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</si>
  <si>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</si>
  <si>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</si>
  <si>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</si>
  <si>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</si>
  <si>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</si>
  <si>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</si>
  <si>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</si>
  <si>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</si>
  <si>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</si>
  <si>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</si>
  <si>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</si>
  <si>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</si>
  <si>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</si>
  <si>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</si>
  <si>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</si>
  <si>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</si>
  <si>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</si>
  <si>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</si>
  <si>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</si>
  <si>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</si>
  <si>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</si>
  <si>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</si>
  <si>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</si>
  <si>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</si>
  <si>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</si>
  <si>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</si>
  <si>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</si>
  <si>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</si>
  <si>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</si>
  <si>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</si>
  <si>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</si>
  <si>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</si>
  <si>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</si>
  <si>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</si>
  <si>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</si>
  <si>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</si>
  <si>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</si>
  <si>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</si>
  <si>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</si>
  <si>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</si>
  <si>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</si>
  <si>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</si>
  <si>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</si>
  <si>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</si>
  <si>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</si>
  <si>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</si>
  <si>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</si>
  <si>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</si>
  <si>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</si>
  <si>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</si>
  <si>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</si>
  <si>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</si>
  <si>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</si>
  <si>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</si>
  <si>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</si>
  <si>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</si>
  <si>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</si>
  <si>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</si>
  <si>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</si>
  <si>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</si>
  <si>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</si>
  <si>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</si>
  <si>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</si>
  <si>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</si>
  <si>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</si>
  <si>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</si>
  <si>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</si>
  <si>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</si>
  <si>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</si>
  <si>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</si>
  <si>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</si>
  <si>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</si>
  <si>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</si>
  <si>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</si>
  <si>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</si>
  <si>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</si>
  <si>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</si>
  <si>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</si>
  <si>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</si>
  <si>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</si>
  <si>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</si>
  <si>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</si>
  <si>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</si>
  <si>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</si>
  <si>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</si>
  <si>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</si>
  <si>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</si>
  <si>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</si>
  <si>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</si>
  <si>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</si>
  <si>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</si>
  <si>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</si>
  <si>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</si>
  <si>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</si>
  <si>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</si>
  <si>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</si>
  <si>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</si>
  <si>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</si>
  <si>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</si>
  <si>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</si>
  <si>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</si>
  <si>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</si>
  <si>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</si>
  <si>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</si>
  <si>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</si>
  <si>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</si>
  <si>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</si>
  <si>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</si>
  <si>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</si>
  <si>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</si>
  <si>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</si>
  <si>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</si>
  <si>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</si>
  <si>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</si>
  <si>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</si>
  <si>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</si>
  <si>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</si>
  <si>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</si>
  <si>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</si>
  <si>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</si>
  <si>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</si>
  <si>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</si>
  <si>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</si>
  <si>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</si>
  <si>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</si>
  <si>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</si>
  <si>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</si>
  <si>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</si>
  <si>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</si>
  <si>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</si>
  <si>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</si>
  <si>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</si>
  <si>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</si>
  <si>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</si>
  <si>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</si>
  <si>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</si>
  <si>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</si>
  <si>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</si>
  <si>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</si>
  <si>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</si>
  <si>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</si>
  <si>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</si>
  <si>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</si>
  <si>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</si>
  <si>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</si>
  <si>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</si>
  <si>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</si>
  <si>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</si>
  <si>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</si>
  <si>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</si>
  <si>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</si>
  <si>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</si>
  <si>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</si>
  <si>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</si>
  <si>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</si>
  <si>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</si>
  <si>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</si>
  <si>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</si>
  <si>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</si>
  <si>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</si>
  <si>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</si>
  <si>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</si>
  <si>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</si>
  <si>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</si>
  <si>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</si>
  <si>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</si>
  <si>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</si>
  <si>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</si>
  <si>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</si>
  <si>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</si>
  <si>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</si>
  <si>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</si>
  <si>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</si>
  <si>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</si>
  <si>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</si>
  <si>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</si>
  <si>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</si>
  <si>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</si>
  <si>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</si>
  <si>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</si>
  <si>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</si>
  <si>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</si>
  <si>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</si>
  <si>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</si>
  <si>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</si>
  <si>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</si>
  <si>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</si>
  <si>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</si>
  <si>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</si>
  <si>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</si>
  <si>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</si>
  <si>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</si>
  <si>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</si>
  <si>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</si>
  <si>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</si>
  <si>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</si>
  <si>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</si>
  <si>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</si>
  <si>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</si>
  <si>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</si>
  <si>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</si>
  <si>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</si>
  <si>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</si>
  <si>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</si>
  <si>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</si>
  <si>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</si>
  <si>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</si>
  <si>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</si>
  <si>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</si>
  <si>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</si>
  <si>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</si>
  <si>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</si>
  <si>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</si>
  <si>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</si>
  <si>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</si>
  <si>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</si>
  <si>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</si>
  <si>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</si>
  <si>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</si>
  <si>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</si>
  <si>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</si>
  <si>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</si>
  <si>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</si>
  <si>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</si>
  <si>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</si>
  <si>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</si>
  <si>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</si>
  <si>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</si>
  <si>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</si>
  <si>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</si>
  <si>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</si>
  <si>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</si>
  <si>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</si>
  <si>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</si>
  <si>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</si>
  <si>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</si>
  <si>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</si>
  <si>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</si>
  <si>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</si>
  <si>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</si>
  <si>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</si>
  <si>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</si>
  <si>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</si>
  <si>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</si>
  <si>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</si>
  <si>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</si>
  <si>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</si>
  <si>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</si>
  <si>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</si>
  <si>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</si>
  <si>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</si>
  <si>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</si>
  <si>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</si>
  <si>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</si>
  <si>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</si>
  <si>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</si>
  <si>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</si>
  <si>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</si>
  <si>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</si>
  <si>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</si>
  <si>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</si>
  <si>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</si>
  <si>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</si>
  <si>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</si>
  <si>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</si>
  <si>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</si>
  <si>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</si>
  <si>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</si>
  <si>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</si>
  <si>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</si>
  <si>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</si>
  <si>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</si>
  <si>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</si>
  <si>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</si>
  <si>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</si>
  <si>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</si>
  <si>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</si>
  <si>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</si>
  <si>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</si>
  <si>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</si>
  <si>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</si>
  <si>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</si>
  <si>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</si>
  <si>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</si>
  <si>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</si>
  <si>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</si>
  <si>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</si>
  <si>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</si>
  <si>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</si>
  <si>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</si>
  <si>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</si>
  <si>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</si>
  <si>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</si>
  <si>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</si>
  <si>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</si>
  <si>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</si>
  <si>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</si>
  <si>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</si>
  <si>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</si>
  <si>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</si>
  <si>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</si>
  <si>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</si>
  <si>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</si>
  <si>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</si>
  <si>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</si>
  <si>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</si>
  <si>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</si>
  <si>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</si>
  <si>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</si>
  <si>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</si>
  <si>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</si>
  <si>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</si>
  <si>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</si>
  <si>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</si>
  <si>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</si>
  <si>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</si>
  <si>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</si>
  <si>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</si>
  <si>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</si>
  <si>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</si>
  <si>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</si>
  <si>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</si>
  <si>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</si>
  <si>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</si>
  <si>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</si>
  <si>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</si>
  <si>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</si>
  <si>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</si>
  <si>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</si>
  <si>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</si>
  <si>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</si>
  <si>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</si>
  <si>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</si>
  <si>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</si>
  <si>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</si>
  <si>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</si>
  <si>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</si>
  <si>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</si>
  <si>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</si>
  <si>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</si>
  <si>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</si>
  <si>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</si>
  <si>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</si>
  <si>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</si>
  <si>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</si>
  <si>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</si>
  <si>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</si>
  <si>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</si>
  <si>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</si>
  <si>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</si>
  <si>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</si>
  <si>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</si>
  <si>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</si>
  <si>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</si>
  <si>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</si>
  <si>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</si>
  <si>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</si>
  <si>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</si>
  <si>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</si>
  <si>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</si>
  <si>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</si>
  <si>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</si>
  <si>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</si>
  <si>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</si>
  <si>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</si>
  <si>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</si>
  <si>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</si>
  <si>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</si>
  <si>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</si>
  <si>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</si>
  <si>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</si>
  <si>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</si>
  <si>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</si>
  <si>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</si>
  <si>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</si>
  <si>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</si>
  <si>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</si>
  <si>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</si>
  <si>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</si>
  <si>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</si>
  <si>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</si>
  <si>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</si>
  <si>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</si>
  <si>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</si>
  <si>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</si>
  <si>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</si>
  <si>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</si>
  <si>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</si>
  <si>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</si>
  <si>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</si>
  <si>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</si>
  <si>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</si>
  <si>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</si>
  <si>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</si>
  <si>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</si>
  <si>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</si>
  <si>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</si>
  <si>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</si>
  <si>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</si>
  <si>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</si>
  <si>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</si>
  <si>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</si>
  <si>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</si>
  <si>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</si>
  <si>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</si>
  <si>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</si>
  <si>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</si>
  <si>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</si>
  <si>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</si>
  <si>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</si>
  <si>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</si>
  <si>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</si>
  <si>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</si>
  <si>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</si>
  <si>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</si>
  <si>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</si>
  <si>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</si>
  <si>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</si>
  <si>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</si>
  <si>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</si>
  <si>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</si>
  <si>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</si>
  <si>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</si>
  <si>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</si>
  <si>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</si>
  <si>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</si>
  <si>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</si>
  <si>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</si>
  <si>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</si>
  <si>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</si>
  <si>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</si>
  <si>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</si>
  <si>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</si>
  <si>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</si>
  <si>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</si>
  <si>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</si>
  <si>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</si>
  <si>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</si>
  <si>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</si>
  <si>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</si>
  <si>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</si>
  <si>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</si>
  <si>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</si>
  <si>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</si>
  <si>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</si>
  <si>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</si>
  <si>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</si>
  <si>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</si>
  <si>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</si>
  <si>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</si>
  <si>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</si>
  <si>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</si>
  <si>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</si>
  <si>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</si>
  <si>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</si>
  <si>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</si>
  <si>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</si>
  <si>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</si>
  <si>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</si>
  <si>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</si>
  <si>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</si>
  <si>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</si>
  <si>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</si>
  <si>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</si>
  <si>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</si>
  <si>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</si>
  <si>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</si>
  <si>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</si>
  <si>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</si>
  <si>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</si>
  <si>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</si>
  <si>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</si>
  <si>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</si>
  <si>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</si>
  <si>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</si>
  <si>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</si>
  <si>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</si>
  <si>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</si>
  <si>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</si>
  <si>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</si>
  <si>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</si>
  <si>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</si>
  <si>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</si>
  <si>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</si>
  <si>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</si>
  <si>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</si>
  <si>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</si>
  <si>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</si>
  <si>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</si>
  <si>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</si>
  <si>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</si>
  <si>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</si>
  <si>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</si>
  <si>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</si>
  <si>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</si>
  <si>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</si>
  <si>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</si>
  <si>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</si>
  <si>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</si>
  <si>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</si>
  <si>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</si>
  <si>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</si>
  <si>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</si>
  <si>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</si>
  <si>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</si>
  <si>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</si>
  <si>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</si>
  <si>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</si>
  <si>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</si>
  <si>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</si>
  <si>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</si>
  <si>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</si>
  <si>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</si>
  <si>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</si>
  <si>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</si>
  <si>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</si>
  <si>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</si>
  <si>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</si>
  <si>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</si>
  <si>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</si>
  <si>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</si>
  <si>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</si>
  <si>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</si>
  <si>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</si>
  <si>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</si>
  <si>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</si>
  <si>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</si>
  <si>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</si>
  <si>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</si>
  <si>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</si>
  <si>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</si>
  <si>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</si>
  <si>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</si>
  <si>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</si>
  <si>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</si>
  <si>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</si>
  <si>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</si>
  <si>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</si>
  <si>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</si>
  <si>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</si>
  <si>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</si>
  <si>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</si>
  <si>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</si>
  <si>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</si>
  <si>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</si>
  <si>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</si>
  <si>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</si>
  <si>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</si>
  <si>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</si>
  <si>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</si>
  <si>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</si>
  <si>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</si>
  <si>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</si>
  <si>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</si>
  <si>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</si>
  <si>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</si>
  <si>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</si>
  <si>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</si>
  <si>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</si>
  <si>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</si>
  <si>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</si>
  <si>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</si>
  <si>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</si>
  <si>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</si>
  <si>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</si>
  <si>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</si>
  <si>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</si>
  <si>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</si>
  <si>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</si>
  <si>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</si>
  <si>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</si>
  <si>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</si>
  <si>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</si>
  <si>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</si>
  <si>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</si>
  <si>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</si>
  <si>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</si>
  <si>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</si>
  <si>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</si>
  <si>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</si>
  <si>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</si>
  <si>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</si>
  <si>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</si>
  <si>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</si>
  <si>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</si>
  <si>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</si>
  <si>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</si>
  <si>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</si>
  <si>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</si>
  <si>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</si>
  <si>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</si>
  <si>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</si>
  <si>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</si>
  <si>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</si>
  <si>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</si>
  <si>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</si>
  <si>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</si>
  <si>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</si>
  <si>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</si>
  <si>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</si>
  <si>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</si>
  <si>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</si>
  <si>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</si>
  <si>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</si>
  <si>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</si>
  <si>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</si>
  <si>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</si>
  <si>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</si>
  <si>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</si>
  <si>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</si>
  <si>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</si>
  <si>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</si>
  <si>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</si>
  <si>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</si>
  <si>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</si>
  <si>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</si>
  <si>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</si>
  <si>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</si>
  <si>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</si>
  <si>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</si>
  <si>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</si>
  <si>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</si>
  <si>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</si>
  <si>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</si>
  <si>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</si>
  <si>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</si>
  <si>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</si>
  <si>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</si>
  <si>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</si>
  <si>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</si>
  <si>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</si>
  <si>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</si>
  <si>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</si>
  <si>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</si>
  <si>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</si>
  <si>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</si>
  <si>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</si>
  <si>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</si>
  <si>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</si>
  <si>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</si>
  <si>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</si>
  <si>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</si>
  <si>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</si>
  <si>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</si>
  <si>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</si>
  <si>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</si>
  <si>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</si>
  <si>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</si>
  <si>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</si>
  <si>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</si>
  <si>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</si>
  <si>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</si>
  <si>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</si>
  <si>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</si>
  <si>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</si>
  <si>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</si>
  <si>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</si>
  <si>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</si>
  <si>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</si>
  <si>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</si>
  <si>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</si>
  <si>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</si>
  <si>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</si>
  <si>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</si>
  <si>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</si>
  <si>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</si>
  <si>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</si>
  <si>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</si>
  <si>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</si>
  <si>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</si>
  <si>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</si>
  <si>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</si>
  <si>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</si>
  <si>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</si>
  <si>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</si>
  <si>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</si>
  <si>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</si>
  <si>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</si>
  <si>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</si>
  <si>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</si>
  <si>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</si>
  <si>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</si>
  <si>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</si>
  <si>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</si>
  <si>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</si>
  <si>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</si>
  <si>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</si>
  <si>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</si>
  <si>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</si>
  <si>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</si>
  <si>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</si>
  <si>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</si>
  <si>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</si>
  <si>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</si>
  <si>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</si>
  <si>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</si>
  <si>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</si>
  <si>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</si>
  <si>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</si>
  <si>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</si>
  <si>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</si>
  <si>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</si>
  <si>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</si>
  <si>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</si>
  <si>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</si>
  <si>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</si>
  <si>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</si>
  <si>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</si>
  <si>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</si>
  <si>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</si>
  <si>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</si>
  <si>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</si>
  <si>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</si>
  <si>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</si>
  <si>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</si>
  <si>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</si>
  <si>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</si>
  <si>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</si>
  <si>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</si>
  <si>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</si>
  <si>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</si>
  <si>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</si>
  <si>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</si>
  <si>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</si>
  <si>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</si>
  <si>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</si>
  <si>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</si>
  <si>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</si>
  <si>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</si>
  <si>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</si>
  <si>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</si>
  <si>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</si>
  <si>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</si>
  <si>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</si>
  <si>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</si>
  <si>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</si>
  <si>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</si>
  <si>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</si>
  <si>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</si>
  <si>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</si>
  <si>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</si>
  <si>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</si>
  <si>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</si>
  <si>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</si>
  <si>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</si>
  <si>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</si>
  <si>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</si>
  <si>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</si>
  <si>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</si>
  <si>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</si>
  <si>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</si>
  <si>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</si>
  <si>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</si>
  <si>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</si>
  <si>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</si>
  <si>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</si>
  <si>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</si>
  <si>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</si>
  <si>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</si>
  <si>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</si>
  <si>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</si>
  <si>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</si>
  <si>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</si>
  <si>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</si>
  <si>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</si>
  <si>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</si>
  <si>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</si>
  <si>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</si>
  <si>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</si>
  <si>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</si>
  <si>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</si>
  <si>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</si>
  <si>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</si>
  <si>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</si>
  <si>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</si>
  <si>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</si>
  <si>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</si>
  <si>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</si>
  <si>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</si>
  <si>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</si>
  <si>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</si>
  <si>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</si>
  <si>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</si>
  <si>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</si>
  <si>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</si>
  <si>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</si>
  <si>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</si>
  <si>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</si>
  <si>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</si>
  <si>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</si>
  <si>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</si>
  <si>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</si>
  <si>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</si>
  <si>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</si>
  <si>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</si>
  <si>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</si>
  <si>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</si>
  <si>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</si>
  <si>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</si>
  <si>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</si>
  <si>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</si>
  <si>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</si>
  <si>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</si>
  <si>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</si>
  <si>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</si>
  <si>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</si>
  <si>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</si>
  <si>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</si>
  <si>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</si>
  <si>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</si>
  <si>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</si>
  <si>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</si>
  <si>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</si>
  <si>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</si>
  <si>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</si>
  <si>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</si>
  <si>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</si>
  <si>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</si>
  <si>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</si>
  <si>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</si>
  <si>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</si>
  <si>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</si>
  <si>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</si>
  <si>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</si>
  <si>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</si>
  <si>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</si>
  <si>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</si>
  <si>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</si>
  <si>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</si>
  <si>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</si>
  <si>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</si>
  <si>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</si>
  <si>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</si>
  <si>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</si>
  <si>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</si>
  <si>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</si>
  <si>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</si>
  <si>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</si>
  <si>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</si>
  <si>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</si>
  <si>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</si>
  <si>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</si>
  <si>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</si>
  <si>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</si>
  <si>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</si>
  <si>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</si>
  <si>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</si>
  <si>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</si>
  <si>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</si>
  <si>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</si>
  <si>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</si>
  <si>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</si>
  <si>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</si>
  <si>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</si>
  <si>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</si>
  <si>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</si>
  <si>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</si>
  <si>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</si>
  <si>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</si>
  <si>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</si>
  <si>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</si>
  <si>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</si>
  <si>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</si>
  <si>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</si>
  <si>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</si>
  <si>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</si>
  <si>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</si>
  <si>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</si>
  <si>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</si>
  <si>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</si>
  <si>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</si>
  <si>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</si>
  <si>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</si>
  <si>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</si>
  <si>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</si>
  <si>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</si>
  <si>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</si>
  <si>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</si>
  <si>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</si>
  <si>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</si>
  <si>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</si>
  <si>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</si>
  <si>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</si>
  <si>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</si>
  <si>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</si>
  <si>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</si>
  <si>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</si>
  <si>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</si>
  <si>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</si>
  <si>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</si>
  <si>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</si>
  <si>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</si>
  <si>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</si>
  <si>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</si>
  <si>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</si>
  <si>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</si>
  <si>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</si>
  <si>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</si>
  <si>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</si>
  <si>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</si>
  <si>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</si>
  <si>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</si>
  <si>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</si>
  <si>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</si>
  <si>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</si>
  <si>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</si>
  <si>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</si>
  <si>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</si>
  <si>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</si>
  <si>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</si>
  <si>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</si>
  <si>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</si>
  <si>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</si>
  <si>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</si>
  <si>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</si>
  <si>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</si>
  <si>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</si>
  <si>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</si>
  <si>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</si>
  <si>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</si>
  <si>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</si>
  <si>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</si>
  <si>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</si>
  <si>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</si>
  <si>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</si>
  <si>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</si>
  <si>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</si>
  <si>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</si>
  <si>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</si>
  <si>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</si>
  <si>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</si>
  <si>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</si>
  <si>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</si>
  <si>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</si>
  <si>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</si>
  <si>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</si>
  <si>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</si>
  <si>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</si>
  <si>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</si>
  <si>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</si>
  <si>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</si>
  <si>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</si>
  <si>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</si>
  <si>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</si>
  <si>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</si>
  <si>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</si>
  <si>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</si>
  <si>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</si>
  <si>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</si>
  <si>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</si>
  <si>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</si>
  <si>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</si>
  <si>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</si>
  <si>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</si>
  <si>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</si>
  <si>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</si>
  <si>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</si>
  <si>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</si>
  <si>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</si>
  <si>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</si>
  <si>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</si>
  <si>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</si>
  <si>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</si>
  <si>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</si>
  <si>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</si>
  <si>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</si>
  <si>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</si>
  <si>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</si>
  <si>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</si>
  <si>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</si>
  <si>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</si>
  <si>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</si>
  <si>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</si>
  <si>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</si>
  <si>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</si>
  <si>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</si>
  <si>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</si>
  <si>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</si>
  <si>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</si>
  <si>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</si>
  <si>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</si>
  <si>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</si>
  <si>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</si>
  <si>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</si>
  <si>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</si>
  <si>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</si>
  <si>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</si>
  <si>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</si>
  <si>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</si>
  <si>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</si>
  <si>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</si>
  <si>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</si>
  <si>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</si>
  <si>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</si>
  <si>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</si>
  <si>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</si>
  <si>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</si>
  <si>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</si>
  <si>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</si>
  <si>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</si>
  <si>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</si>
  <si>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</si>
  <si>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</si>
  <si>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</si>
  <si>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</si>
  <si>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</si>
  <si>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</si>
  <si>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</si>
  <si>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</si>
  <si>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</si>
  <si>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</si>
  <si>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</si>
  <si>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</si>
  <si>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</si>
  <si>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</si>
  <si>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</si>
  <si>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</si>
  <si>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</si>
  <si>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</si>
  <si>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</si>
  <si>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</si>
  <si>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</si>
  <si>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</si>
  <si>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</si>
  <si>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</si>
  <si>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</si>
  <si>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</si>
  <si>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</si>
  <si>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</si>
  <si>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</si>
  <si>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</si>
  <si>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</si>
  <si>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</si>
  <si>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</si>
  <si>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</si>
  <si>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</si>
  <si>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</si>
  <si>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</si>
  <si>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</si>
  <si>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</si>
  <si>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</si>
  <si>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</si>
  <si>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</si>
  <si>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</si>
  <si>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</si>
  <si>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</si>
  <si>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</si>
  <si>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</si>
  <si>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</si>
  <si>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</si>
  <si>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</si>
  <si>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</si>
  <si>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</si>
  <si>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</si>
  <si>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</si>
  <si>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</si>
  <si>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</si>
  <si>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</si>
  <si>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</si>
  <si>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</si>
  <si>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</si>
  <si>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</si>
  <si>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</si>
  <si>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</si>
  <si>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</si>
  <si>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</si>
  <si>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</si>
  <si>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</si>
  <si>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</si>
  <si>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</si>
  <si>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</si>
  <si>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</si>
  <si>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</si>
  <si>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</si>
  <si>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</si>
  <si>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</si>
  <si>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</si>
  <si>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</si>
  <si>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</si>
  <si>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</si>
  <si>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</si>
  <si>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</si>
  <si>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</si>
  <si>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</si>
  <si>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</si>
  <si>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</si>
  <si>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</si>
  <si>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</si>
  <si>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</si>
  <si>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</si>
  <si>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</si>
  <si>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</si>
  <si>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</si>
  <si>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</si>
  <si>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</si>
  <si>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</si>
  <si>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</si>
  <si>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</si>
  <si>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</si>
  <si>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</si>
  <si>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</si>
  <si>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</si>
  <si>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</si>
  <si>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</si>
  <si>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</si>
  <si>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</si>
  <si>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</si>
  <si>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</si>
  <si>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</si>
  <si>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</si>
  <si>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</si>
  <si>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</si>
  <si>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</si>
  <si>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</si>
  <si>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</si>
  <si>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</si>
  <si>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</si>
  <si>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</si>
  <si>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</si>
  <si>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</si>
  <si>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</si>
  <si>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</si>
  <si>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</si>
  <si>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</si>
  <si>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</si>
  <si>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</si>
  <si>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</si>
  <si>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</si>
  <si>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</si>
  <si>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</si>
  <si>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</si>
  <si>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</si>
  <si>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</si>
  <si>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</si>
  <si>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</si>
  <si>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</si>
  <si>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</si>
  <si>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</si>
  <si>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</si>
  <si>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</si>
  <si>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</si>
  <si>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</si>
  <si>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</si>
  <si>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</si>
  <si>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</si>
  <si>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</si>
  <si>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</si>
  <si>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</si>
  <si>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</si>
  <si>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</si>
  <si>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</si>
  <si>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</si>
  <si>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</si>
  <si>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</si>
  <si>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</si>
  <si>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</si>
  <si>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</si>
  <si>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</si>
  <si>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</si>
  <si>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</si>
  <si>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</si>
  <si>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</si>
  <si>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</si>
  <si>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</si>
  <si>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</si>
  <si>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</si>
  <si>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</si>
  <si>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</si>
  <si>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</si>
  <si>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</si>
  <si>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</si>
  <si>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</si>
  <si>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</si>
  <si>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</si>
  <si>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</si>
  <si>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</si>
  <si>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</si>
  <si>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</si>
  <si>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</si>
  <si>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</si>
  <si>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</si>
  <si>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</si>
  <si>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</si>
  <si>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</si>
  <si>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</si>
  <si>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</si>
  <si>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</si>
  <si>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</si>
  <si>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</si>
  <si>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</si>
  <si>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</si>
  <si>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</si>
  <si>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</si>
  <si>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</si>
  <si>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</si>
  <si>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</si>
  <si>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</si>
  <si>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</si>
  <si>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</si>
  <si>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</si>
  <si>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</si>
  <si>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</si>
  <si>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</si>
  <si>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</si>
  <si>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</si>
  <si>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</si>
  <si>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</si>
  <si>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</si>
  <si>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</si>
  <si>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</si>
  <si>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</si>
  <si>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</si>
  <si>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</si>
  <si>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</si>
  <si>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</si>
  <si>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</si>
  <si>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</si>
  <si>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</si>
  <si>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</si>
  <si>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</si>
  <si>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</si>
  <si>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</si>
  <si>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</si>
  <si>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</si>
  <si>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</si>
  <si>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</si>
  <si>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</si>
  <si>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</si>
  <si>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</si>
  <si>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</si>
  <si>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</si>
  <si>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</si>
  <si>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</si>
  <si>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</si>
  <si>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</si>
  <si>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</si>
  <si>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</si>
  <si>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</si>
  <si>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</si>
  <si>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</si>
  <si>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</si>
  <si>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</si>
  <si>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</si>
  <si>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</si>
  <si>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</si>
  <si>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</si>
  <si>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</si>
  <si>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</si>
  <si>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</si>
  <si>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</si>
  <si>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</si>
  <si>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</si>
  <si>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</si>
  <si>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</si>
  <si>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</si>
  <si>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</si>
  <si>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</si>
  <si>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</si>
  <si>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</si>
  <si>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</si>
  <si>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</si>
  <si>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</si>
  <si>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</si>
  <si>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</si>
  <si>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</si>
  <si>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</si>
  <si>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</si>
  <si>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</si>
  <si>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</si>
  <si>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</si>
  <si>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</si>
  <si>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</si>
  <si>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</si>
  <si>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</si>
  <si>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</si>
  <si>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</si>
  <si>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</si>
  <si>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</si>
  <si>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</si>
  <si>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</si>
  <si>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</si>
  <si>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</si>
  <si>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</si>
  <si>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</si>
  <si>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</si>
  <si>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</si>
  <si>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</si>
  <si>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</si>
  <si>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</si>
  <si>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</si>
  <si>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</si>
  <si>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</si>
  <si>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</si>
  <si>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</si>
  <si>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</si>
  <si>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</si>
  <si>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</si>
  <si>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</si>
  <si>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</si>
  <si>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</si>
  <si>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</si>
  <si>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</si>
  <si>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</si>
  <si>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</si>
  <si>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</si>
  <si>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</si>
  <si>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</si>
  <si>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</si>
  <si>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</si>
  <si>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</si>
  <si>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</si>
  <si>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</si>
  <si>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</si>
  <si>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</si>
  <si>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</si>
  <si>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</si>
  <si>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</si>
  <si>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</si>
  <si>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</si>
  <si>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</si>
  <si>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</si>
  <si>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</si>
  <si>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</si>
  <si>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</si>
  <si>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</si>
  <si>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</si>
  <si>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</si>
  <si>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</si>
  <si>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</si>
  <si>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</si>
  <si>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</si>
  <si>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</si>
  <si>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</si>
  <si>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</si>
  <si>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</si>
  <si>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</si>
  <si>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</si>
  <si>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</si>
  <si>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</si>
  <si>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</si>
  <si>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</si>
  <si>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</si>
  <si>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</si>
  <si>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</si>
  <si>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</si>
  <si>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</si>
  <si>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</si>
  <si>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</si>
  <si>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</si>
  <si>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</si>
  <si>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</si>
  <si>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</si>
  <si>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</si>
  <si>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</si>
  <si>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</si>
  <si>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</si>
  <si>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</si>
  <si>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</si>
  <si>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</si>
  <si>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</si>
  <si>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</si>
  <si>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</si>
  <si>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</si>
  <si>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</si>
  <si>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</si>
  <si>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</si>
  <si>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</si>
  <si>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</si>
  <si>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</si>
  <si>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</si>
  <si>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</si>
  <si>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</si>
  <si>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</si>
  <si>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</si>
  <si>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</si>
  <si>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</si>
  <si>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</si>
  <si>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</si>
  <si>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</si>
  <si>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</si>
  <si>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</si>
  <si>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</si>
  <si>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</si>
  <si>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</si>
  <si>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</si>
  <si>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</si>
  <si>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</si>
  <si>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</si>
  <si>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</si>
  <si>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</si>
  <si>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</si>
  <si>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</si>
  <si>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</si>
  <si>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</si>
  <si>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</si>
  <si>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</si>
  <si>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</si>
  <si>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</si>
  <si>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</si>
  <si>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</si>
  <si>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</si>
  <si>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</si>
  <si>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</si>
  <si>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</si>
  <si>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</si>
  <si>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</si>
  <si>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</si>
  <si>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</si>
  <si>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</si>
  <si>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</si>
  <si>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</si>
  <si>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</si>
  <si>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</si>
  <si>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</si>
  <si>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</si>
  <si>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</si>
  <si>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</si>
  <si>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</si>
  <si>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</si>
  <si>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</si>
  <si>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</si>
  <si>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</si>
  <si>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</si>
  <si>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</si>
  <si>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</si>
  <si>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</si>
  <si>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</si>
  <si>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</si>
  <si>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</si>
  <si>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</si>
  <si>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</si>
  <si>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</si>
  <si>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</si>
  <si>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</si>
  <si>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</si>
  <si>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</si>
  <si>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</si>
  <si>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</si>
  <si>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</si>
  <si>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</si>
  <si>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</si>
  <si>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</si>
  <si>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</si>
  <si>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</si>
  <si>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</si>
  <si>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</si>
  <si>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</si>
  <si>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</si>
  <si>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</si>
  <si>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</si>
  <si>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</si>
  <si>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</si>
  <si>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</si>
  <si>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</si>
  <si>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</si>
  <si>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</si>
  <si>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</si>
  <si>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</si>
  <si>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</si>
  <si>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</si>
  <si>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</si>
  <si>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</si>
  <si>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</si>
  <si>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</si>
  <si>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</si>
  <si>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</si>
  <si>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</si>
  <si>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</si>
  <si>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</si>
  <si>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</si>
  <si>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</si>
  <si>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</si>
  <si>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</si>
  <si>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</si>
  <si>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</si>
  <si>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</si>
  <si>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</si>
  <si>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</si>
  <si>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</si>
  <si>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</si>
  <si>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</si>
  <si>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</si>
  <si>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</si>
  <si>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</si>
  <si>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</si>
  <si>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</si>
  <si>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</si>
  <si>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</si>
  <si>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</si>
  <si>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</si>
  <si>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</si>
  <si>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</si>
  <si>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</si>
  <si>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</si>
  <si>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</si>
  <si>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</si>
  <si>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</si>
  <si>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</si>
  <si>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</si>
  <si>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</si>
  <si>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</si>
  <si>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</si>
  <si>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</si>
  <si>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</si>
  <si>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</si>
  <si>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</si>
  <si>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</si>
  <si>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</si>
  <si>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</si>
  <si>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</si>
  <si>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</si>
  <si>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</si>
  <si>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</si>
  <si>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</si>
  <si>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</si>
  <si>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</si>
  <si>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</si>
  <si>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</si>
  <si>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</si>
  <si>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</si>
  <si>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</si>
  <si>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</si>
  <si>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</si>
  <si>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</si>
  <si>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</si>
  <si>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</si>
  <si>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</si>
  <si>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</si>
  <si>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</si>
  <si>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</si>
  <si>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</si>
  <si>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</si>
  <si>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</si>
  <si>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</si>
  <si>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</si>
  <si>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</si>
  <si>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</si>
  <si>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</si>
  <si>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</si>
  <si>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</si>
  <si>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</si>
  <si>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</si>
  <si>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</si>
  <si>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</si>
  <si>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</si>
  <si>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</si>
  <si>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</si>
  <si>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</si>
  <si>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</si>
  <si>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</si>
  <si>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</si>
  <si>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</si>
  <si>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</si>
  <si>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</si>
  <si>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</si>
  <si>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</si>
  <si>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</si>
  <si>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</si>
  <si>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</si>
  <si>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</si>
  <si>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</si>
  <si>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</si>
  <si>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</si>
  <si>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</si>
  <si>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</si>
  <si>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</si>
  <si>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</si>
  <si>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</si>
  <si>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</si>
  <si>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</si>
  <si>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</si>
  <si>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</si>
  <si>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</si>
  <si>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</si>
  <si>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</si>
  <si>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</si>
  <si>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</si>
  <si>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</si>
  <si>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</si>
  <si>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</si>
  <si>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</si>
  <si>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</si>
  <si>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</si>
  <si>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</si>
  <si>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</si>
  <si>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</si>
  <si>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</si>
  <si>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</si>
  <si>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</si>
  <si>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</si>
  <si>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</si>
  <si>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</si>
  <si>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</si>
  <si>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</si>
  <si>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</si>
  <si>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</si>
  <si>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</si>
  <si>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</si>
  <si>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</si>
  <si>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</si>
  <si>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</si>
  <si>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</si>
  <si>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</si>
  <si>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</si>
  <si>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</si>
  <si>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</si>
  <si>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</si>
  <si>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</si>
  <si>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</si>
  <si>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</si>
  <si>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</si>
  <si>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</si>
  <si>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</si>
  <si>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</si>
  <si>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</si>
  <si>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</si>
  <si>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</si>
  <si>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</si>
  <si>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</si>
  <si>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</si>
  <si>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</si>
  <si>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</si>
  <si>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</si>
  <si>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</si>
  <si>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</si>
  <si>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</si>
  <si>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</si>
  <si>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</si>
  <si>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</si>
  <si>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</si>
  <si>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</si>
  <si>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</si>
  <si>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</si>
  <si>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</si>
  <si>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</si>
  <si>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</si>
  <si>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</si>
  <si>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</si>
  <si>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</si>
  <si>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</si>
  <si>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</si>
  <si>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</si>
  <si>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</si>
  <si>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</si>
  <si>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</si>
  <si>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</si>
  <si>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</si>
  <si>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</si>
  <si>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</si>
  <si>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</si>
  <si>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</si>
  <si>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</si>
  <si>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</si>
  <si>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</si>
  <si>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</si>
  <si>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</si>
  <si>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</si>
  <si>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</si>
  <si>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</si>
  <si>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</si>
  <si>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</si>
  <si>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</si>
  <si>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</si>
  <si>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</si>
  <si>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</si>
  <si>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</si>
  <si>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</si>
  <si>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</si>
  <si>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</si>
  <si>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</si>
  <si>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</si>
  <si>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</si>
  <si>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</si>
  <si>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</si>
  <si>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</si>
  <si>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</si>
  <si>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</si>
  <si>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</si>
  <si>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</si>
  <si>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</si>
  <si>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</si>
  <si>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</si>
  <si>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</si>
  <si>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</si>
  <si>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</si>
  <si>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</si>
  <si>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</si>
  <si>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</si>
  <si>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</si>
  <si>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</si>
  <si>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</si>
  <si>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</si>
  <si>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</si>
  <si>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</si>
  <si>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</si>
  <si>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</si>
  <si>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</si>
  <si>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</si>
  <si>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</si>
  <si>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</si>
  <si>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</si>
  <si>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</si>
  <si>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</si>
  <si>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</si>
  <si>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</si>
  <si>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</si>
  <si>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</si>
  <si>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</si>
  <si>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</si>
  <si>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</si>
  <si>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</si>
  <si>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</si>
  <si>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</si>
  <si>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</si>
  <si>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</si>
  <si>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</si>
  <si>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</si>
  <si>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</si>
  <si>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</si>
  <si>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</si>
  <si>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</si>
  <si>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</si>
  <si>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</si>
  <si>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</si>
  <si>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</si>
  <si>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</si>
  <si>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</si>
  <si>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</si>
  <si>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</si>
  <si>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</si>
  <si>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</si>
  <si>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</si>
  <si>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</si>
  <si>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</si>
  <si>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</si>
  <si>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</si>
  <si>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</si>
  <si>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</si>
  <si>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</si>
  <si>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</si>
  <si>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</si>
  <si>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</si>
  <si>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</si>
  <si>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</si>
  <si>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</si>
  <si>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</si>
  <si>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</si>
  <si>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</si>
  <si>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</si>
  <si>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</si>
  <si>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</si>
  <si>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</si>
  <si>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</si>
  <si>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</si>
  <si>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</si>
  <si>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</si>
  <si>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</si>
  <si>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</si>
  <si>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</si>
  <si>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</si>
  <si>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</si>
  <si>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</si>
  <si>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</si>
  <si>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</si>
  <si>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</si>
  <si>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</si>
  <si>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</si>
  <si>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</si>
  <si>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</si>
  <si>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</si>
  <si>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</si>
  <si>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</si>
  <si>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</si>
  <si>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</si>
  <si>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</si>
  <si>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</si>
  <si>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</si>
  <si>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</si>
  <si>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</si>
  <si>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</si>
  <si>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</si>
  <si>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</si>
  <si>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</si>
  <si>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</si>
  <si>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</si>
  <si>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</si>
  <si>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</si>
  <si>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</si>
  <si>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</si>
  <si>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</si>
  <si>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</si>
  <si>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</si>
  <si>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</si>
  <si>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</si>
  <si>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</si>
  <si>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</si>
  <si>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</si>
  <si>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</si>
  <si>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</si>
  <si>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</si>
  <si>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</si>
  <si>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</si>
  <si>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</si>
  <si>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</si>
  <si>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</si>
  <si>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</si>
  <si>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</si>
  <si>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</si>
  <si>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</si>
  <si>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</si>
  <si>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</si>
  <si>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</si>
  <si>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</si>
  <si>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</si>
  <si>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</si>
  <si>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</si>
  <si>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</si>
  <si>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</si>
  <si>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</si>
  <si>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</si>
  <si>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</si>
  <si>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</si>
  <si>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</si>
  <si>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</si>
  <si>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</si>
  <si>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</si>
  <si>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</si>
  <si>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</si>
  <si>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</si>
  <si>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</si>
  <si>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</si>
  <si>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</si>
  <si>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</si>
  <si>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</si>
  <si>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</si>
  <si>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</si>
  <si>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</si>
  <si>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</si>
  <si>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</si>
  <si>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</si>
  <si>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</si>
  <si>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</si>
  <si>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</si>
  <si>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</si>
  <si>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</si>
  <si>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</si>
  <si>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</si>
  <si>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</si>
  <si>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</si>
  <si>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</si>
  <si>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</si>
  <si>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</si>
  <si>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</si>
  <si>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</si>
  <si>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</si>
  <si>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</si>
  <si>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</si>
  <si>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</si>
  <si>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</si>
  <si>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</si>
  <si>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</si>
  <si>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</si>
  <si>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</si>
  <si>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</si>
  <si>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</si>
  <si>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</si>
  <si>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</si>
  <si>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</si>
  <si>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</si>
  <si>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</si>
  <si>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</si>
  <si>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</si>
  <si>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</si>
  <si>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</si>
  <si>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</si>
  <si>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</si>
  <si>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</si>
  <si>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</si>
  <si>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</si>
  <si>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</si>
  <si>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</si>
  <si>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</si>
  <si>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</si>
  <si>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</si>
  <si>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</si>
  <si>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</si>
  <si>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</si>
  <si>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</si>
  <si>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</si>
  <si>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</si>
  <si>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</si>
  <si>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</si>
  <si>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</si>
  <si>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</si>
  <si>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</si>
  <si>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</si>
  <si>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</si>
  <si>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</si>
  <si>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</si>
  <si>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</si>
  <si>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</si>
  <si>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</si>
  <si>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</si>
  <si>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</si>
  <si>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</si>
  <si>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</si>
  <si>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</si>
  <si>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</si>
  <si>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</si>
  <si>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</si>
  <si>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</si>
  <si>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</si>
  <si>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</si>
  <si>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</si>
  <si>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</si>
  <si>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</si>
  <si>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</si>
  <si>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</si>
  <si>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</si>
  <si>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</si>
  <si>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</si>
  <si>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</si>
  <si>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</si>
  <si>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</si>
  <si>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</si>
  <si>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</si>
  <si>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</si>
  <si>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</si>
  <si>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</si>
  <si>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</si>
  <si>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</si>
  <si>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</si>
  <si>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</si>
  <si>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</si>
  <si>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</si>
  <si>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</si>
  <si>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</si>
  <si>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</si>
  <si>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</si>
  <si>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</si>
  <si>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</si>
  <si>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</si>
  <si>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</si>
  <si>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</si>
  <si>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</si>
  <si>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</si>
  <si>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</si>
  <si>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</si>
  <si>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</si>
  <si>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</si>
  <si>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</si>
  <si>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</si>
  <si>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</si>
  <si>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</si>
  <si>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</si>
  <si>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</si>
  <si>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</si>
  <si>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</si>
  <si>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</si>
  <si>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</si>
  <si>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</si>
  <si>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</si>
  <si>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</si>
  <si>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</si>
  <si>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</si>
  <si>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</si>
  <si>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</si>
  <si>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</si>
  <si>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</si>
  <si>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</si>
  <si>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</si>
  <si>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</si>
  <si>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</si>
  <si>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</si>
  <si>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</si>
  <si>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</si>
  <si>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</si>
  <si>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</si>
  <si>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</si>
  <si>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</si>
  <si>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</si>
  <si>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</si>
  <si>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</si>
  <si>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</si>
  <si>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</si>
  <si>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</si>
  <si>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</si>
  <si>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</si>
  <si>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</si>
  <si>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</si>
  <si>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</si>
  <si>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</si>
  <si>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</si>
  <si>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</si>
  <si>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</si>
  <si>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</si>
  <si>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</si>
  <si>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</si>
  <si>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</si>
  <si>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</si>
  <si>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</si>
  <si>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</si>
  <si>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</si>
  <si>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</si>
  <si>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</si>
  <si>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</si>
  <si>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</si>
  <si>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</si>
  <si>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</si>
  <si>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</si>
  <si>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</si>
  <si>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</si>
  <si>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</si>
  <si>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</si>
  <si>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</si>
  <si>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</si>
  <si>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</si>
  <si>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</si>
  <si>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</si>
  <si>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</si>
  <si>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</si>
  <si>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</si>
  <si>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</si>
  <si>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</si>
  <si>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</si>
  <si>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</si>
  <si>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</si>
  <si>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</si>
  <si>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</si>
  <si>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</si>
  <si>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</si>
  <si>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</si>
  <si>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</si>
  <si>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</si>
  <si>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</si>
  <si>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</si>
  <si>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</si>
  <si>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</si>
  <si>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</si>
  <si>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</si>
  <si>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</si>
  <si>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</si>
  <si>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</si>
  <si>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</si>
  <si>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</si>
  <si>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</si>
  <si>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</si>
  <si>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</si>
  <si>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</si>
  <si>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</si>
  <si>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</si>
  <si>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</si>
  <si>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</si>
  <si>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</si>
  <si>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</si>
  <si>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</si>
  <si>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</si>
  <si>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</si>
  <si>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</si>
  <si>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</si>
  <si>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</si>
  <si>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</si>
  <si>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</si>
  <si>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</si>
  <si>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</si>
  <si>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</si>
  <si>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</si>
  <si>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</si>
  <si>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</si>
  <si>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</si>
  <si>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</si>
  <si>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</si>
  <si>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</si>
  <si>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</si>
  <si>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</si>
  <si>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</si>
  <si>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</si>
  <si>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</si>
  <si>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</si>
  <si>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</si>
  <si>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</si>
  <si>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</si>
  <si>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</si>
  <si>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</si>
  <si>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</si>
  <si>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</si>
  <si>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</si>
  <si>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</si>
  <si>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</si>
  <si>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</si>
  <si>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</si>
  <si>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</si>
  <si>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</si>
  <si>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</si>
  <si>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</si>
  <si>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</si>
  <si>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</si>
  <si>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</si>
  <si>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</si>
  <si>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</si>
  <si>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</si>
  <si>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</si>
  <si>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</si>
  <si>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</si>
  <si>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</si>
  <si>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</si>
  <si>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</si>
  <si>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</si>
  <si>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</si>
  <si>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</si>
  <si>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</si>
  <si>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</si>
  <si>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</si>
  <si>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</si>
  <si>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</si>
  <si>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</si>
  <si>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</si>
  <si>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</si>
  <si>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</si>
  <si>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</si>
  <si>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</si>
  <si>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</si>
  <si>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</si>
  <si>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</si>
  <si>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</si>
  <si>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</si>
  <si>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</si>
  <si>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</si>
  <si>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</si>
  <si>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</si>
  <si>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</si>
  <si>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</si>
  <si>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</si>
  <si>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</si>
  <si>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</si>
  <si>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</si>
  <si>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</si>
  <si>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</si>
  <si>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</si>
  <si>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</si>
  <si>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</si>
  <si>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</si>
  <si>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</si>
  <si>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</si>
  <si>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</si>
  <si>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</si>
  <si>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</si>
  <si>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</si>
  <si>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</si>
  <si>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</si>
  <si>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</si>
  <si>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</si>
  <si>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</si>
  <si>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</si>
  <si>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</si>
  <si>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</si>
  <si>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</si>
  <si>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</si>
  <si>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</si>
  <si>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</si>
  <si>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</si>
  <si>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</si>
  <si>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</si>
  <si>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</si>
  <si>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</si>
  <si>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</si>
  <si>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</si>
  <si>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</si>
  <si>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</si>
  <si>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</si>
  <si>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</si>
  <si>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</si>
  <si>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</si>
  <si>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</si>
  <si>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</si>
  <si>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</si>
  <si>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</si>
  <si>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</si>
  <si>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</si>
  <si>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</si>
  <si>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</si>
  <si>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</si>
  <si>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</si>
  <si>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</si>
  <si>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</si>
  <si>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</si>
  <si>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</si>
  <si>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</si>
  <si>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</si>
  <si>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</si>
  <si>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</si>
  <si>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</si>
  <si>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</si>
  <si>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</si>
  <si>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</si>
  <si>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</si>
  <si>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</si>
  <si>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</si>
  <si>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</si>
  <si>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</si>
  <si>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</si>
  <si>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</si>
  <si>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</si>
  <si>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</si>
  <si>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</si>
  <si>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</si>
  <si>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</si>
  <si>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</si>
  <si>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</si>
  <si>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</si>
  <si>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</si>
  <si>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</si>
  <si>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</si>
  <si>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</si>
  <si>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</si>
  <si>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</si>
  <si>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</si>
  <si>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</si>
  <si>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</si>
  <si>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</si>
  <si>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</si>
  <si>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</si>
  <si>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</si>
  <si>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</si>
  <si>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</si>
  <si>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</si>
  <si>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</si>
  <si>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</si>
  <si>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</si>
  <si>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</si>
  <si>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</si>
  <si>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</si>
  <si>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</si>
  <si>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</si>
  <si>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</si>
  <si>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</si>
  <si>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</si>
  <si>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</si>
  <si>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</si>
  <si>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</si>
  <si>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</si>
  <si>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</si>
  <si>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</si>
  <si>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</si>
  <si>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</si>
  <si>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</si>
  <si>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</si>
  <si>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</si>
  <si>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</si>
  <si>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</si>
  <si>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</si>
  <si>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</si>
  <si>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</si>
  <si>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</si>
  <si>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</si>
  <si>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</si>
  <si>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</si>
  <si>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</si>
  <si>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</si>
  <si>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</si>
  <si>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</si>
  <si>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</si>
  <si>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</si>
  <si>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</si>
  <si>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</si>
  <si>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</si>
  <si>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</si>
  <si>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</si>
  <si>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</si>
  <si>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</si>
  <si>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</si>
  <si>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</si>
  <si>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</si>
  <si>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</si>
  <si>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</si>
  <si>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</si>
  <si>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</si>
  <si>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</si>
  <si>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</si>
  <si>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</si>
  <si>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</si>
  <si>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</si>
  <si>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</si>
  <si>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</si>
  <si>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</si>
  <si>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</si>
  <si>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</si>
  <si>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</si>
  <si>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</si>
  <si>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</si>
  <si>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</si>
  <si>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</si>
  <si>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</si>
  <si>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</si>
  <si>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</si>
  <si>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</si>
  <si>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</si>
  <si>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</si>
  <si>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</si>
  <si>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</si>
  <si>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</si>
  <si>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</si>
  <si>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</si>
  <si>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</si>
  <si>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</si>
  <si>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</si>
  <si>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</si>
  <si>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</si>
  <si>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</si>
  <si>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</si>
  <si>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</si>
  <si>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</si>
  <si>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</si>
  <si>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</si>
  <si>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</si>
  <si>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</si>
  <si>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</si>
  <si>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</si>
  <si>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</si>
  <si>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</si>
  <si>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</si>
  <si>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</si>
  <si>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</si>
  <si>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</si>
  <si>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</si>
  <si>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</si>
  <si>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</si>
  <si>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</si>
  <si>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</si>
  <si>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</si>
  <si>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</si>
  <si>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</si>
  <si>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</si>
  <si>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</si>
  <si>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</si>
  <si>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</si>
  <si>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</si>
  <si>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</si>
  <si>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</si>
  <si>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</si>
  <si>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</si>
  <si>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</si>
  <si>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</si>
  <si>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</si>
  <si>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</si>
  <si>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</si>
  <si>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</si>
  <si>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</si>
  <si>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</si>
  <si>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</si>
  <si>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</si>
  <si>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</si>
  <si>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</si>
  <si>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</si>
  <si>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</si>
  <si>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</si>
  <si>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</si>
  <si>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</si>
  <si>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</si>
  <si>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</si>
  <si>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</si>
  <si>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</si>
  <si>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</si>
  <si>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</si>
  <si>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</si>
  <si>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</si>
  <si>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</si>
  <si>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</si>
  <si>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</si>
  <si>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</si>
  <si>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</si>
  <si>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</si>
  <si>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</si>
  <si>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</si>
  <si>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</si>
  <si>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</si>
  <si>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</si>
  <si>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</si>
  <si>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</si>
  <si>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</si>
  <si>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</si>
  <si>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</si>
  <si>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</si>
  <si>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</si>
  <si>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</si>
  <si>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</si>
  <si>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</si>
  <si>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</si>
  <si>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</si>
  <si>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</si>
  <si>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</si>
  <si>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</si>
  <si>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</si>
  <si>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</si>
  <si>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</si>
  <si>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</si>
  <si>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</si>
  <si>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</si>
  <si>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</si>
  <si>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</si>
  <si>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</si>
  <si>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</si>
  <si>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</si>
  <si>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</si>
  <si>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</si>
  <si>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</si>
  <si>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</si>
  <si>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</si>
  <si>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</si>
  <si>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</si>
  <si>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</si>
  <si>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</si>
  <si>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</si>
  <si>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</si>
  <si>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</si>
  <si>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</si>
  <si>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</si>
  <si>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</si>
  <si>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</si>
  <si>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</si>
  <si>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</si>
  <si>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</si>
  <si>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</si>
  <si>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</si>
  <si>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</si>
  <si>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</si>
  <si>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</si>
  <si>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</si>
  <si>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</si>
  <si>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</si>
  <si>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</si>
  <si>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</si>
  <si>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</si>
  <si>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</si>
  <si>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</si>
  <si>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</si>
  <si>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</si>
  <si>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</si>
  <si>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</si>
  <si>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</si>
  <si>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</si>
  <si>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</si>
  <si>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</si>
  <si>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</si>
  <si>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</si>
  <si>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</si>
  <si>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</si>
  <si>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</si>
  <si>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</si>
  <si>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</si>
  <si>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</si>
  <si>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</si>
  <si>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</si>
  <si>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</si>
  <si>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</si>
  <si>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</si>
  <si>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</si>
  <si>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</si>
  <si>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</si>
  <si>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</si>
  <si>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</si>
  <si>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</si>
  <si>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</si>
  <si>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</si>
  <si>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</si>
  <si>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</si>
  <si>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</si>
  <si>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</si>
  <si>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</si>
  <si>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</si>
  <si>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</si>
  <si>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</si>
  <si>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</si>
  <si>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</si>
  <si>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</si>
  <si>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</si>
  <si>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</si>
  <si>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</si>
  <si>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</si>
  <si>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</si>
  <si>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</si>
  <si>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</si>
  <si>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</si>
  <si>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</si>
  <si>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</si>
  <si>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</si>
  <si>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</si>
  <si>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</si>
  <si>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</si>
  <si>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</si>
  <si>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</si>
  <si>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</si>
  <si>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</si>
  <si>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</si>
  <si>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</si>
  <si>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</si>
  <si>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</si>
  <si>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</si>
  <si>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</si>
  <si>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</si>
  <si>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</si>
  <si>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</si>
  <si>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</si>
  <si>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</si>
  <si>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</si>
  <si>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</si>
  <si>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</si>
  <si>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</si>
  <si>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</si>
  <si>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</si>
  <si>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</si>
  <si>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</si>
  <si>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</si>
  <si>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</si>
  <si>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</si>
  <si>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</si>
  <si>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</si>
  <si>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</si>
  <si>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</si>
  <si>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</si>
  <si>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</si>
  <si>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</si>
  <si>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</si>
  <si>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</si>
  <si>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</si>
  <si>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</si>
  <si>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</si>
  <si>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</si>
  <si>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</si>
  <si>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</si>
  <si>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</si>
  <si>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</si>
  <si>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</si>
  <si>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</si>
  <si>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</si>
  <si>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</si>
  <si>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</si>
  <si>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</si>
  <si>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</si>
  <si>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</si>
  <si>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</si>
  <si>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</si>
  <si>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</si>
  <si>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</si>
  <si>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</si>
  <si>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</si>
  <si>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</si>
  <si>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</si>
  <si>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</si>
  <si>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</si>
  <si>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</si>
  <si>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</si>
  <si>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</si>
  <si>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</si>
  <si>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</si>
  <si>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</si>
  <si>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</si>
  <si>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</si>
  <si>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</si>
  <si>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</si>
  <si>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</si>
  <si>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</si>
  <si>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</si>
  <si>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</si>
  <si>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</si>
  <si>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</si>
  <si>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</si>
  <si>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</si>
  <si>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</si>
  <si>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</si>
  <si>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</si>
  <si>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</si>
  <si>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</si>
  <si>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</si>
  <si>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</si>
  <si>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</si>
  <si>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</si>
  <si>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</si>
  <si>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</si>
  <si>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</si>
  <si>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</si>
  <si>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</si>
  <si>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</si>
  <si>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</si>
  <si>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</si>
  <si>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</si>
  <si>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</si>
  <si>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</si>
  <si>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</si>
  <si>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</si>
  <si>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</si>
  <si>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</si>
  <si>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</si>
  <si>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</si>
  <si>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</si>
  <si>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</si>
  <si>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</si>
  <si>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</si>
  <si>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</si>
  <si>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</si>
  <si>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</si>
  <si>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</si>
  <si>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</si>
  <si>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</si>
  <si>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</si>
  <si>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</si>
  <si>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</si>
  <si>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</si>
  <si>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</si>
  <si>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</si>
  <si>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</si>
  <si>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</si>
  <si>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</si>
  <si>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</si>
  <si>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</si>
  <si>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</si>
  <si>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</si>
  <si>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</si>
  <si>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</si>
  <si>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</si>
  <si>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</si>
  <si>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</si>
  <si>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</si>
  <si>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</si>
  <si>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</si>
  <si>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</si>
  <si>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</si>
  <si>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</si>
  <si>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</si>
  <si>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</si>
  <si>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</si>
  <si>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</si>
  <si>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</si>
  <si>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</si>
  <si>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</si>
  <si>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</si>
  <si>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</si>
  <si>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</si>
  <si>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</si>
  <si>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</si>
  <si>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</si>
  <si>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</si>
  <si>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</si>
  <si>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</si>
  <si>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</si>
  <si>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</si>
  <si>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</si>
  <si>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</si>
  <si>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</si>
  <si>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</si>
  <si>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</si>
  <si>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</si>
  <si>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</si>
  <si>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</si>
  <si>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</si>
  <si>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</si>
  <si>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</si>
  <si>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</si>
  <si>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</si>
  <si>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</si>
  <si>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</si>
  <si>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</si>
  <si>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</si>
  <si>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</si>
  <si>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</si>
  <si>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</si>
  <si>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</si>
  <si>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</si>
  <si>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</si>
  <si>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</si>
  <si>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</si>
  <si>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</si>
  <si>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</si>
  <si>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</si>
  <si>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</si>
  <si>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</si>
  <si>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</si>
  <si>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</si>
  <si>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</si>
  <si>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</si>
  <si>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</si>
  <si>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</si>
  <si>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</si>
  <si>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</si>
  <si>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</si>
  <si>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</si>
  <si>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</si>
  <si>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</si>
  <si>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</si>
  <si>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</si>
  <si>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</si>
  <si>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</si>
  <si>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</si>
  <si>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</si>
  <si>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</si>
  <si>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</si>
  <si>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</si>
  <si>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</si>
  <si>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</si>
  <si>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</si>
  <si>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</si>
  <si>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</si>
  <si>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</si>
  <si>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</si>
  <si>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</si>
  <si>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</si>
  <si>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</si>
  <si>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</si>
  <si>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</si>
  <si>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</si>
  <si>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</si>
  <si>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</si>
  <si>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</si>
  <si>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</si>
  <si>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</si>
  <si>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</si>
  <si>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</si>
  <si>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</si>
  <si>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</si>
  <si>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</si>
  <si>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</si>
  <si>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</si>
  <si>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</si>
  <si>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</si>
  <si>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</si>
  <si>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</si>
  <si>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</si>
  <si>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</si>
  <si>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</si>
  <si>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</si>
  <si>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</si>
  <si>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</si>
  <si>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</si>
  <si>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</si>
  <si>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</si>
  <si>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</si>
  <si>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</si>
  <si>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</si>
  <si>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</si>
  <si>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</si>
  <si>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</si>
  <si>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</si>
  <si>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</si>
  <si>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</si>
  <si>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</si>
  <si>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</si>
  <si>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</si>
  <si>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</si>
  <si>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</si>
  <si>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</si>
  <si>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</si>
  <si>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</si>
  <si>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</si>
  <si>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</si>
  <si>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</si>
  <si>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</si>
  <si>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</si>
  <si>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</si>
  <si>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</si>
  <si>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</si>
  <si>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</si>
  <si>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</si>
  <si>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</si>
  <si>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</si>
  <si>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</si>
  <si>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</si>
  <si>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</si>
  <si>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</si>
  <si>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</si>
  <si>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</si>
  <si>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</si>
  <si>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</si>
  <si>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</si>
  <si>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</si>
  <si>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</si>
  <si>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</si>
  <si>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</si>
  <si>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</si>
  <si>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</si>
  <si>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</si>
  <si>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</si>
  <si>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</si>
  <si>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</si>
  <si>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</si>
  <si>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</si>
  <si>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</si>
  <si>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</si>
  <si>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</si>
  <si>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</si>
  <si>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</si>
  <si>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</si>
  <si>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</si>
  <si>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</si>
  <si>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</si>
  <si>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</si>
  <si>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</si>
  <si>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</si>
  <si>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</si>
  <si>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</si>
  <si>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</si>
  <si>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</si>
  <si>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</si>
  <si>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</si>
  <si>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</si>
  <si>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</si>
  <si>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</si>
  <si>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</si>
  <si>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</si>
  <si>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</si>
  <si>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</si>
  <si>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</si>
  <si>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</si>
  <si>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</si>
  <si>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</si>
  <si>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</si>
  <si>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</si>
  <si>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</si>
  <si>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</si>
  <si>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</si>
  <si>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</si>
  <si>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</si>
  <si>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</si>
  <si>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</si>
  <si>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</si>
  <si>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</si>
  <si>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</si>
  <si>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</si>
  <si>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</si>
  <si>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</si>
  <si>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</si>
  <si>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</si>
  <si>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</si>
  <si>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</si>
  <si>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</si>
  <si>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</si>
  <si>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</si>
  <si>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</si>
  <si>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</si>
  <si>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</si>
  <si>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</si>
  <si>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</si>
  <si>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</si>
  <si>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</si>
  <si>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</si>
  <si>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</si>
  <si>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</si>
  <si>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</si>
  <si>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</si>
  <si>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</si>
  <si>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</si>
  <si>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</si>
  <si>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</si>
  <si>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</si>
  <si>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</si>
  <si>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</si>
  <si>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</si>
  <si>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</si>
  <si>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</si>
  <si>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</si>
  <si>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</si>
  <si>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</si>
  <si>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</si>
  <si>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</si>
  <si>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</si>
  <si>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</si>
  <si>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</si>
  <si>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</si>
  <si>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</si>
  <si>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</si>
  <si>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</si>
  <si>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</si>
  <si>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</si>
  <si>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</si>
  <si>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</si>
  <si>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</si>
  <si>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</si>
  <si>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</si>
  <si>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</si>
  <si>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</si>
  <si>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</si>
  <si>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</si>
  <si>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</si>
  <si>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</si>
  <si>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</si>
  <si>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</si>
  <si>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</si>
  <si>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</si>
  <si>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</si>
  <si>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</si>
  <si>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</si>
  <si>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</si>
  <si>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</si>
  <si>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</si>
  <si>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</si>
  <si>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</si>
  <si>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</si>
  <si>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</si>
  <si>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</si>
  <si>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</si>
  <si>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</si>
  <si>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</si>
  <si>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</si>
  <si>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</si>
  <si>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</si>
  <si>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</si>
  <si>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</si>
  <si>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</si>
  <si>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</si>
  <si>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</si>
  <si>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</si>
  <si>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</si>
  <si>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</si>
  <si>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</si>
  <si>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</si>
  <si>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</si>
  <si>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</si>
  <si>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</si>
  <si>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</si>
  <si>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</si>
  <si>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</si>
  <si>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</si>
  <si>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</si>
  <si>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</si>
  <si>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</si>
  <si>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</si>
  <si>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</si>
  <si>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</si>
  <si>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</si>
  <si>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</si>
  <si>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</si>
  <si>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</si>
  <si>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</si>
  <si>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</si>
  <si>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</si>
  <si>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</si>
  <si>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</si>
  <si>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</si>
  <si>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</si>
  <si>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</si>
  <si>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</si>
  <si>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</si>
  <si>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</si>
  <si>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</si>
  <si>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</si>
  <si>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</si>
  <si>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</si>
  <si>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</si>
  <si>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</si>
  <si>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</si>
  <si>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</si>
  <si>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</si>
  <si>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</si>
  <si>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</si>
  <si>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</si>
  <si>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</si>
  <si>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</si>
  <si>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</si>
  <si>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</si>
  <si>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</si>
  <si>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</si>
  <si>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</si>
  <si>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</si>
  <si>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</si>
  <si>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</si>
  <si>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</si>
  <si>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</si>
  <si>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</si>
  <si>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</si>
  <si>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</si>
  <si>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</si>
  <si>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</si>
  <si>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</si>
  <si>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</si>
  <si>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</si>
  <si>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</si>
  <si>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</si>
  <si>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</si>
  <si>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</si>
  <si>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</si>
  <si>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</si>
  <si>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</si>
  <si>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</si>
  <si>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</si>
  <si>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</si>
  <si>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</si>
  <si>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</si>
  <si>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</si>
  <si>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</si>
  <si>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</si>
  <si>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</si>
  <si>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</si>
  <si>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</si>
  <si>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</si>
  <si>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</si>
  <si>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</si>
  <si>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</si>
  <si>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</si>
  <si>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</si>
  <si>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</si>
  <si>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</si>
  <si>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</si>
  <si>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</si>
  <si>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</si>
  <si>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</si>
  <si>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</si>
  <si>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</si>
  <si>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</si>
  <si>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</si>
  <si>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</si>
  <si>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</si>
  <si>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</si>
  <si>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</si>
  <si>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</si>
  <si>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</si>
  <si>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</si>
  <si>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</si>
  <si>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</si>
  <si>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</si>
  <si>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</si>
  <si>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</si>
  <si>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</si>
  <si>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</si>
  <si>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</si>
  <si>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</si>
  <si>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</si>
  <si>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</si>
  <si>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</si>
  <si>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</si>
  <si>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</si>
  <si>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</si>
  <si>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</si>
  <si>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</si>
  <si>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</si>
  <si>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</si>
  <si>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</si>
  <si>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</si>
  <si>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</si>
  <si>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</si>
  <si>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</si>
  <si>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</si>
  <si>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</si>
  <si>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</si>
  <si>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</si>
  <si>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</si>
  <si>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</si>
  <si>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</si>
  <si>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</si>
  <si>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</si>
  <si>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</si>
  <si>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</si>
  <si>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</si>
  <si>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</si>
  <si>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</si>
  <si>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</si>
  <si>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</si>
  <si>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</si>
  <si>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</si>
  <si>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</si>
  <si>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</si>
  <si>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</si>
  <si>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</si>
  <si>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</si>
  <si>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</si>
  <si>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</si>
  <si>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</si>
  <si>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</si>
  <si>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</si>
  <si>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</si>
  <si>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</si>
  <si>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</si>
  <si>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</si>
  <si>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</si>
  <si>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</si>
  <si>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</si>
  <si>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</si>
  <si>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</si>
  <si>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</si>
  <si>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</si>
  <si>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</si>
  <si>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</si>
  <si>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</si>
  <si>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</si>
  <si>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</si>
  <si>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</si>
  <si>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</si>
  <si>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</si>
  <si>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</si>
  <si>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</si>
  <si>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</si>
  <si>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</si>
  <si>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</si>
  <si>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</si>
  <si>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</si>
  <si>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</si>
  <si>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</si>
  <si>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</si>
  <si>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</si>
  <si>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</si>
  <si>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</si>
  <si>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</si>
  <si>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</si>
  <si>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</si>
  <si>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</si>
  <si>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</si>
  <si>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</si>
  <si>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</si>
  <si>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</si>
  <si>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</si>
  <si>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</si>
  <si>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</si>
  <si>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</si>
  <si>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</si>
  <si>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</si>
  <si>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</si>
  <si>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</si>
  <si>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</si>
  <si>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</si>
  <si>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</si>
  <si>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</si>
  <si>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</si>
  <si>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</si>
  <si>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</si>
  <si>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</si>
  <si>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</si>
  <si>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</si>
  <si>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</si>
  <si>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</si>
  <si>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</si>
  <si>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</si>
  <si>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</si>
  <si>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</si>
  <si>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</si>
  <si>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</si>
  <si>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</si>
  <si>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</si>
  <si>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</si>
  <si>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</si>
  <si>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</si>
  <si>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</si>
  <si>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</si>
  <si>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</si>
  <si>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</si>
  <si>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</si>
  <si>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</si>
  <si>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</si>
  <si>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</si>
  <si>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</si>
  <si>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</si>
  <si>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</si>
  <si>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</si>
  <si>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</si>
  <si>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</si>
  <si>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</si>
  <si>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</si>
  <si>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</si>
  <si>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</si>
  <si>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</si>
  <si>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</si>
  <si>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</si>
  <si>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</si>
  <si>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</si>
  <si>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</si>
  <si>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</si>
  <si>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</si>
  <si>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</si>
  <si>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</si>
  <si>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</si>
  <si>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</si>
  <si>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</si>
  <si>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</si>
  <si>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</si>
  <si>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</si>
  <si>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</si>
  <si>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</si>
  <si>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</si>
  <si>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</si>
  <si>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</si>
  <si>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</si>
  <si>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</si>
  <si>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</si>
  <si>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</si>
  <si>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</si>
  <si>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</si>
  <si>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</si>
  <si>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</si>
  <si>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</si>
  <si>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</si>
  <si>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</si>
  <si>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</si>
  <si>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</si>
  <si>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</si>
  <si>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</si>
  <si>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</si>
  <si>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</si>
  <si>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</si>
  <si>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</si>
  <si>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</si>
  <si>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</si>
  <si>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</si>
  <si>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</si>
  <si>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</si>
  <si>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</si>
  <si>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</si>
  <si>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</si>
  <si>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</si>
  <si>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</si>
  <si>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</si>
  <si>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</si>
  <si>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</si>
  <si>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</si>
  <si>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</si>
  <si>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</si>
  <si>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</si>
  <si>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</si>
  <si>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</si>
  <si>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</si>
  <si>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</si>
  <si>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</si>
  <si>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</si>
  <si>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</si>
  <si>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</si>
  <si>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</si>
  <si>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</si>
  <si>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</si>
  <si>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</si>
  <si>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</si>
  <si>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</si>
  <si>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</si>
  <si>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</si>
  <si>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</si>
  <si>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</si>
  <si>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</si>
  <si>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</si>
  <si>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</si>
  <si>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</si>
  <si>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</si>
  <si>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</si>
  <si>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</si>
  <si>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</si>
  <si>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</si>
  <si>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</si>
  <si>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</si>
  <si>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</si>
  <si>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</si>
  <si>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</si>
  <si>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</si>
  <si>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</si>
  <si>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</si>
  <si>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</si>
  <si>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</si>
  <si>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</si>
  <si>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</si>
  <si>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</si>
  <si>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</si>
  <si>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</si>
  <si>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</si>
  <si>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</si>
  <si>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</si>
  <si>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</si>
  <si>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</si>
  <si>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</si>
  <si>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</si>
  <si>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</si>
  <si>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</si>
  <si>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</si>
  <si>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</si>
  <si>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</si>
  <si>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</si>
  <si>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</si>
  <si>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</si>
  <si>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</si>
  <si>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</si>
  <si>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</si>
  <si>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</si>
  <si>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</si>
  <si>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</si>
  <si>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</si>
  <si>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</si>
  <si>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</si>
  <si>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</si>
  <si>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</si>
  <si>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</si>
  <si>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</si>
  <si>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</si>
  <si>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</si>
  <si>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</si>
  <si>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</si>
  <si>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</si>
  <si>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</si>
  <si>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</si>
  <si>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</si>
  <si>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</si>
  <si>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</si>
  <si>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</si>
  <si>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</si>
  <si>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</si>
  <si>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</si>
  <si>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</si>
  <si>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</si>
  <si>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</si>
  <si>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</si>
  <si>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</si>
  <si>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</si>
  <si>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</si>
  <si>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</si>
  <si>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</si>
  <si>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</si>
  <si>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</si>
  <si>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</si>
  <si>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</si>
  <si>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</si>
  <si>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</si>
  <si>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</si>
  <si>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</si>
  <si>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</si>
  <si>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</si>
  <si>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</si>
  <si>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</si>
  <si>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</si>
  <si>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</si>
  <si>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</si>
  <si>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</si>
  <si>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</si>
  <si>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</si>
  <si>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</si>
  <si>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</si>
  <si>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</si>
  <si>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</si>
  <si>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</si>
  <si>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</si>
  <si>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</si>
  <si>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</si>
  <si>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</si>
  <si>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</si>
  <si>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</si>
  <si>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</si>
  <si>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</si>
  <si>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</si>
  <si>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</si>
  <si>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</si>
  <si>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</si>
  <si>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</si>
  <si>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</si>
  <si>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</si>
  <si>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</si>
  <si>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</si>
  <si>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</si>
  <si>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</si>
  <si>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</si>
  <si>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</si>
  <si>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</si>
  <si>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</si>
  <si>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</si>
  <si>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</si>
  <si>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</si>
  <si>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</si>
  <si>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</si>
  <si>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</si>
  <si>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</si>
  <si>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</si>
  <si>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</si>
  <si>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</si>
  <si>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</si>
  <si>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</si>
  <si>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</si>
  <si>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</si>
  <si>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</si>
  <si>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</si>
  <si>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</si>
  <si>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</si>
  <si>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</si>
  <si>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</si>
  <si>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</si>
  <si>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</si>
  <si>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</si>
  <si>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</si>
  <si>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</si>
  <si>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</si>
  <si>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</si>
  <si>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</si>
  <si>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</si>
  <si>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</si>
  <si>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</si>
  <si>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</si>
  <si>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</si>
  <si>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</si>
  <si>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</si>
  <si>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</si>
  <si>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</si>
  <si>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</si>
  <si>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</si>
  <si>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</si>
  <si>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</si>
  <si>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</si>
  <si>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</si>
  <si>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</si>
  <si>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</si>
  <si>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</si>
  <si>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</si>
  <si>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</si>
  <si>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</si>
  <si>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</si>
  <si>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</si>
  <si>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</si>
  <si>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</si>
  <si>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</si>
  <si>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</si>
  <si>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</si>
  <si>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</si>
  <si>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</si>
  <si>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</si>
  <si>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</si>
  <si>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</si>
  <si>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</si>
  <si>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</si>
  <si>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</si>
  <si>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</si>
  <si>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</si>
  <si>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</si>
  <si>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</si>
  <si>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</si>
  <si>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</si>
  <si>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</si>
  <si>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</si>
  <si>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</si>
  <si>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</si>
  <si>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</si>
  <si>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</si>
  <si>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</si>
  <si>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</si>
  <si>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</si>
  <si>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</si>
  <si>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</si>
  <si>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</si>
  <si>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</si>
  <si>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</si>
  <si>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</si>
  <si>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</si>
  <si>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</si>
  <si>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</si>
  <si>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</si>
  <si>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</si>
  <si>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</si>
  <si>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</si>
  <si>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</si>
  <si>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</si>
  <si>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</si>
  <si>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</si>
  <si>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</si>
  <si>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</si>
  <si>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</si>
  <si>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</si>
  <si>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</si>
  <si>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</si>
  <si>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</si>
  <si>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</si>
  <si>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</si>
  <si>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</si>
  <si>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</si>
  <si>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</si>
  <si>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</si>
  <si>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</si>
  <si>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</si>
  <si>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</si>
  <si>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</si>
  <si>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</si>
  <si>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</si>
  <si>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</si>
  <si>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</si>
  <si>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</si>
  <si>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</si>
  <si>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</si>
  <si>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</si>
  <si>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</si>
  <si>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</si>
  <si>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</si>
  <si>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</si>
  <si>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</si>
  <si>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</si>
  <si>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</si>
  <si>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</si>
  <si>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</si>
  <si>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</si>
  <si>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</si>
  <si>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</si>
  <si>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</si>
  <si>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</si>
  <si>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</si>
  <si>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</si>
  <si>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</si>
  <si>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</si>
  <si>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</si>
  <si>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</si>
  <si>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</si>
  <si>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</si>
  <si>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</si>
  <si>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</si>
  <si>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</si>
  <si>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</si>
  <si>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</si>
  <si>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</si>
  <si>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</si>
  <si>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</si>
  <si>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</si>
  <si>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</si>
  <si>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</si>
  <si>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</si>
  <si>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</si>
  <si>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</si>
  <si>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</si>
  <si>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</si>
  <si>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</si>
  <si>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</si>
  <si>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</si>
  <si>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</si>
  <si>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</si>
  <si>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</si>
  <si>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</si>
  <si>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</si>
  <si>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</si>
  <si>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</si>
  <si>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</si>
  <si>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</si>
  <si>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</si>
  <si>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</si>
  <si>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</si>
  <si>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</si>
  <si>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</si>
  <si>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</si>
  <si>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</si>
  <si>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</si>
  <si>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</si>
  <si>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</si>
  <si>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</si>
  <si>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</si>
  <si>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</si>
  <si>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</si>
  <si>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</si>
  <si>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</si>
  <si>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</si>
  <si>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</si>
  <si>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</si>
  <si>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</si>
  <si>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</si>
  <si>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</si>
  <si>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</si>
  <si>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</si>
  <si>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</si>
  <si>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</si>
  <si>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</si>
  <si>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</si>
  <si>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</si>
  <si>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</si>
  <si>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</si>
  <si>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</si>
  <si>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</si>
  <si>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</si>
  <si>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</si>
  <si>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</si>
  <si>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</si>
  <si>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</si>
  <si>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</si>
  <si>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</si>
  <si>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</si>
  <si>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</si>
  <si>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</si>
  <si>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</si>
  <si>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</si>
  <si>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</si>
  <si>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</si>
  <si>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</si>
  <si>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</si>
  <si>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</si>
  <si>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</si>
  <si>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</si>
  <si>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</si>
  <si>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</si>
  <si>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</si>
  <si>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</si>
  <si>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</si>
  <si>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</si>
  <si>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</si>
  <si>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</si>
  <si>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</si>
  <si>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</si>
  <si>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</si>
  <si>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</si>
  <si>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</si>
  <si>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</si>
  <si>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</si>
  <si>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</si>
  <si>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</si>
  <si>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</si>
  <si>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</si>
  <si>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</si>
  <si>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</si>
  <si>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</si>
  <si>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</si>
  <si>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</si>
  <si>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</si>
  <si>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</si>
  <si>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</si>
  <si>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</si>
  <si>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</si>
  <si>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</si>
  <si>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</si>
  <si>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</si>
  <si>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</si>
  <si>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</si>
  <si>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</si>
  <si>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</si>
  <si>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</si>
  <si>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</si>
  <si>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</si>
  <si>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</si>
  <si>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</si>
  <si>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</si>
  <si>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</si>
  <si>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</si>
  <si>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</si>
  <si>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</si>
  <si>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</si>
  <si>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</si>
  <si>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</si>
  <si>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</si>
  <si>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</si>
  <si>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</si>
  <si>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</si>
  <si>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</si>
  <si>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</si>
  <si>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</si>
  <si>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</si>
  <si>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</si>
  <si>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</si>
  <si>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</si>
  <si>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</si>
  <si>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</si>
  <si>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</si>
  <si>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</si>
  <si>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</si>
  <si>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</si>
  <si>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</si>
  <si>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</si>
  <si>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</si>
  <si>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</si>
  <si>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</si>
  <si>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</si>
  <si>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</si>
  <si>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</si>
  <si>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</si>
  <si>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</si>
  <si>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</si>
  <si>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</si>
  <si>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</si>
  <si>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</si>
  <si>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</si>
  <si>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</si>
  <si>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</si>
  <si>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</si>
  <si>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</si>
  <si>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</si>
  <si>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</si>
  <si>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</si>
  <si>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</si>
  <si>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</si>
  <si>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</si>
  <si>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</si>
  <si>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</si>
  <si>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</si>
  <si>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</si>
  <si>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</si>
  <si>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</si>
  <si>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</si>
  <si>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</si>
  <si>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</si>
  <si>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</si>
  <si>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</si>
  <si>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</si>
  <si>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</si>
  <si>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</si>
  <si>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</si>
  <si>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</si>
  <si>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</si>
  <si>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</si>
  <si>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</si>
  <si>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</si>
  <si>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</si>
  <si>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</si>
  <si>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</si>
  <si>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</si>
  <si>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</si>
  <si>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</si>
  <si>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</si>
  <si>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</si>
  <si>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</si>
  <si>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</si>
  <si>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</si>
  <si>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</si>
  <si>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</si>
  <si>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</si>
  <si>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</si>
  <si>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</si>
  <si>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</si>
  <si>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</si>
  <si>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</si>
  <si>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</si>
  <si>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</si>
  <si>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</si>
  <si>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</si>
  <si>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</si>
  <si>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</si>
  <si>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</si>
  <si>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</si>
  <si>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</si>
  <si>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</si>
  <si>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</si>
  <si>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</si>
  <si>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</si>
  <si>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</si>
  <si>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</si>
  <si>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</si>
  <si>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</si>
  <si>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</si>
  <si>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</si>
  <si>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</si>
  <si>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</si>
  <si>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</si>
  <si>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</si>
  <si>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</si>
  <si>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</si>
  <si>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</si>
  <si>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</si>
  <si>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</si>
  <si>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</si>
  <si>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</si>
  <si>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</si>
  <si>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</si>
  <si>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</si>
  <si>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</si>
  <si>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</si>
  <si>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</si>
  <si>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</si>
  <si>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</si>
  <si>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</si>
  <si>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</si>
  <si>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</si>
  <si>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</si>
  <si>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</si>
  <si>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</si>
  <si>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</si>
  <si>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</si>
  <si>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</si>
  <si>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</si>
  <si>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</si>
  <si>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</si>
  <si>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</si>
  <si>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</si>
  <si>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</si>
  <si>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</si>
  <si>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</si>
  <si>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</si>
  <si>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</si>
  <si>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</si>
  <si>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</si>
  <si>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</si>
  <si>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</si>
  <si>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</si>
  <si>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</si>
  <si>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</si>
  <si>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</si>
  <si>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</si>
  <si>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</si>
  <si>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</si>
  <si>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</si>
  <si>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</si>
  <si>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</si>
  <si>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</si>
  <si>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</si>
  <si>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</si>
  <si>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</si>
  <si>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</si>
  <si>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</si>
  <si>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</si>
  <si>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</si>
  <si>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</si>
  <si>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</si>
  <si>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</si>
  <si>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</si>
  <si>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</si>
  <si>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</si>
  <si>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</si>
  <si>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</si>
  <si>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</si>
  <si>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</si>
  <si>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</si>
  <si>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</si>
  <si>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</si>
  <si>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</si>
  <si>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</si>
  <si>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</si>
  <si>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</si>
  <si>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</si>
  <si>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</si>
  <si>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</si>
  <si>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</si>
  <si>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</si>
  <si>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</si>
  <si>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</si>
  <si>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</si>
  <si>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</si>
  <si>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</si>
  <si>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</si>
  <si>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</si>
  <si>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</si>
  <si>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</si>
  <si>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</si>
  <si>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</si>
  <si>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</si>
  <si>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</si>
  <si>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</si>
  <si>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</si>
  <si>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</si>
  <si>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</si>
  <si>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</si>
  <si>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</si>
  <si>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</si>
  <si>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</si>
  <si>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</si>
  <si>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</si>
  <si>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</si>
  <si>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</si>
  <si>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</si>
  <si>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</si>
  <si>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</si>
  <si>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</si>
  <si>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</si>
  <si>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</si>
  <si>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</si>
  <si>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</si>
  <si>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</si>
  <si>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</si>
  <si>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</si>
  <si>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</si>
  <si>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</si>
  <si>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</si>
  <si>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</si>
  <si>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</si>
  <si>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</si>
  <si>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</si>
  <si>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</si>
  <si>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</si>
  <si>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</si>
  <si>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</si>
  <si>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</si>
  <si>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</si>
  <si>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</si>
  <si>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</si>
  <si>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</si>
  <si>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</si>
  <si>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</si>
  <si>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</si>
  <si>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</si>
  <si>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</si>
  <si>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</si>
  <si>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</si>
  <si>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</si>
  <si>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</si>
  <si>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</si>
  <si>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</si>
  <si>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</si>
  <si>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</si>
  <si>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</si>
  <si>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</si>
  <si>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</si>
  <si>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</si>
  <si>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</si>
  <si>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</si>
  <si>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</si>
  <si>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</si>
  <si>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</si>
  <si>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</si>
  <si>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</si>
  <si>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</si>
  <si>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</si>
  <si>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</si>
  <si>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</si>
  <si>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</si>
  <si>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</si>
  <si>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</si>
  <si>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</si>
  <si>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</si>
  <si>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</si>
  <si>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</si>
  <si>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</si>
  <si>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</si>
  <si>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</si>
  <si>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</si>
  <si>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</si>
  <si>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</si>
  <si>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</si>
  <si>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</si>
  <si>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</si>
  <si>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</si>
  <si>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</si>
  <si>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</si>
  <si>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</si>
  <si>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</si>
  <si>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</si>
  <si>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</si>
  <si>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</si>
  <si>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</si>
  <si>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</si>
  <si>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</si>
  <si>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</si>
  <si>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</si>
  <si>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</si>
  <si>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</si>
  <si>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</si>
  <si>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</si>
  <si>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</si>
  <si>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</si>
  <si>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</si>
  <si>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</si>
  <si>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</si>
  <si>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</si>
  <si>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</si>
  <si>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</si>
  <si>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</si>
  <si>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</si>
  <si>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</si>
  <si>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</si>
  <si>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</si>
  <si>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</si>
  <si>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</si>
  <si>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</si>
  <si>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</si>
  <si>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</si>
  <si>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</si>
  <si>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</si>
  <si>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</si>
  <si>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</si>
  <si>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</si>
  <si>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</si>
  <si>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</si>
  <si>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</si>
  <si>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</si>
  <si>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</si>
  <si>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</si>
  <si>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</si>
  <si>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</si>
  <si>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</si>
  <si>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</si>
  <si>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</si>
  <si>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</si>
  <si>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</si>
  <si>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</si>
  <si>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</si>
  <si>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</si>
  <si>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</si>
  <si>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</si>
  <si>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</si>
  <si>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</si>
  <si>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</si>
  <si>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</si>
  <si>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</si>
  <si>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</si>
  <si>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</si>
  <si>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</si>
  <si>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</si>
  <si>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</si>
  <si>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</si>
  <si>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</si>
  <si>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</si>
  <si>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</si>
  <si>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</si>
  <si>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</si>
  <si>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</si>
  <si>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</si>
  <si>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</si>
  <si>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</si>
  <si>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</si>
  <si>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</si>
  <si>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</si>
  <si>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</si>
  <si>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</si>
  <si>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</si>
  <si>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</si>
  <si>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</si>
  <si>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</si>
  <si>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</si>
  <si>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</si>
  <si>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</si>
  <si>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</si>
  <si>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</si>
  <si>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</si>
  <si>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</si>
  <si>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</si>
  <si>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</si>
  <si>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</si>
  <si>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</si>
  <si>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</si>
  <si>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</si>
  <si>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</si>
  <si>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</si>
  <si>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</si>
  <si>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</si>
  <si>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</si>
  <si>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</si>
  <si>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</si>
  <si>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</si>
  <si>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</si>
  <si>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</si>
  <si>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</si>
  <si>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</si>
  <si>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</si>
  <si>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</si>
  <si>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</si>
  <si>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</si>
  <si>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</si>
  <si>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</si>
  <si>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</si>
  <si>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</si>
  <si>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</si>
  <si>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</si>
  <si>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</si>
  <si>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</si>
  <si>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</si>
  <si>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</si>
  <si>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</si>
  <si>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</si>
  <si>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</si>
  <si>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</si>
  <si>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</si>
  <si>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</si>
  <si>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</si>
  <si>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</si>
  <si>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</si>
  <si>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</si>
  <si>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</si>
  <si>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</si>
  <si>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</si>
  <si>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</si>
  <si>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</si>
  <si>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</si>
  <si>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</si>
  <si>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</si>
  <si>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</si>
  <si>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</si>
  <si>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</si>
  <si>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</si>
  <si>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</si>
  <si>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</si>
  <si>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</si>
  <si>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</si>
  <si>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</si>
  <si>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</si>
  <si>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</si>
  <si>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</si>
  <si>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</si>
  <si>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</si>
  <si>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</si>
  <si>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</si>
  <si>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</si>
  <si>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</si>
  <si>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</si>
  <si>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</si>
  <si>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</si>
  <si>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</si>
  <si>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</si>
  <si>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</si>
  <si>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</si>
  <si>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</si>
  <si>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</si>
  <si>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</si>
  <si>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</si>
  <si>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</si>
  <si>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</si>
  <si>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</si>
  <si>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</si>
  <si>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</si>
  <si>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</si>
  <si>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</si>
  <si>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</si>
  <si>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</si>
  <si>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</si>
  <si>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</si>
  <si>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</si>
  <si>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</si>
  <si>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</si>
  <si>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</si>
  <si>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</si>
  <si>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</si>
  <si>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</si>
  <si>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</si>
  <si>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</si>
  <si>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</si>
  <si>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</si>
  <si>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</si>
  <si>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</si>
  <si>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</si>
  <si>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</si>
  <si>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</si>
  <si>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</si>
  <si>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</si>
  <si>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</si>
  <si>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</si>
  <si>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</si>
  <si>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</si>
  <si>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</si>
  <si>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</si>
  <si>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</si>
  <si>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</si>
  <si>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</si>
  <si>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</si>
  <si>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</si>
  <si>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</si>
  <si>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</si>
  <si>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</si>
  <si>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</si>
  <si>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</si>
  <si>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</si>
  <si>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</si>
  <si>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</si>
  <si>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</si>
  <si>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</si>
  <si>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</si>
  <si>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</si>
  <si>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</si>
  <si>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</si>
  <si>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</si>
  <si>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</si>
  <si>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</si>
  <si>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</si>
  <si>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</si>
  <si>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</si>
  <si>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</si>
  <si>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</si>
  <si>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</si>
  <si>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</si>
  <si>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</si>
  <si>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</si>
  <si>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</si>
  <si>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</si>
  <si>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</si>
  <si>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</si>
  <si>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</si>
  <si>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</si>
  <si>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</si>
  <si>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</si>
  <si>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</si>
  <si>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</si>
  <si>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</si>
  <si>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</si>
  <si>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</si>
  <si>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</si>
  <si>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</si>
  <si>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</si>
  <si>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</si>
  <si>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</si>
  <si>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</si>
  <si>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</si>
  <si>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</si>
  <si>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</si>
  <si>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</si>
  <si>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</si>
  <si>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</si>
  <si>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</si>
  <si>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</si>
  <si>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</si>
  <si>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</si>
  <si>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</si>
  <si>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</si>
  <si>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</si>
  <si>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</si>
  <si>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</si>
  <si>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</si>
  <si>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</si>
  <si>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</si>
  <si>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</si>
  <si>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</si>
  <si>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</si>
  <si>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</si>
  <si>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</si>
  <si>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</si>
  <si>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</si>
  <si>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</si>
  <si>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</si>
  <si>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</si>
  <si>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</si>
  <si>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</si>
  <si>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</si>
  <si>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</si>
  <si>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</si>
  <si>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</si>
  <si>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</si>
  <si>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</si>
  <si>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</si>
  <si>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</si>
  <si>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</si>
  <si>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</si>
  <si>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</si>
  <si>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</si>
  <si>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</si>
  <si>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</si>
  <si>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</si>
  <si>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</si>
  <si>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</si>
  <si>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</si>
  <si>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</si>
  <si>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</si>
  <si>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</si>
  <si>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</si>
  <si>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</si>
  <si>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</si>
  <si>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</si>
  <si>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</si>
  <si>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</si>
  <si>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</si>
  <si>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</si>
  <si>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</si>
  <si>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</si>
  <si>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</si>
  <si>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</si>
  <si>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</si>
  <si>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</si>
  <si>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</si>
  <si>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</si>
  <si>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</si>
  <si>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</si>
  <si>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</si>
  <si>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</si>
  <si>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</si>
  <si>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</si>
  <si>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</si>
  <si>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</si>
  <si>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</si>
  <si>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</si>
  <si>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</si>
  <si>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</si>
  <si>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</si>
  <si>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</si>
  <si>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</si>
  <si>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</si>
  <si>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</si>
  <si>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</si>
  <si>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</si>
  <si>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</si>
  <si>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</si>
  <si>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</si>
  <si>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</si>
  <si>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</si>
  <si>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</si>
  <si>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</si>
  <si>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</si>
  <si>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</si>
  <si>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</si>
  <si>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</si>
  <si>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</si>
  <si>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</si>
  <si>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</si>
  <si>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</si>
  <si>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</si>
  <si>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</si>
  <si>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</si>
  <si>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</si>
  <si>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</si>
  <si>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</si>
  <si>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</si>
  <si>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</si>
  <si>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</si>
  <si>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</si>
  <si>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</si>
  <si>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</si>
  <si>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</si>
  <si>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</si>
  <si>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</si>
  <si>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</si>
  <si>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</si>
  <si>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</si>
  <si>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</si>
  <si>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</si>
  <si>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</si>
  <si>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</si>
  <si>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</si>
  <si>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</si>
  <si>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</si>
  <si>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</si>
  <si>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</si>
  <si>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</si>
  <si>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</si>
  <si>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</si>
  <si>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</si>
  <si>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</si>
  <si>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</si>
  <si>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</si>
  <si>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</si>
  <si>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</si>
  <si>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</si>
  <si>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</si>
  <si>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</si>
  <si>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</si>
  <si>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</si>
  <si>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</si>
  <si>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</si>
  <si>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</si>
  <si>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</si>
  <si>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</si>
  <si>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</si>
  <si>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</si>
  <si>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</si>
  <si>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</si>
  <si>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</si>
  <si>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</si>
  <si>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</si>
  <si>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</si>
  <si>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</si>
  <si>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</si>
  <si>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</si>
  <si>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</si>
  <si>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</si>
  <si>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</si>
  <si>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</si>
  <si>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</si>
  <si>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</si>
  <si>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</si>
  <si>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</si>
  <si>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</si>
  <si>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</si>
  <si>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</si>
  <si>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</si>
  <si>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</si>
  <si>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</si>
  <si>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</si>
  <si>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</si>
  <si>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</si>
  <si>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</si>
  <si>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</si>
  <si>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</si>
  <si>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</si>
  <si>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</si>
  <si>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</si>
  <si>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</si>
  <si>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</si>
  <si>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</si>
  <si>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</si>
  <si>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</si>
  <si>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</si>
  <si>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</si>
  <si>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</si>
  <si>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</si>
  <si>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</si>
  <si>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</si>
  <si>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</si>
  <si>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</si>
  <si>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</si>
  <si>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</si>
  <si>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</si>
  <si>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</si>
  <si>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</si>
  <si>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</si>
  <si>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</si>
  <si>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</si>
  <si>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</si>
  <si>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</si>
  <si>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</si>
  <si>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</si>
  <si>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</si>
  <si>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</si>
  <si>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</si>
  <si>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</si>
  <si>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</si>
  <si>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</si>
  <si>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</si>
  <si>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</si>
  <si>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</si>
  <si>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</si>
  <si>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</si>
  <si>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</si>
  <si>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</si>
  <si>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</si>
  <si>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</si>
  <si>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</si>
  <si>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</si>
  <si>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</si>
  <si>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</si>
  <si>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</si>
  <si>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</si>
  <si>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</si>
  <si>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</si>
  <si>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</si>
  <si>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</si>
  <si>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</si>
  <si>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</si>
  <si>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</si>
  <si>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</si>
  <si>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</si>
  <si>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</si>
  <si>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</si>
  <si>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</si>
  <si>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</si>
  <si>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</si>
  <si>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</si>
  <si>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</si>
  <si>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</si>
  <si>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</si>
  <si>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</si>
  <si>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</si>
  <si>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</si>
  <si>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</si>
  <si>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</si>
  <si>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</si>
  <si>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</si>
  <si>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</si>
  <si>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</si>
  <si>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</si>
  <si>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</si>
  <si>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</si>
  <si>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</si>
  <si>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</si>
  <si>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</si>
  <si>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</si>
  <si>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</si>
  <si>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</si>
  <si>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</si>
  <si>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</si>
  <si>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</si>
  <si>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</si>
  <si>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</si>
  <si>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</si>
  <si>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</si>
  <si>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</si>
  <si>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</si>
  <si>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</si>
  <si>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</si>
  <si>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</si>
  <si>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</si>
  <si>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</si>
  <si>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</si>
  <si>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</si>
  <si>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</si>
  <si>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</si>
  <si>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</si>
  <si>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</si>
  <si>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</si>
  <si>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</si>
  <si>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</si>
  <si>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</si>
  <si>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</si>
  <si>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</si>
  <si>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</si>
  <si>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</si>
  <si>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</si>
  <si>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</si>
  <si>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</si>
  <si>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</si>
  <si>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</si>
  <si>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</si>
  <si>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</si>
  <si>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</si>
  <si>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</si>
  <si>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</si>
  <si>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</si>
  <si>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</si>
  <si>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</si>
  <si>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</si>
  <si>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</si>
  <si>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</si>
  <si>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</si>
  <si>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</si>
  <si>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</si>
  <si>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</si>
  <si>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</si>
  <si>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</si>
  <si>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</si>
  <si>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</si>
  <si>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</si>
  <si>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</si>
  <si>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</si>
  <si>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</si>
  <si>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</si>
  <si>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</si>
  <si>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</si>
  <si>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</si>
  <si>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</si>
  <si>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</si>
  <si>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</si>
  <si>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</si>
  <si>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</si>
  <si>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</si>
  <si>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</si>
  <si>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</si>
  <si>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</si>
  <si>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</si>
  <si>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</si>
  <si>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</si>
  <si>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</si>
  <si>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</si>
  <si>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</si>
  <si>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</si>
  <si>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</si>
  <si>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</si>
  <si>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</si>
  <si>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</si>
  <si>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</si>
  <si>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</si>
  <si>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</si>
  <si>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</si>
  <si>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</si>
  <si>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</si>
  <si>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</si>
  <si>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</si>
  <si>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</si>
  <si>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</si>
  <si>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</si>
  <si>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</si>
  <si>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</si>
  <si>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</si>
  <si>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</si>
  <si>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</si>
  <si>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</si>
  <si>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</si>
  <si>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</si>
  <si>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</si>
  <si>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</si>
  <si>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</si>
  <si>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</si>
  <si>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</si>
  <si>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</si>
  <si>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</si>
  <si>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</si>
  <si>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</si>
  <si>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</si>
  <si>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</si>
  <si>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</si>
  <si>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</si>
  <si>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</si>
  <si>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</si>
  <si>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</si>
  <si>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</si>
  <si>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</si>
  <si>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</si>
  <si>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</si>
  <si>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</si>
  <si>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</si>
  <si>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</si>
  <si>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</si>
  <si>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</si>
  <si>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</si>
  <si>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</si>
  <si>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</si>
  <si>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</si>
  <si>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</si>
  <si>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</si>
  <si>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</si>
  <si>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</si>
  <si>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</si>
  <si>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</si>
  <si>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</si>
  <si>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</si>
  <si>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</si>
  <si>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</si>
  <si>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</si>
  <si>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</si>
  <si>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</si>
  <si>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</si>
  <si>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</si>
  <si>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</si>
  <si>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</si>
  <si>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</si>
  <si>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</si>
  <si>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</si>
  <si>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</si>
  <si>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</si>
  <si>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</si>
  <si>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</si>
  <si>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</si>
  <si>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</si>
  <si>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</si>
  <si>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</si>
  <si>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</si>
  <si>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</si>
  <si>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</si>
  <si>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</si>
  <si>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</si>
  <si>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</si>
  <si>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</si>
  <si>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</si>
  <si>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</si>
  <si>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</si>
  <si>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</si>
  <si>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</si>
  <si>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</si>
  <si>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</si>
  <si>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</si>
  <si>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</si>
  <si>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</si>
  <si>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</si>
  <si>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</si>
  <si>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</si>
  <si>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</si>
  <si>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</si>
  <si>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</si>
  <si>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</si>
  <si>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</si>
  <si>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</si>
  <si>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</si>
  <si>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</si>
  <si>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</si>
  <si>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</si>
  <si>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</si>
  <si>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</si>
  <si>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</si>
  <si>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</si>
  <si>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</si>
  <si>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</si>
  <si>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</si>
  <si>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</si>
  <si>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</si>
  <si>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</si>
  <si>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</si>
  <si>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</si>
  <si>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</si>
  <si>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</si>
  <si>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</si>
  <si>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</si>
  <si>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</si>
  <si>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</si>
  <si>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</si>
  <si>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</si>
  <si>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</si>
  <si>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</si>
  <si>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</si>
  <si>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</si>
  <si>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</si>
  <si>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</si>
  <si>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</si>
  <si>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</si>
  <si>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</si>
  <si>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</si>
  <si>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</si>
  <si>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</si>
  <si>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</si>
  <si>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</si>
  <si>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</si>
  <si>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</si>
  <si>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</si>
  <si>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</si>
  <si>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</si>
  <si>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</si>
  <si>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</si>
  <si>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</si>
  <si>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</si>
  <si>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</si>
  <si>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</si>
  <si>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</si>
  <si>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</si>
  <si>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</si>
  <si>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</si>
  <si>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</si>
  <si>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</si>
  <si>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</si>
  <si>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</si>
  <si>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</si>
  <si>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</si>
  <si>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</si>
  <si>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</si>
  <si>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</si>
  <si>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</si>
  <si>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</si>
  <si>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</si>
  <si>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</si>
  <si>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</si>
  <si>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</si>
  <si>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</si>
  <si>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</si>
  <si>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</si>
  <si>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</si>
  <si>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</si>
  <si>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</si>
  <si>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</si>
  <si>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</si>
  <si>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</si>
  <si>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</si>
  <si>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</si>
  <si>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</si>
  <si>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</si>
  <si>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</si>
  <si>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</si>
  <si>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</si>
  <si>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</si>
  <si>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</si>
  <si>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</si>
  <si>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</si>
  <si>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</si>
  <si>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</si>
  <si>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</si>
  <si>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</si>
  <si>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</si>
  <si>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</si>
  <si>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</si>
  <si>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</si>
  <si>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</si>
  <si>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</si>
  <si>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</si>
  <si>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</si>
  <si>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</si>
  <si>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</si>
  <si>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</si>
  <si>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</si>
  <si>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</si>
  <si>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</si>
  <si>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</si>
  <si>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</si>
  <si>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</si>
  <si>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</si>
  <si>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</si>
  <si>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</si>
  <si>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</si>
  <si>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</si>
  <si>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</si>
  <si>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</si>
  <si>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</si>
  <si>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</si>
  <si>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</si>
  <si>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</si>
  <si>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</si>
  <si>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</si>
  <si>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</si>
  <si>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</si>
  <si>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</si>
  <si>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</si>
  <si>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</si>
  <si>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</si>
  <si>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</si>
  <si>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</si>
  <si>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</si>
  <si>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</si>
  <si>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</si>
  <si>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</si>
  <si>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</si>
  <si>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</si>
  <si>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</si>
  <si>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</si>
  <si>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</si>
  <si>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</si>
  <si>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</si>
  <si>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</si>
  <si>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</si>
  <si>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</si>
  <si>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</si>
  <si>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</si>
  <si>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</si>
  <si>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</si>
  <si>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</si>
  <si>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</si>
  <si>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</si>
  <si>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</si>
  <si>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</si>
  <si>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</si>
  <si>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</si>
  <si>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</si>
  <si>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</si>
  <si>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</si>
  <si>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</si>
  <si>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</si>
  <si>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</si>
  <si>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</si>
  <si>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</si>
  <si>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</si>
  <si>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</si>
  <si>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</si>
  <si>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</si>
  <si>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</si>
  <si>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</si>
  <si>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</si>
  <si>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</si>
  <si>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</si>
  <si>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</si>
  <si>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</si>
  <si>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</si>
  <si>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</si>
  <si>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</si>
  <si>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</si>
  <si>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</si>
  <si>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</si>
  <si>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</si>
  <si>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</si>
  <si>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</si>
  <si>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</si>
  <si>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</si>
  <si>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</si>
  <si>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</si>
  <si>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</si>
  <si>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</si>
  <si>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</si>
  <si>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</si>
  <si>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</si>
  <si>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</si>
  <si>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</si>
  <si>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</si>
  <si>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</si>
  <si>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</si>
  <si>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</si>
  <si>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</si>
  <si>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</si>
  <si>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</si>
  <si>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</si>
  <si>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</si>
  <si>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</si>
  <si>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</si>
  <si>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</si>
  <si>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</si>
  <si>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</si>
  <si>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</si>
  <si>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</si>
  <si>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</si>
  <si>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</si>
  <si>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</si>
  <si>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</si>
  <si>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</si>
  <si>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</si>
  <si>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</si>
  <si>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</si>
  <si>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</si>
  <si>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</si>
  <si>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</si>
  <si>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</si>
  <si>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</si>
  <si>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</si>
  <si>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</si>
  <si>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</si>
  <si>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</si>
  <si>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</si>
  <si>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</si>
  <si>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</si>
  <si>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</si>
  <si>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</si>
  <si>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</si>
  <si>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</si>
  <si>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</si>
  <si>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</si>
  <si>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</si>
  <si>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</si>
  <si>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</si>
  <si>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</si>
  <si>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</si>
  <si>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</si>
  <si>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</si>
  <si>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</si>
  <si>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</si>
  <si>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</si>
  <si>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</si>
  <si>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</si>
  <si>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</si>
  <si>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</si>
  <si>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</si>
  <si>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</si>
  <si>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</si>
  <si>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</si>
  <si>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</si>
  <si>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</si>
  <si>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</si>
  <si>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</si>
  <si>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</si>
  <si>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</si>
  <si>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</si>
  <si>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</si>
  <si>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</si>
  <si>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</si>
  <si>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</si>
  <si>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</si>
  <si>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</si>
  <si>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</si>
  <si>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</si>
  <si>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</si>
  <si>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</si>
  <si>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</si>
  <si>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</si>
  <si>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</si>
  <si>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</si>
  <si>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</si>
  <si>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</si>
  <si>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</si>
  <si>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</si>
  <si>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</si>
  <si>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</si>
  <si>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</si>
  <si>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</si>
  <si>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</si>
  <si>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</si>
  <si>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</si>
  <si>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</si>
  <si>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</si>
  <si>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</si>
  <si>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</si>
  <si>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</si>
  <si>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</si>
  <si>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</si>
  <si>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</si>
  <si>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</si>
  <si>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</si>
  <si>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</si>
  <si>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</si>
  <si>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</si>
  <si>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</si>
  <si>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</si>
  <si>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</si>
  <si>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</si>
  <si>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</si>
  <si>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</si>
  <si>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</si>
  <si>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</si>
  <si>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</si>
  <si>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</si>
  <si>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</si>
  <si>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</si>
  <si>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</si>
  <si>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</si>
  <si>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</si>
  <si>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</si>
  <si>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</si>
  <si>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</si>
  <si>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</si>
  <si>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</si>
  <si>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</si>
  <si>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</si>
  <si>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</si>
  <si>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</si>
  <si>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</si>
  <si>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</si>
  <si>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</si>
  <si>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</si>
  <si>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</si>
  <si>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</si>
  <si>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</si>
  <si>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</si>
  <si>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</si>
  <si>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</si>
  <si>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</si>
  <si>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</si>
  <si>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</si>
  <si>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</si>
  <si>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</si>
  <si>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</si>
  <si>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</si>
  <si>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</si>
  <si>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</si>
  <si>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</si>
  <si>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</si>
  <si>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</si>
  <si>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</si>
  <si>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</si>
  <si>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</si>
  <si>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</si>
  <si>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</si>
  <si>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</si>
  <si>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</si>
  <si>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</si>
  <si>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</si>
  <si>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</si>
  <si>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</si>
  <si>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</si>
  <si>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</si>
  <si>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</si>
  <si>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</si>
  <si>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</si>
  <si>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</si>
  <si>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</si>
  <si>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</si>
  <si>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</si>
  <si>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</si>
  <si>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</si>
  <si>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</si>
  <si>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</si>
  <si>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</si>
  <si>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</si>
  <si>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</si>
  <si>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</si>
  <si>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</si>
  <si>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</si>
  <si>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</si>
  <si>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</si>
  <si>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</si>
  <si>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</si>
  <si>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</si>
  <si>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</si>
  <si>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</si>
  <si>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</si>
  <si>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</si>
  <si>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</si>
  <si>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</si>
  <si>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</si>
  <si>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</si>
  <si>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</si>
  <si>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</si>
  <si>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</si>
  <si>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</si>
  <si>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</si>
  <si>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</si>
  <si>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</si>
  <si>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</si>
  <si>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</si>
  <si>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</si>
  <si>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</si>
  <si>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</si>
  <si>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</si>
  <si>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</si>
  <si>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</si>
  <si>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</si>
  <si>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</si>
  <si>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</si>
  <si>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</si>
  <si>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</si>
  <si>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</si>
  <si>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</si>
  <si>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</si>
  <si>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</si>
  <si>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</si>
  <si>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</si>
  <si>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</si>
  <si>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</si>
  <si>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</si>
  <si>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</si>
  <si>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</si>
  <si>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</si>
  <si>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</si>
  <si>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</si>
  <si>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</si>
  <si>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</si>
  <si>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</si>
  <si>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</si>
  <si>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</si>
  <si>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</si>
  <si>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</si>
  <si>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</si>
  <si>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</si>
  <si>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</si>
  <si>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</si>
  <si>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</si>
  <si>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</si>
  <si>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</si>
  <si>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</si>
  <si>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</si>
  <si>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</si>
  <si>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</si>
  <si>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</si>
  <si>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</si>
  <si>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</si>
  <si>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</si>
  <si>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</si>
  <si>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</si>
  <si>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</si>
  <si>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</si>
  <si>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</si>
  <si>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</si>
  <si>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</si>
  <si>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</si>
  <si>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</si>
  <si>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</si>
  <si>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</si>
  <si>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</si>
  <si>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</si>
  <si>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</si>
  <si>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</si>
  <si>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</si>
  <si>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</si>
  <si>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</si>
  <si>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</si>
  <si>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</si>
  <si>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</si>
  <si>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</si>
  <si>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</si>
  <si>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</si>
  <si>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</si>
  <si>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</si>
  <si>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</si>
  <si>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</si>
  <si>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</si>
  <si>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</si>
  <si>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</si>
  <si>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</si>
  <si>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</si>
  <si>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</si>
  <si>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</si>
  <si>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</si>
  <si>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</si>
  <si>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</si>
  <si>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</si>
  <si>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</si>
  <si>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</si>
  <si>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</si>
  <si>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</si>
  <si>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</si>
  <si>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</si>
  <si>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</si>
  <si>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</si>
  <si>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</si>
  <si>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</si>
  <si>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</si>
  <si>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</si>
  <si>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</si>
  <si>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</si>
  <si>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</si>
  <si>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</si>
  <si>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</si>
  <si>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</si>
  <si>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</si>
  <si>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</si>
  <si>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</si>
  <si>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</si>
  <si>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</si>
  <si>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</si>
  <si>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</si>
  <si>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</si>
  <si>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</si>
  <si>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</si>
  <si>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</si>
  <si>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</si>
  <si>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</si>
  <si>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</si>
  <si>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</si>
  <si>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</si>
  <si>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</si>
  <si>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</si>
  <si>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</si>
  <si>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</si>
  <si>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</si>
  <si>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</si>
  <si>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</si>
  <si>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</si>
  <si>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</si>
  <si>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</si>
  <si>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</si>
  <si>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</si>
  <si>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</si>
  <si>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</si>
  <si>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</si>
  <si>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</si>
  <si>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</si>
  <si>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</si>
  <si>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</si>
  <si>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</si>
  <si>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</si>
  <si>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</si>
  <si>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</si>
  <si>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</si>
  <si>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</si>
  <si>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</si>
  <si>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</si>
  <si>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</si>
  <si>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</si>
  <si>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</si>
  <si>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</si>
  <si>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</si>
  <si>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</si>
  <si>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</si>
  <si>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</si>
  <si>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</si>
  <si>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</si>
  <si>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</si>
  <si>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</si>
  <si>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</si>
  <si>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</si>
  <si>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</si>
  <si>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</si>
  <si>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</si>
  <si>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</si>
  <si>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</si>
  <si>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</si>
  <si>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</si>
  <si>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</si>
  <si>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</si>
  <si>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</si>
  <si>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</si>
  <si>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</si>
  <si>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</si>
  <si>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</si>
  <si>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</si>
  <si>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</si>
  <si>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</si>
  <si>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</si>
  <si>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</si>
  <si>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</si>
  <si>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</si>
  <si>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</si>
  <si>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</si>
  <si>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</si>
  <si>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</si>
  <si>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</si>
  <si>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</si>
  <si>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</si>
  <si>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</si>
  <si>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</si>
  <si>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</si>
  <si>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</si>
  <si>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</si>
  <si>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</si>
  <si>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</si>
  <si>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</si>
  <si>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</si>
  <si>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</si>
  <si>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</si>
  <si>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</si>
  <si>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</si>
  <si>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</si>
  <si>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</si>
  <si>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</si>
  <si>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</si>
  <si>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</si>
  <si>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</si>
  <si>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</si>
  <si>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</si>
  <si>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</si>
  <si>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</si>
  <si>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</si>
  <si>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</si>
  <si>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</si>
  <si>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</si>
  <si>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</si>
  <si>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</si>
  <si>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</si>
  <si>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</si>
  <si>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</si>
  <si>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</si>
  <si>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</si>
  <si>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</si>
  <si>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</si>
  <si>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</si>
  <si>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</si>
  <si>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</si>
  <si>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</si>
  <si>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</si>
  <si>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</si>
  <si>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</si>
  <si>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</si>
  <si>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</si>
  <si>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</si>
  <si>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</si>
  <si>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</si>
  <si>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</si>
  <si>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</si>
  <si>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</si>
  <si>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</si>
  <si>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</si>
  <si>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</si>
  <si>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</si>
  <si>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</si>
  <si>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</si>
  <si>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</si>
  <si>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</si>
  <si>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</si>
  <si>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</si>
  <si>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</si>
  <si>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</si>
  <si>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</si>
  <si>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</si>
  <si>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</si>
  <si>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</si>
  <si>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</si>
  <si>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</si>
  <si>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</si>
  <si>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</si>
  <si>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</si>
  <si>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</si>
  <si>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</si>
  <si>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</si>
  <si>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</si>
  <si>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</si>
  <si>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</si>
  <si>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</si>
  <si>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</si>
  <si>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</si>
  <si>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</si>
  <si>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</si>
  <si>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</si>
  <si>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</si>
  <si>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</si>
  <si>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</si>
  <si>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</si>
  <si>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</si>
  <si>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</si>
  <si>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</si>
  <si>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</si>
  <si>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</si>
  <si>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</si>
  <si>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</si>
  <si>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</si>
  <si>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</si>
  <si>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</si>
  <si>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</si>
  <si>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</si>
  <si>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</si>
  <si>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</si>
  <si>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</si>
  <si>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</si>
  <si>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</si>
  <si>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</si>
  <si>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</si>
  <si>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</si>
  <si>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</si>
  <si>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</si>
  <si>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</si>
  <si>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</si>
  <si>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</si>
  <si>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</si>
  <si>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</si>
  <si>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</si>
  <si>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</si>
  <si>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</si>
  <si>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</si>
  <si>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</si>
  <si>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</si>
  <si>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</si>
  <si>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</si>
  <si>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</si>
  <si>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</si>
  <si>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</si>
  <si>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</si>
  <si>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</si>
  <si>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</si>
  <si>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</si>
  <si>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</si>
  <si>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</si>
  <si>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</si>
  <si>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</si>
  <si>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</si>
  <si>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</si>
  <si>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</si>
  <si>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</si>
  <si>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</si>
  <si>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</si>
  <si>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</si>
  <si>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</si>
  <si>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</si>
  <si>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</si>
  <si>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</si>
  <si>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</si>
  <si>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</si>
  <si>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</si>
  <si>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</si>
  <si>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</si>
  <si>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</si>
  <si>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</si>
  <si>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</si>
  <si>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</si>
  <si>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</si>
  <si>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</si>
  <si>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</si>
  <si>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</si>
  <si>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</si>
  <si>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</si>
  <si>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</si>
  <si>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</si>
  <si>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</si>
  <si>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</si>
  <si>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</si>
  <si>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</si>
  <si>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</si>
  <si>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</si>
  <si>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</si>
  <si>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</si>
  <si>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</si>
  <si>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</si>
  <si>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</si>
  <si>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</si>
  <si>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</si>
  <si>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</si>
  <si>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</si>
  <si>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</si>
  <si>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</si>
  <si>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</si>
  <si>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</si>
  <si>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</si>
  <si>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</si>
  <si>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</si>
  <si>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</si>
  <si>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</si>
  <si>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</si>
  <si>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</si>
  <si>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</si>
  <si>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</si>
  <si>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</si>
  <si>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</si>
  <si>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</si>
  <si>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</si>
  <si>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</si>
  <si>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</si>
  <si>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</si>
  <si>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</si>
  <si>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</si>
  <si>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</si>
  <si>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</si>
  <si>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</si>
  <si>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</si>
  <si>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</si>
  <si>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</si>
  <si>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</si>
  <si>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</si>
  <si>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</si>
  <si>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</si>
  <si>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</si>
  <si>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</si>
  <si>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</si>
  <si>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</si>
  <si>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</si>
  <si>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</si>
  <si>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</si>
  <si>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</si>
  <si>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</si>
  <si>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</si>
  <si>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</si>
  <si>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</si>
  <si>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</si>
  <si>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</si>
  <si>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</si>
  <si>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</si>
  <si>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</si>
  <si>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</si>
  <si>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</si>
  <si>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</si>
  <si>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</si>
  <si>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</si>
  <si>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</si>
  <si>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</si>
  <si>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</si>
  <si>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</si>
  <si>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</si>
  <si>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</si>
  <si>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</si>
  <si>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</si>
  <si>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</si>
  <si>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</si>
  <si>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</si>
  <si>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</si>
  <si>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</si>
  <si>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</si>
  <si>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</si>
  <si>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</si>
  <si>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</si>
  <si>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</si>
  <si>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</si>
  <si>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</si>
  <si>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</si>
  <si>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</si>
  <si>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</si>
  <si>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</si>
  <si>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</si>
  <si>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</si>
  <si>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</si>
  <si>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</si>
  <si>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</si>
  <si>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</si>
  <si>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</si>
  <si>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</si>
  <si>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</si>
  <si>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</si>
  <si>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</si>
  <si>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</si>
  <si>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</si>
  <si>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</si>
  <si>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</si>
  <si>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</si>
  <si>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</si>
  <si>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</si>
  <si>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</si>
  <si>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</si>
  <si>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</si>
  <si>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</si>
  <si>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</si>
  <si>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</si>
  <si>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</si>
  <si>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</si>
  <si>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</si>
  <si>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</si>
  <si>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</si>
  <si>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</si>
  <si>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</si>
  <si>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</si>
  <si>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</si>
  <si>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</si>
  <si>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</si>
  <si>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</si>
  <si>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</si>
  <si>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</si>
  <si>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</si>
  <si>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</si>
  <si>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</si>
  <si>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</si>
  <si>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</si>
  <si>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</si>
  <si>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</si>
  <si>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</si>
  <si>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</si>
  <si>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</si>
  <si>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</si>
  <si>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</si>
  <si>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</si>
  <si>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</si>
  <si>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</si>
  <si>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</si>
  <si>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</si>
  <si>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</si>
  <si>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</si>
  <si>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</si>
  <si>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</si>
  <si>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</si>
  <si>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</si>
  <si>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</si>
  <si>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</si>
  <si>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</si>
  <si>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</si>
  <si>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</si>
  <si>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</si>
  <si>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</si>
  <si>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</si>
  <si>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</si>
  <si>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</si>
  <si>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</si>
  <si>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</si>
  <si>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</si>
  <si>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</si>
  <si>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</si>
  <si>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</si>
  <si>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</si>
  <si>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</si>
  <si>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</si>
  <si>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</si>
  <si>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</si>
  <si>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</si>
  <si>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</si>
  <si>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</si>
  <si>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</si>
  <si>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</si>
  <si>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</si>
  <si>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</si>
  <si>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</si>
  <si>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</si>
  <si>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</si>
  <si>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</si>
  <si>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</si>
  <si>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</si>
  <si>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</si>
  <si>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</si>
  <si>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</si>
  <si>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</si>
  <si>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</si>
  <si>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</si>
  <si>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</si>
  <si>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</si>
  <si>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</si>
  <si>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</si>
  <si>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</si>
  <si>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</si>
  <si>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</si>
  <si>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</si>
  <si>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</si>
  <si>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</si>
  <si>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</si>
  <si>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</si>
  <si>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</si>
  <si>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</si>
  <si>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</si>
  <si>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</si>
  <si>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</si>
  <si>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</si>
  <si>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</si>
  <si>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</si>
  <si>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</si>
  <si>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</si>
  <si>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</si>
  <si>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</si>
  <si>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</si>
  <si>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</si>
  <si>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</si>
  <si>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</si>
  <si>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</si>
  <si>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</si>
  <si>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</si>
  <si>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</si>
  <si>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</si>
  <si>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</si>
  <si>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</si>
  <si>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</si>
  <si>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</si>
  <si>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</si>
  <si>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</si>
  <si>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</si>
  <si>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</si>
  <si>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</si>
  <si>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</si>
  <si>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</si>
  <si>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</si>
  <si>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</si>
  <si>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</si>
  <si>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</si>
  <si>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</si>
  <si>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</si>
  <si>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</si>
  <si>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</si>
  <si>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</si>
  <si>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</si>
  <si>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</si>
  <si>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</si>
  <si>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</si>
  <si>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</si>
  <si>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</si>
  <si>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</si>
  <si>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</si>
  <si>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</si>
  <si>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</si>
  <si>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</si>
  <si>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</si>
  <si>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</si>
  <si>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</si>
  <si>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</si>
  <si>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</si>
  <si>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</si>
  <si>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</si>
  <si>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</si>
  <si>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</si>
  <si>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</si>
  <si>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</si>
  <si>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</si>
  <si>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</si>
  <si>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</si>
  <si>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</si>
  <si>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</si>
  <si>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</si>
  <si>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</si>
  <si>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</si>
  <si>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</si>
  <si>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</si>
  <si>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</si>
  <si>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</si>
  <si>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</si>
  <si>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</si>
  <si>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</si>
  <si>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</si>
  <si>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</si>
  <si>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</si>
  <si>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</si>
  <si>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</si>
  <si>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</si>
  <si>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</si>
  <si>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</si>
  <si>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</si>
  <si>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</si>
  <si>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</si>
  <si>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</si>
  <si>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</si>
  <si>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</si>
  <si>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</si>
  <si>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</si>
  <si>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</si>
  <si>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</si>
  <si>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</si>
  <si>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</si>
  <si>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</si>
  <si>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</si>
  <si>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</si>
  <si>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</si>
  <si>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</si>
  <si>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</si>
  <si>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</si>
  <si>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</si>
  <si>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</si>
  <si>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</si>
  <si>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</si>
  <si>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</si>
  <si>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</si>
  <si>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</si>
  <si>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</si>
  <si>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</si>
  <si>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</si>
  <si>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</si>
  <si>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</si>
  <si>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</si>
  <si>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</si>
  <si>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</si>
  <si>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</si>
  <si>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</si>
  <si>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</si>
  <si>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</si>
  <si>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</si>
  <si>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</si>
  <si>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</si>
  <si>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</si>
  <si>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</si>
  <si>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</si>
  <si>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</si>
  <si>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</si>
  <si>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</si>
  <si>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</si>
  <si>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</si>
  <si>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</si>
  <si>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</si>
  <si>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</si>
  <si>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</si>
  <si>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</si>
  <si>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</si>
  <si>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</si>
  <si>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</si>
  <si>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</si>
  <si>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</si>
  <si>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</si>
  <si>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</si>
  <si>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</si>
  <si>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</si>
  <si>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</si>
  <si>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</si>
  <si>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</si>
  <si>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</si>
  <si>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</si>
  <si>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</si>
  <si>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</si>
  <si>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</si>
  <si>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</si>
  <si>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</si>
  <si>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</si>
  <si>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</si>
  <si>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</si>
  <si>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</si>
  <si>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</si>
  <si>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</si>
  <si>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</si>
  <si>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</si>
  <si>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</si>
  <si>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</si>
  <si>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</si>
  <si>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</si>
  <si>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</si>
  <si>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</si>
  <si>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</si>
  <si>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</si>
  <si>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</si>
  <si>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</si>
  <si>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</si>
  <si>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</si>
  <si>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</si>
  <si>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</si>
  <si>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</si>
  <si>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</si>
  <si>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</si>
  <si>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</si>
  <si>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</si>
  <si>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</si>
  <si>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</si>
  <si>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</si>
  <si>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</si>
  <si>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</si>
  <si>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</si>
  <si>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</si>
  <si>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</si>
  <si>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</si>
  <si>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</si>
  <si>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</si>
  <si>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</si>
  <si>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</si>
  <si>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</si>
  <si>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</si>
  <si>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</si>
  <si>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</si>
  <si>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</si>
  <si>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</si>
  <si>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</si>
  <si>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</si>
  <si>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</si>
  <si>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</si>
  <si>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</si>
  <si>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</si>
  <si>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</si>
  <si>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</si>
  <si>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</si>
  <si>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</si>
  <si>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</si>
  <si>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</si>
  <si>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</si>
  <si>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</si>
  <si>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</si>
  <si>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</si>
  <si>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</si>
  <si>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</si>
  <si>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</si>
  <si>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</si>
  <si>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</si>
  <si>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</si>
  <si>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</si>
  <si>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</si>
  <si>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</si>
  <si>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</si>
  <si>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</si>
  <si>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</si>
  <si>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</si>
  <si>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</si>
  <si>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</si>
  <si>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</si>
  <si>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</si>
  <si>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</si>
  <si>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</si>
  <si>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</si>
  <si>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</si>
  <si>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</si>
  <si>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</si>
  <si>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</si>
  <si>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</si>
  <si>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</si>
  <si>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</si>
  <si>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</si>
  <si>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</si>
  <si>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</si>
  <si>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</si>
  <si>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</si>
  <si>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</si>
  <si>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</si>
  <si>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</si>
  <si>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</si>
  <si>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</si>
  <si>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</si>
  <si>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</si>
  <si>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</si>
  <si>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</si>
  <si>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</si>
  <si>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</si>
  <si>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</si>
  <si>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</si>
  <si>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</si>
  <si>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</si>
  <si>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</si>
  <si>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</si>
  <si>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</si>
  <si>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</si>
  <si>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</si>
  <si>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</si>
  <si>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</si>
  <si>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</si>
  <si>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</si>
  <si>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</si>
  <si>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</si>
  <si>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</si>
  <si>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</si>
  <si>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</si>
  <si>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</si>
  <si>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</si>
  <si>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</si>
  <si>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</si>
  <si>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</si>
  <si>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</si>
  <si>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</si>
  <si>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</si>
  <si>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</si>
  <si>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</si>
  <si>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</si>
  <si>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</si>
  <si>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</si>
  <si>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</si>
  <si>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</si>
  <si>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</si>
  <si>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</si>
  <si>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</si>
  <si>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</si>
  <si>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</si>
  <si>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</si>
  <si>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</si>
  <si>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</si>
  <si>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</si>
  <si>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</si>
  <si>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</si>
  <si>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</si>
  <si>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</si>
  <si>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</si>
  <si>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</si>
  <si>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</si>
  <si>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</si>
  <si>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</si>
  <si>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</si>
  <si>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</si>
  <si>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</si>
  <si>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</si>
  <si>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</si>
  <si>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</si>
  <si>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</si>
  <si>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</si>
  <si>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</si>
  <si>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</si>
  <si>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</si>
  <si>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</si>
  <si>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</si>
  <si>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</si>
  <si>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</si>
  <si>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</si>
  <si>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</si>
  <si>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</si>
  <si>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</si>
  <si>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</si>
  <si>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</si>
  <si>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</si>
  <si>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</si>
  <si>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</si>
  <si>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</si>
  <si>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</si>
  <si>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</si>
  <si>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</si>
  <si>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</si>
  <si>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</si>
  <si>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</si>
  <si>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</si>
  <si>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</si>
  <si>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</si>
  <si>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</si>
  <si>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</si>
  <si>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</si>
  <si>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</si>
  <si>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</si>
  <si>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</si>
  <si>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</si>
  <si>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</si>
  <si>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</si>
  <si>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</si>
  <si>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</si>
  <si>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</si>
  <si>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</si>
  <si>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</si>
  <si>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</si>
  <si>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</si>
  <si>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</si>
  <si>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</si>
  <si>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</si>
  <si>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</si>
  <si>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</si>
  <si>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</si>
  <si>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</si>
  <si>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</si>
  <si>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</si>
  <si>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</si>
  <si>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</si>
  <si>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</si>
  <si>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</si>
  <si>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</si>
  <si>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</si>
  <si>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</si>
  <si>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</si>
  <si>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</si>
  <si>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</si>
  <si>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</si>
  <si>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</si>
  <si>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</si>
  <si>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</si>
  <si>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</si>
  <si>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</si>
  <si>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</si>
  <si>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</si>
  <si>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</si>
  <si>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</si>
  <si>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</si>
  <si>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</si>
  <si>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</si>
  <si>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</si>
  <si>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</si>
  <si>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</si>
  <si>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</si>
  <si>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</si>
  <si>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</si>
  <si>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</si>
  <si>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</si>
  <si>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</si>
  <si>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</si>
  <si>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</si>
  <si>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</si>
  <si>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</si>
  <si>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</si>
  <si>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</si>
  <si>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</si>
  <si>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</si>
  <si>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</si>
  <si>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</si>
  <si>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</si>
  <si>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</si>
  <si>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</si>
  <si>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</si>
  <si>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</si>
  <si>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</si>
  <si>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</si>
  <si>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</si>
  <si>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</si>
  <si>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</si>
  <si>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</si>
  <si>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</si>
  <si>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</si>
  <si>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</si>
  <si>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</si>
  <si>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</si>
  <si>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</si>
  <si>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</si>
  <si>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</si>
  <si>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</si>
  <si>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</si>
  <si>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</si>
  <si>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</si>
  <si>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</si>
  <si>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</si>
  <si>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</si>
  <si>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</si>
  <si>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</si>
  <si>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</si>
  <si>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</si>
  <si>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</si>
  <si>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</si>
  <si>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</si>
  <si>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</si>
  <si>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</si>
  <si>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</si>
  <si>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</si>
  <si>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</si>
  <si>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</si>
  <si>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</si>
  <si>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</si>
  <si>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</si>
  <si>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</si>
  <si>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</si>
  <si>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</si>
  <si>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</si>
  <si>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</si>
  <si>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</si>
  <si>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</si>
  <si>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</si>
  <si>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</si>
  <si>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</si>
  <si>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</si>
  <si>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</si>
  <si>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</si>
  <si>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</si>
  <si>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</si>
  <si>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</si>
  <si>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</si>
  <si>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</si>
  <si>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</si>
  <si>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</si>
  <si>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</si>
  <si>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</si>
  <si>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</si>
  <si>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</si>
  <si>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</si>
  <si>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</si>
  <si>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</si>
  <si>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</si>
  <si>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</si>
  <si>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</si>
  <si>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</si>
  <si>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</si>
  <si>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</si>
  <si>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</si>
  <si>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</si>
  <si>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</si>
  <si>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</si>
  <si>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</si>
  <si>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</si>
  <si>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</si>
  <si>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</si>
  <si>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</si>
  <si>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</si>
  <si>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</si>
  <si>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</si>
  <si>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</si>
  <si>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</si>
  <si>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</si>
  <si>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</si>
  <si>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</si>
  <si>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</si>
  <si>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</si>
  <si>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</si>
  <si>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</si>
  <si>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</si>
  <si>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</si>
  <si>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</si>
  <si>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</si>
  <si>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</si>
  <si>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</si>
  <si>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</si>
  <si>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</si>
  <si>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</si>
  <si>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</si>
  <si>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</si>
  <si>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</si>
  <si>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</si>
  <si>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</si>
  <si>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</si>
  <si>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</si>
  <si>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</si>
  <si>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</si>
  <si>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</si>
  <si>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</si>
  <si>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</si>
  <si>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</si>
  <si>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</si>
  <si>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</si>
  <si>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</si>
  <si>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</si>
  <si>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</si>
  <si>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</si>
  <si>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</si>
  <si>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</si>
  <si>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</si>
  <si>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</si>
  <si>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</si>
  <si>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</si>
  <si>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</si>
  <si>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</si>
  <si>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</si>
  <si>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</si>
  <si>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</si>
  <si>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</si>
  <si>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</si>
  <si>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</si>
  <si>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</si>
  <si>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</si>
  <si>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</si>
  <si>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</si>
  <si>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</si>
  <si>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</si>
  <si>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</si>
  <si>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</si>
  <si>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</si>
  <si>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</si>
  <si>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</si>
  <si>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</si>
  <si>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</si>
  <si>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</si>
  <si>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</si>
  <si>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</si>
  <si>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</si>
  <si>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</si>
  <si>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</si>
  <si>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</si>
  <si>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</si>
  <si>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</si>
  <si>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</si>
  <si>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</si>
  <si>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</si>
  <si>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</si>
  <si>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</si>
  <si>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</si>
  <si>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</si>
  <si>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</si>
  <si>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</si>
  <si>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</si>
  <si>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</si>
  <si>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</si>
  <si>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</si>
  <si>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</si>
  <si>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</si>
  <si>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</si>
  <si>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</si>
  <si>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</si>
  <si>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</si>
  <si>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</si>
  <si>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</si>
  <si>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</si>
  <si>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</si>
  <si>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</si>
  <si>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</si>
  <si>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</si>
  <si>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</si>
  <si>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</si>
  <si>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</si>
  <si>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</si>
  <si>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</si>
  <si>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</si>
  <si>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</si>
  <si>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</si>
  <si>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</si>
  <si>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</si>
  <si>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</si>
  <si>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</si>
  <si>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</si>
  <si>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</si>
  <si>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</si>
  <si>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</si>
  <si>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</si>
  <si>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</si>
  <si>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</si>
  <si>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</si>
  <si>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</si>
  <si>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</si>
  <si>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</si>
  <si>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</si>
  <si>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</si>
  <si>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</si>
  <si>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</si>
  <si>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</si>
  <si>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</si>
  <si>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</si>
  <si>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</si>
  <si>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</si>
  <si>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</si>
  <si>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</si>
  <si>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</si>
  <si>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</si>
  <si>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</si>
  <si>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</si>
  <si>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</si>
  <si>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</si>
  <si>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</si>
  <si>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</si>
  <si>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</si>
  <si>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</si>
  <si>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</si>
  <si>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</si>
  <si>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</si>
  <si>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</si>
  <si>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</si>
  <si>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</si>
  <si>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</si>
  <si>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</si>
  <si>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</si>
  <si>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</si>
  <si>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</si>
  <si>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</si>
  <si>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</si>
  <si>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</si>
  <si>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</si>
  <si>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</si>
  <si>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</si>
  <si>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</si>
  <si>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</si>
  <si>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</si>
  <si>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</si>
  <si>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</si>
  <si>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</si>
  <si>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</si>
  <si>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</si>
  <si>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</si>
  <si>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</si>
  <si>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</si>
  <si>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</si>
  <si>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</si>
  <si>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</si>
  <si>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</si>
  <si>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</si>
  <si>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</si>
  <si>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</si>
  <si>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</si>
  <si>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</si>
  <si>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</si>
  <si>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</si>
  <si>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</si>
  <si>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</si>
  <si>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</si>
  <si>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</si>
  <si>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</si>
  <si>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</si>
  <si>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</si>
  <si>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</si>
  <si>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</si>
  <si>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</si>
  <si>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</si>
  <si>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</si>
  <si>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</si>
  <si>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</si>
  <si>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</si>
  <si>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</si>
  <si>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</si>
  <si>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</si>
  <si>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</si>
  <si>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</si>
  <si>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</si>
  <si>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</si>
  <si>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</si>
  <si>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</si>
  <si>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</si>
  <si>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</si>
  <si>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</si>
  <si>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</si>
  <si>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</si>
  <si>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</si>
  <si>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</si>
  <si>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</si>
  <si>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</si>
  <si>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</si>
  <si>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</si>
  <si>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</si>
  <si>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</si>
  <si>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</si>
  <si>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</si>
  <si>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</si>
  <si>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</si>
  <si>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</si>
  <si>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</si>
  <si>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</si>
  <si>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</si>
  <si>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</si>
  <si>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</si>
  <si>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</si>
  <si>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</si>
  <si>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</si>
  <si>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</si>
  <si>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</si>
  <si>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</si>
  <si>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</si>
  <si>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</si>
  <si>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</si>
  <si>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</si>
  <si>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</si>
  <si>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</si>
  <si>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</si>
  <si>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</si>
  <si>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</si>
  <si>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</si>
  <si>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</si>
  <si>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</si>
  <si>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</si>
  <si>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</si>
  <si>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</si>
  <si>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</si>
  <si>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</si>
  <si>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</si>
  <si>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</si>
  <si>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</si>
  <si>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</si>
  <si>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</si>
  <si>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</si>
  <si>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</si>
  <si>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</si>
  <si>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</si>
  <si>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</si>
  <si>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</si>
  <si>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</si>
  <si>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</si>
  <si>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</si>
  <si>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</si>
  <si>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</si>
  <si>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</si>
  <si>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</si>
  <si>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</si>
  <si>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</si>
  <si>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</si>
  <si>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</si>
  <si>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</si>
  <si>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</si>
  <si>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</si>
  <si>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</si>
  <si>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</si>
  <si>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</si>
  <si>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</si>
  <si>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</si>
  <si>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</si>
  <si>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</si>
  <si>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</si>
  <si>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</si>
  <si>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</si>
  <si>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</si>
  <si>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</si>
  <si>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</si>
  <si>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</si>
  <si>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</si>
  <si>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</si>
  <si>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</si>
  <si>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</si>
  <si>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</si>
  <si>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</si>
  <si>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</si>
  <si>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</si>
  <si>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</si>
  <si>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</si>
  <si>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</si>
  <si>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</si>
  <si>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</si>
  <si>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</si>
  <si>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</si>
  <si>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</si>
  <si>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</si>
  <si>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</si>
  <si>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</si>
  <si>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</si>
  <si>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</si>
  <si>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</si>
  <si>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</si>
  <si>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</si>
  <si>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</si>
  <si>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</si>
  <si>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</si>
  <si>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</si>
  <si>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</si>
  <si>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</si>
  <si>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</si>
  <si>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</si>
  <si>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</si>
  <si>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</si>
  <si>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</si>
  <si>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</si>
  <si>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</si>
  <si>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</si>
  <si>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</si>
  <si>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</si>
  <si>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</si>
  <si>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</si>
  <si>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</si>
  <si>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</si>
  <si>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</si>
  <si>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</si>
  <si>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</si>
  <si>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</si>
  <si>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</si>
  <si>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</si>
  <si>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</si>
  <si>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</si>
  <si>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</si>
  <si>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</si>
  <si>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</si>
  <si>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</si>
  <si>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</si>
  <si>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</si>
  <si>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</si>
  <si>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</si>
  <si>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</si>
  <si>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</si>
  <si>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</si>
  <si>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</si>
  <si>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</si>
  <si>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</si>
  <si>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</si>
  <si>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</si>
  <si>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</si>
  <si>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</si>
  <si>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</si>
  <si>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</si>
  <si>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</si>
  <si>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</si>
  <si>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</si>
  <si>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</si>
  <si>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</si>
  <si>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</si>
  <si>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</si>
  <si>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</si>
  <si>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</si>
  <si>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</si>
  <si>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</si>
  <si>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</si>
  <si>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</si>
  <si>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</si>
  <si>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</si>
  <si>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</si>
  <si>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</si>
  <si>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</si>
  <si>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</si>
  <si>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</si>
  <si>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</si>
  <si>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</si>
  <si>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</si>
  <si>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</si>
  <si>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</si>
  <si>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</si>
  <si>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</si>
  <si>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</si>
  <si>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</si>
  <si>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</si>
  <si>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</si>
  <si>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</si>
  <si>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</si>
  <si>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</si>
  <si>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</si>
  <si>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</si>
  <si>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</si>
  <si>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</si>
  <si>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</si>
  <si>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</si>
  <si>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</si>
  <si>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</si>
  <si>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</si>
  <si>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</si>
  <si>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</si>
  <si>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</si>
  <si>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</si>
  <si>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</si>
  <si>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</si>
  <si>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</si>
  <si>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</si>
  <si>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</si>
  <si>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</si>
  <si>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</si>
  <si>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</si>
  <si>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</si>
  <si>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</si>
  <si>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</si>
  <si>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</si>
  <si>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</si>
  <si>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</si>
  <si>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</si>
  <si>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</si>
  <si>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</si>
  <si>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</si>
  <si>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</si>
  <si>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</si>
  <si>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</si>
  <si>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</si>
  <si>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</si>
  <si>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</si>
  <si>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</si>
  <si>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</si>
  <si>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</si>
  <si>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</si>
  <si>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</si>
  <si>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</si>
  <si>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</si>
  <si>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</si>
  <si>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</si>
  <si>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</si>
  <si>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</si>
  <si>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</si>
  <si>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</si>
  <si>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</si>
  <si>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</si>
  <si>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</si>
  <si>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</si>
  <si>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</si>
  <si>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</si>
  <si>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</si>
  <si>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</si>
  <si>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</si>
  <si>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</si>
  <si>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</si>
  <si>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</si>
  <si>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</si>
  <si>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</si>
  <si>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</si>
  <si>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</si>
  <si>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</si>
  <si>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</si>
  <si>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</si>
  <si>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</si>
  <si>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</si>
  <si>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</si>
  <si>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</si>
  <si>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</si>
  <si>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</si>
  <si>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</si>
  <si>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</si>
  <si>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</si>
  <si>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</si>
  <si>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</si>
  <si>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</si>
  <si>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</si>
  <si>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</si>
  <si>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</si>
  <si>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</si>
  <si>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</si>
  <si>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</si>
  <si>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</si>
  <si>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</si>
  <si>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</si>
  <si>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</si>
  <si>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</si>
  <si>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</si>
  <si>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</si>
  <si>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</si>
  <si>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</si>
  <si>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</si>
  <si>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</si>
  <si>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</si>
  <si>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</si>
  <si>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</si>
  <si>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</si>
  <si>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</si>
  <si>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</si>
  <si>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</si>
  <si>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</si>
  <si>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</si>
  <si>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</si>
  <si>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</si>
  <si>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</si>
  <si>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</si>
  <si>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</si>
  <si>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</si>
  <si>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</si>
  <si>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</si>
  <si>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</si>
  <si>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</si>
  <si>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</si>
  <si>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</si>
  <si>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</si>
  <si>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</si>
  <si>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</si>
  <si>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</si>
  <si>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</si>
  <si>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</si>
  <si>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</si>
  <si>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</si>
  <si>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</si>
  <si>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</si>
  <si>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</si>
  <si>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</si>
  <si>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</si>
  <si>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</si>
  <si>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</si>
  <si>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</si>
  <si>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</si>
  <si>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</si>
  <si>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</si>
  <si>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</si>
  <si>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</si>
  <si>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</si>
  <si>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</si>
  <si>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</si>
  <si>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</si>
  <si>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</si>
  <si>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</si>
  <si>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</si>
  <si>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</si>
  <si>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</si>
  <si>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</si>
  <si>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</si>
  <si>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</si>
  <si>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</si>
  <si>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</si>
  <si>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</si>
  <si>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</si>
  <si>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</si>
  <si>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</si>
  <si>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</si>
  <si>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</si>
  <si>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</si>
  <si>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</si>
  <si>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</si>
  <si>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</si>
  <si>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</si>
  <si>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</si>
  <si>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</si>
  <si>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</si>
  <si>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</si>
  <si>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</si>
  <si>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</si>
  <si>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</si>
  <si>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</si>
  <si>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</si>
  <si>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</si>
  <si>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</si>
  <si>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</si>
  <si>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</si>
  <si>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</si>
  <si>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</si>
  <si>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</si>
  <si>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</si>
  <si>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</si>
  <si>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</si>
  <si>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</si>
  <si>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</si>
  <si>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</si>
  <si>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</si>
  <si>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</si>
  <si>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</si>
  <si>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</si>
  <si>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</si>
  <si>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</si>
  <si>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</si>
  <si>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</si>
  <si>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</si>
  <si>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</si>
  <si>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</si>
  <si>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</si>
  <si>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</si>
  <si>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</si>
  <si>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</si>
  <si>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</si>
  <si>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</si>
  <si>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</si>
  <si>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</si>
  <si>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</si>
  <si>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</si>
  <si>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</si>
  <si>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</si>
  <si>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</si>
  <si>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</si>
  <si>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</si>
  <si>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</si>
  <si>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</si>
  <si>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</si>
  <si>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</si>
  <si>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</si>
  <si>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</si>
  <si>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</si>
  <si>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</si>
  <si>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</si>
  <si>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</si>
  <si>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</si>
  <si>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</si>
  <si>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</si>
  <si>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</si>
  <si>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</si>
  <si>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</si>
  <si>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</si>
  <si>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</si>
  <si>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</si>
  <si>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</si>
  <si>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</si>
  <si>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</si>
  <si>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</si>
  <si>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</si>
  <si>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</si>
  <si>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</si>
  <si>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</si>
  <si>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</si>
  <si>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</si>
  <si>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</si>
  <si>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</si>
  <si>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</si>
  <si>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</si>
  <si>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</si>
  <si>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</si>
  <si>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</si>
  <si>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</si>
  <si>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</si>
  <si>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</si>
  <si>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</si>
  <si>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</si>
  <si>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</si>
  <si>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</si>
  <si>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</si>
  <si>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</si>
  <si>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</si>
  <si>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</si>
  <si>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</si>
  <si>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</si>
  <si>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</si>
  <si>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</si>
  <si>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</si>
  <si>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</si>
  <si>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</si>
  <si>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</si>
  <si>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</si>
  <si>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</si>
  <si>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</si>
  <si>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</si>
  <si>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</si>
  <si>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</si>
  <si>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</si>
  <si>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</si>
  <si>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</si>
  <si>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</si>
  <si>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</si>
  <si>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</si>
  <si>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</si>
  <si>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</si>
  <si>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</si>
  <si>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</si>
  <si>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</si>
  <si>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</si>
  <si>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</si>
  <si>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</si>
  <si>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</si>
  <si>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</si>
  <si>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</si>
  <si>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</si>
  <si>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</si>
  <si>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</si>
  <si>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</si>
  <si>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</si>
  <si>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</si>
  <si>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</si>
  <si>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</si>
  <si>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</si>
  <si>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</si>
  <si>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</si>
  <si>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</si>
  <si>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</si>
  <si>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</si>
  <si>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</si>
  <si>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</si>
  <si>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</si>
  <si>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</si>
  <si>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</si>
  <si>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</si>
  <si>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</si>
  <si>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</si>
  <si>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</si>
  <si>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</si>
  <si>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</si>
  <si>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</si>
  <si>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</si>
  <si>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</si>
  <si>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</si>
  <si>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</si>
  <si>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</si>
  <si>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</si>
  <si>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</si>
  <si>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</si>
  <si>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</si>
  <si>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</si>
  <si>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</si>
  <si>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</si>
  <si>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</si>
  <si>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</si>
  <si>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</si>
  <si>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</si>
  <si>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</si>
  <si>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</si>
  <si>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</si>
  <si>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</si>
  <si>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</si>
  <si>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</si>
  <si>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</si>
  <si>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</si>
  <si>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</si>
  <si>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</si>
  <si>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</si>
  <si>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</si>
  <si>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</si>
  <si>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</si>
  <si>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</si>
  <si>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</si>
  <si>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</si>
  <si>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</si>
  <si>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</si>
  <si>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</si>
  <si>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</si>
  <si>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</si>
  <si>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</si>
  <si>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</si>
  <si>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</si>
  <si>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</si>
  <si>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</si>
  <si>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</si>
  <si>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</si>
  <si>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</si>
  <si>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</si>
  <si>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</si>
  <si>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</si>
  <si>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</si>
  <si>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</si>
  <si>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</si>
  <si>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</si>
  <si>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</si>
  <si>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</si>
  <si>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</si>
  <si>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</si>
  <si>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</si>
  <si>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</si>
  <si>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</si>
  <si>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</si>
  <si>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</si>
  <si>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</si>
  <si>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</si>
  <si>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</si>
  <si>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</si>
  <si>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</si>
  <si>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</si>
  <si>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</si>
  <si>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</si>
  <si>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</si>
  <si>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</si>
  <si>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</si>
  <si>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</si>
  <si>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</si>
  <si>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</si>
  <si>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</si>
  <si>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</si>
  <si>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</si>
  <si>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</si>
  <si>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</si>
  <si>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</si>
  <si>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</si>
  <si>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</si>
  <si>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</si>
  <si>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</si>
  <si>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</si>
  <si>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</si>
  <si>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</si>
  <si>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</si>
  <si>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</si>
  <si>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</si>
  <si>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</si>
  <si>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</si>
  <si>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</si>
  <si>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</si>
  <si>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</si>
  <si>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</si>
  <si>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</si>
  <si>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</si>
  <si>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</si>
  <si>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</si>
  <si>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</si>
  <si>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</si>
  <si>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</si>
  <si>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</si>
  <si>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</si>
  <si>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</si>
  <si>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</si>
  <si>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</si>
  <si>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</si>
  <si>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</si>
  <si>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</si>
  <si>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</si>
  <si>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</si>
  <si>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</si>
  <si>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</si>
  <si>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</si>
  <si>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</si>
  <si>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</si>
  <si>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</si>
  <si>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</si>
  <si>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</si>
  <si>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</si>
  <si>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</si>
  <si>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</si>
  <si>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</si>
  <si>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</si>
  <si>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</si>
  <si>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</si>
  <si>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</si>
  <si>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</si>
  <si>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</si>
  <si>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</si>
  <si>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</si>
  <si>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</si>
  <si>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</si>
  <si>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</si>
  <si>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</si>
  <si>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</si>
  <si>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</si>
  <si>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</si>
  <si>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</si>
  <si>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</si>
  <si>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</si>
  <si>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</si>
  <si>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</si>
  <si>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</si>
  <si>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</si>
  <si>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</si>
  <si>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</si>
  <si>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</si>
  <si>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</si>
  <si>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</si>
  <si>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</si>
  <si>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</si>
  <si>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</si>
  <si>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</si>
  <si>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</si>
  <si>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</si>
  <si>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</si>
  <si>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</si>
  <si>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</si>
  <si>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</si>
  <si>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</si>
  <si>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Sum of Sales</t>
  </si>
  <si>
    <t>Sum of Profit</t>
  </si>
  <si>
    <t>Sale vs PY</t>
  </si>
  <si>
    <t>Profit vs PY</t>
  </si>
  <si>
    <t>Column Labels</t>
  </si>
  <si>
    <t>Sum of Quantity</t>
  </si>
  <si>
    <t>Years</t>
  </si>
  <si>
    <t>Quarters</t>
  </si>
  <si>
    <t>Price</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</si>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</sst>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quot;$&quot;#,##0.00"/>
    <numFmt numFmtId="165" formatCode="&quot;$&quot;#,##0.0"/>
    <numFmt numFmtId="166" formatCode="[Color10]0.0%\▲;[Red]\(0.0%\)\▼"/>
  </numFmts>
  <fonts count="5" x14ac:knownFonts="1">
    <font>
      <sz val="11"/>
      <color theme="1"/>
      <name val="Times New Roman"/>
      <family val="2"/>
      <scheme val="minor"/>
    </font>
    <font>
      <sz val="11"/>
      <color theme="1"/>
      <name val="Times New Roman"/>
      <family val="2"/>
      <scheme val="minor"/>
    </font>
    <font>
      <b/>
      <sz val="11"/>
      <color theme="1"/>
      <name val="Times New Roman"/>
      <family val="2"/>
      <scheme val="minor"/>
    </font>
    <font>
      <sz val="11"/>
      <color theme="1"/>
      <name val="Arial"/>
      <family val="2"/>
    </font>
    <font>
      <b/>
      <sz val="11"/>
      <color theme="1"/>
      <name val="Times New Roman"/>
      <family val="1"/>
      <scheme val="minor"/>
    </font>
  </fonts>
  <fills count="2">
    <fill>
      <patternFill patternType="none"/>
    </fill>
    <fill>
      <patternFill patternType="gray125"/>
    </fill>
  </fills>
  <borders count="2">
    <border>
      <left/>
      <right/>
      <top/>
      <bottom/>
      <diagonal/>
    </border>
    <border>
      <left/>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24">
    <xf numFmtId="0" fontId="0" fillId="0" borderId="0" xfId="0"/>
    <xf numFmtId="14" fontId="0" fillId="0" borderId="0" xfId="0" applyNumberFormat="1"/>
    <xf numFmtId="0" fontId="0" fillId="0" borderId="0" xfId="0" applyBorder="1"/>
    <xf numFmtId="0" fontId="0" fillId="0" borderId="0" xfId="0" pivotButton="1"/>
    <xf numFmtId="0" fontId="0" fillId="0" borderId="0" xfId="0" applyAlignment="1">
      <alignment horizontal="left"/>
    </xf>
    <xf numFmtId="0" fontId="0" fillId="0" borderId="0" xfId="0" applyNumberFormat="1"/>
    <xf numFmtId="10" fontId="0" fillId="0" borderId="0" xfId="1" applyNumberFormat="1" applyFont="1"/>
    <xf numFmtId="164" fontId="0" fillId="0" borderId="0" xfId="0" applyNumberFormat="1"/>
    <xf numFmtId="165" fontId="0" fillId="0" borderId="0" xfId="0" applyNumberFormat="1"/>
    <xf numFmtId="43" fontId="0" fillId="0" borderId="0" xfId="0" applyNumberFormat="1"/>
    <xf numFmtId="43" fontId="0" fillId="0" borderId="0" xfId="2" applyFont="1" applyBorder="1"/>
    <xf numFmtId="0" fontId="3" fillId="0" borderId="0" xfId="0" applyFont="1"/>
    <xf numFmtId="166" fontId="0" fillId="0" borderId="0" xfId="1" applyNumberFormat="1" applyFont="1" applyBorder="1"/>
    <xf numFmtId="43" fontId="2" fillId="0" borderId="1" xfId="2" applyFont="1" applyBorder="1"/>
    <xf numFmtId="0" fontId="2" fillId="0" borderId="1" xfId="0" applyFont="1" applyBorder="1"/>
    <xf numFmtId="166" fontId="2" fillId="0" borderId="1" xfId="1" applyNumberFormat="1" applyFont="1" applyBorder="1"/>
    <xf numFmtId="166" fontId="4" fillId="0" borderId="1" xfId="1" applyNumberFormat="1" applyFont="1" applyBorder="1"/>
    <xf numFmtId="164" fontId="0" fillId="0" borderId="0" xfId="0" applyNumberFormat="1" applyBorder="1"/>
    <xf numFmtId="164" fontId="2" fillId="0" borderId="1" xfId="0" applyNumberFormat="1" applyFont="1" applyBorder="1"/>
    <xf numFmtId="164" fontId="2" fillId="0" borderId="1" xfId="2" applyNumberFormat="1" applyFont="1" applyBorder="1"/>
    <xf numFmtId="0" fontId="2" fillId="0" borderId="1" xfId="0" applyFont="1" applyBorder="1" applyAlignment="1">
      <alignment horizontal="left" vertical="center"/>
    </xf>
    <xf numFmtId="0" fontId="2" fillId="0" borderId="1" xfId="0" applyFont="1" applyBorder="1" applyAlignment="1">
      <alignment horizontal="right" vertical="center"/>
    </xf>
    <xf numFmtId="0" fontId="2" fillId="0" borderId="1" xfId="0" applyFont="1" applyBorder="1" applyAlignment="1">
      <alignment horizontal="left"/>
    </xf>
    <xf numFmtId="0" fontId="2" fillId="0" borderId="1" xfId="0" applyFont="1" applyBorder="1" applyAlignment="1">
      <alignment horizontal="right"/>
    </xf>
  </cellXfs>
  <cellStyles count="3">
    <cellStyle name="Comma" xfId="2" builtinId="3"/>
    <cellStyle name="Normal" xfId="0" builtinId="0"/>
    <cellStyle name="Percent" xfId="1" builtinId="5"/>
  </cellStyles>
  <dxfs count="18">
    <dxf>
      <numFmt numFmtId="35" formatCode="_(* #,##0.00_);_(* \(#,##0.00\);_(* &quot;-&quot;??_);_(@_)"/>
    </dxf>
    <dxf>
      <numFmt numFmtId="35" formatCode="_(* #,##0.00_);_(* \(#,##0.00\);_(* &quot;-&quot;??_);_(@_)"/>
    </dxf>
    <dxf>
      <numFmt numFmtId="2" formatCode="0.00"/>
    </dxf>
    <dxf>
      <numFmt numFmtId="2" formatCode="0.00"/>
    </dxf>
    <dxf>
      <numFmt numFmtId="164" formatCode="&quot;$&quot;#,##0.00"/>
    </dxf>
    <dxf>
      <numFmt numFmtId="2" formatCode="0.00"/>
    </dxf>
    <dxf>
      <numFmt numFmtId="2" formatCode="0.00"/>
    </dxf>
    <dxf>
      <numFmt numFmtId="164" formatCode="&quot;$&quot;#,##0.00"/>
    </dxf>
    <dxf>
      <numFmt numFmtId="2" formatCode="0.00"/>
    </dxf>
    <dxf>
      <numFmt numFmtId="2" formatCode="0.00"/>
    </dxf>
    <dxf>
      <numFmt numFmtId="164" formatCode="&quot;$&quot;#,##0.00"/>
    </dxf>
    <dxf>
      <numFmt numFmtId="2" formatCode="0.00"/>
    </dxf>
    <dxf>
      <numFmt numFmtId="2" formatCode="0.00"/>
    </dxf>
    <dxf>
      <numFmt numFmtId="35" formatCode="_(* #,##0.00_);_(* \(#,##0.00\);_(* &quot;-&quot;??_);_(@_)"/>
    </dxf>
    <dxf>
      <numFmt numFmtId="2" formatCode="0.00"/>
    </dxf>
    <dxf>
      <numFmt numFmtId="2" formatCode="0.0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 No Border" pivot="0" table="0" count="10">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No 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5" Type="http://schemas.openxmlformats.org/officeDocument/2006/relationships/customXml" Target="../customXml/item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analysis!$H$54</c:f>
              <c:strCache>
                <c:ptCount val="1"/>
                <c:pt idx="0">
                  <c:v>Sales</c:v>
                </c:pt>
              </c:strCache>
            </c:strRef>
          </c:tx>
          <c:spPr>
            <a:solidFill>
              <a:schemeClr val="accent1"/>
            </a:solidFill>
            <a:ln>
              <a:noFill/>
            </a:ln>
            <a:effectLst/>
          </c:spPr>
          <c:invertIfNegative val="0"/>
          <c:cat>
            <c:multiLvlStrRef>
              <c:f>analysis!$F$55:$G$70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analysis!$H$55:$H$70</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620B-4A09-8936-637F8B1D74AC}"/>
            </c:ext>
          </c:extLst>
        </c:ser>
        <c:dLbls>
          <c:showLegendKey val="0"/>
          <c:showVal val="0"/>
          <c:showCatName val="0"/>
          <c:showSerName val="0"/>
          <c:showPercent val="0"/>
          <c:showBubbleSize val="0"/>
        </c:dLbls>
        <c:gapWidth val="219"/>
        <c:axId val="539197887"/>
        <c:axId val="539198303"/>
      </c:barChart>
      <c:lineChart>
        <c:grouping val="standard"/>
        <c:varyColors val="0"/>
        <c:ser>
          <c:idx val="1"/>
          <c:order val="1"/>
          <c:tx>
            <c:strRef>
              <c:f>analysis!$I$54</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analysis!$I$55:$I$70</c:f>
              <c:numCache>
                <c:formatCode>"$"#,##0.00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2-620B-4A09-8936-637F8B1D74AC}"/>
            </c:ext>
          </c:extLst>
        </c:ser>
        <c:dLbls>
          <c:showLegendKey val="0"/>
          <c:showVal val="0"/>
          <c:showCatName val="0"/>
          <c:showSerName val="0"/>
          <c:showPercent val="0"/>
          <c:showBubbleSize val="0"/>
        </c:dLbls>
        <c:marker val="1"/>
        <c:smooth val="0"/>
        <c:axId val="1650825263"/>
        <c:axId val="1650819855"/>
      </c:lineChart>
      <c:catAx>
        <c:axId val="53919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198303"/>
        <c:crosses val="autoZero"/>
        <c:auto val="1"/>
        <c:lblAlgn val="ctr"/>
        <c:lblOffset val="100"/>
        <c:noMultiLvlLbl val="0"/>
      </c:catAx>
      <c:valAx>
        <c:axId val="5391983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197887"/>
        <c:crosses val="autoZero"/>
        <c:crossBetween val="between"/>
      </c:valAx>
      <c:valAx>
        <c:axId val="1650819855"/>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825263"/>
        <c:crosses val="max"/>
        <c:crossBetween val="between"/>
      </c:valAx>
      <c:catAx>
        <c:axId val="1650825263"/>
        <c:scaling>
          <c:orientation val="minMax"/>
        </c:scaling>
        <c:delete val="1"/>
        <c:axPos val="b"/>
        <c:majorTickMark val="out"/>
        <c:minorTickMark val="none"/>
        <c:tickLblPos val="nextTo"/>
        <c:crossAx val="1650819855"/>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analysis!$E$74</c:f>
              <c:strCache>
                <c:ptCount val="1"/>
                <c:pt idx="0">
                  <c:v>Sales</c:v>
                </c:pt>
              </c:strCache>
            </c:strRef>
          </c:tx>
          <c:spPr>
            <a:solidFill>
              <a:schemeClr val="accent1"/>
            </a:solidFill>
            <a:ln>
              <a:noFill/>
            </a:ln>
            <a:effectLst/>
          </c:spPr>
          <c:invertIfNegative val="0"/>
          <c:cat>
            <c:strRef>
              <c:f>analysis!$D$75:$D$84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analysis!$E$75:$E$84</c:f>
              <c:numCache>
                <c:formatCode>"$"#,##0.0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84EF-425D-98DC-A8CF761F8567}"/>
            </c:ext>
          </c:extLst>
        </c:ser>
        <c:dLbls>
          <c:showLegendKey val="0"/>
          <c:showVal val="0"/>
          <c:showCatName val="0"/>
          <c:showSerName val="0"/>
          <c:showPercent val="0"/>
          <c:showBubbleSize val="0"/>
        </c:dLbls>
        <c:gapWidth val="219"/>
        <c:overlap val="-27"/>
        <c:axId val="1650810287"/>
        <c:axId val="1650820687"/>
      </c:barChart>
      <c:catAx>
        <c:axId val="165081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820687"/>
        <c:crosses val="autoZero"/>
        <c:auto val="1"/>
        <c:lblAlgn val="ctr"/>
        <c:lblOffset val="100"/>
        <c:noMultiLvlLbl val="0"/>
      </c:catAx>
      <c:valAx>
        <c:axId val="16508206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8102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analysis!$H$54</c:f>
              <c:strCache>
                <c:ptCount val="1"/>
                <c:pt idx="0">
                  <c:v>Sales</c:v>
                </c:pt>
              </c:strCache>
            </c:strRef>
          </c:tx>
          <c:spPr>
            <a:solidFill>
              <a:schemeClr val="accent1"/>
            </a:solidFill>
            <a:ln>
              <a:noFill/>
            </a:ln>
            <a:effectLst/>
          </c:spPr>
          <c:invertIfNegative val="0"/>
          <c:cat>
            <c:multiLvlStrRef>
              <c:f>analysis!$F$55:$G$70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analysis!$H$55:$H$70</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E110-41C9-B570-AF2E4179147A}"/>
            </c:ext>
          </c:extLst>
        </c:ser>
        <c:dLbls>
          <c:showLegendKey val="0"/>
          <c:showVal val="0"/>
          <c:showCatName val="0"/>
          <c:showSerName val="0"/>
          <c:showPercent val="0"/>
          <c:showBubbleSize val="0"/>
        </c:dLbls>
        <c:gapWidth val="20"/>
        <c:axId val="539197887"/>
        <c:axId val="539198303"/>
      </c:barChart>
      <c:lineChart>
        <c:grouping val="standard"/>
        <c:varyColors val="0"/>
        <c:ser>
          <c:idx val="1"/>
          <c:order val="1"/>
          <c:tx>
            <c:strRef>
              <c:f>analysis!$I$54</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2.8224915349561841E-2"/>
                  <c:y val="-2.531645569620254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1-E110-41C9-B570-AF2E4179147A}"/>
                </c:ext>
              </c:extLst>
            </c:dLbl>
            <c:dLbl>
              <c:idx val="1"/>
              <c:layout>
                <c:manualLayout>
                  <c:x val="-3.1753029768257057E-2"/>
                  <c:y val="4.219409282700421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0-E110-41C9-B570-AF2E4179147A}"/>
                </c:ext>
              </c:extLst>
            </c:dLbl>
            <c:dLbl>
              <c:idx val="2"/>
              <c:layout>
                <c:manualLayout>
                  <c:x val="-3.1753029768257057E-2"/>
                  <c:y val="-3.375527426160337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F-E110-41C9-B570-AF2E4179147A}"/>
                </c:ext>
              </c:extLst>
            </c:dLbl>
            <c:dLbl>
              <c:idx val="3"/>
              <c:layout>
                <c:manualLayout>
                  <c:x val="-2.998897568420842E-2"/>
                  <c:y val="3.031703944424939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E110-41C9-B570-AF2E4179147A}"/>
                </c:ext>
              </c:extLst>
            </c:dLbl>
            <c:dLbl>
              <c:idx val="4"/>
              <c:layout>
                <c:manualLayout>
                  <c:x val="-3.3517086977604665E-2"/>
                  <c:y val="-3.375527426160337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E110-41C9-B570-AF2E4179147A}"/>
                </c:ext>
              </c:extLst>
            </c:dLbl>
            <c:dLbl>
              <c:idx val="5"/>
              <c:layout>
                <c:manualLayout>
                  <c:x val="-3.7045201396299896E-2"/>
                  <c:y val="4.219409282700421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E110-41C9-B570-AF2E4179147A}"/>
                </c:ext>
              </c:extLst>
            </c:dLbl>
            <c:dLbl>
              <c:idx val="6"/>
              <c:layout>
                <c:manualLayout>
                  <c:x val="-3.528114418695228E-2"/>
                  <c:y val="-3.375527426160337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E110-41C9-B570-AF2E4179147A}"/>
                </c:ext>
              </c:extLst>
            </c:dLbl>
            <c:dLbl>
              <c:idx val="7"/>
              <c:layout>
                <c:manualLayout>
                  <c:x val="-1.9404629302823755E-2"/>
                  <c:y val="4.219409282700418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E110-41C9-B570-AF2E4179147A}"/>
                </c:ext>
              </c:extLst>
            </c:dLbl>
            <c:dLbl>
              <c:idx val="8"/>
              <c:layout>
                <c:manualLayout>
                  <c:x val="-3.1753029768257057E-2"/>
                  <c:y val="-2.531645569620253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E110-41C9-B570-AF2E4179147A}"/>
                </c:ext>
              </c:extLst>
            </c:dLbl>
            <c:dLbl>
              <c:idx val="9"/>
              <c:layout>
                <c:manualLayout>
                  <c:x val="-1.5876514884128529E-2"/>
                  <c:y val="-2.53164556962025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E110-41C9-B570-AF2E4179147A}"/>
                </c:ext>
              </c:extLst>
            </c:dLbl>
            <c:dLbl>
              <c:idx val="10"/>
              <c:layout>
                <c:manualLayout>
                  <c:x val="-2.8224915349561827E-2"/>
                  <c:y val="3.797468354430375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E110-41C9-B570-AF2E4179147A}"/>
                </c:ext>
              </c:extLst>
            </c:dLbl>
            <c:dLbl>
              <c:idx val="11"/>
              <c:layout>
                <c:manualLayout>
                  <c:x val="-4.0573315814995257E-2"/>
                  <c:y val="-3.375527426160339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E110-41C9-B570-AF2E4179147A}"/>
                </c:ext>
              </c:extLst>
            </c:dLbl>
            <c:dLbl>
              <c:idx val="12"/>
              <c:layout>
                <c:manualLayout>
                  <c:x val="-2.2932743721519114E-2"/>
                  <c:y val="-3.375527426160337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E110-41C9-B570-AF2E4179147A}"/>
                </c:ext>
              </c:extLst>
            </c:dLbl>
            <c:dLbl>
              <c:idx val="13"/>
              <c:layout>
                <c:manualLayout>
                  <c:x val="-3.5281144186952412E-2"/>
                  <c:y val="3.375527426160337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E110-41C9-B570-AF2E4179147A}"/>
                </c:ext>
              </c:extLst>
            </c:dLbl>
            <c:dLbl>
              <c:idx val="14"/>
              <c:layout>
                <c:manualLayout>
                  <c:x val="-3.7045201396300027E-2"/>
                  <c:y val="-3.7974683544303799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E110-41C9-B570-AF2E4179147A}"/>
                </c:ext>
              </c:extLst>
            </c:dLbl>
            <c:dLbl>
              <c:idx val="15"/>
              <c:layout>
                <c:manualLayout>
                  <c:x val="-2.646085814021434E-2"/>
                  <c:y val="-2.531645569620253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E110-41C9-B570-AF2E417914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analysis!$I$55:$I$70</c:f>
              <c:numCache>
                <c:formatCode>"$"#,##0.00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E110-41C9-B570-AF2E4179147A}"/>
            </c:ext>
          </c:extLst>
        </c:ser>
        <c:dLbls>
          <c:showLegendKey val="0"/>
          <c:showVal val="0"/>
          <c:showCatName val="0"/>
          <c:showSerName val="0"/>
          <c:showPercent val="0"/>
          <c:showBubbleSize val="0"/>
        </c:dLbls>
        <c:marker val="1"/>
        <c:smooth val="0"/>
        <c:axId val="1145148335"/>
        <c:axId val="1145146255"/>
      </c:lineChart>
      <c:catAx>
        <c:axId val="53919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198303"/>
        <c:crosses val="autoZero"/>
        <c:auto val="1"/>
        <c:lblAlgn val="ctr"/>
        <c:lblOffset val="100"/>
        <c:noMultiLvlLbl val="0"/>
      </c:catAx>
      <c:valAx>
        <c:axId val="539198303"/>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197887"/>
        <c:crosses val="autoZero"/>
        <c:crossBetween val="between"/>
        <c:dispUnits>
          <c:builtInUnit val="thousands"/>
          <c:dispUnitsLbl>
            <c:layout>
              <c:manualLayout>
                <c:xMode val="edge"/>
                <c:yMode val="edge"/>
                <c:x val="8.8378258948298722E-3"/>
                <c:y val="0.3519668737060041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145146255"/>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148335"/>
        <c:crosses val="max"/>
        <c:crossBetween val="between"/>
      </c:valAx>
      <c:catAx>
        <c:axId val="1145148335"/>
        <c:scaling>
          <c:orientation val="minMax"/>
        </c:scaling>
        <c:delete val="1"/>
        <c:axPos val="b"/>
        <c:majorTickMark val="out"/>
        <c:minorTickMark val="none"/>
        <c:tickLblPos val="nextTo"/>
        <c:crossAx val="1145146255"/>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States with Highest</a:t>
            </a:r>
            <a:r>
              <a:rPr lang="en-US" b="1" baseline="0"/>
              <a:t> </a:t>
            </a:r>
            <a:r>
              <a:rPr lang="en-US" b="1"/>
              <a:t>Sales</a:t>
            </a:r>
          </a:p>
        </c:rich>
      </c:tx>
      <c:layout>
        <c:manualLayout>
          <c:xMode val="edge"/>
          <c:yMode val="edge"/>
          <c:x val="0.35327174302075876"/>
          <c:y val="3.824092929673726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8147816750178959E-2"/>
          <c:y val="2.792912721251628E-2"/>
          <c:w val="0.85349334884275829"/>
          <c:h val="0.78586374365448985"/>
        </c:manualLayout>
      </c:layout>
      <c:barChart>
        <c:barDir val="col"/>
        <c:grouping val="clustered"/>
        <c:varyColors val="0"/>
        <c:ser>
          <c:idx val="0"/>
          <c:order val="0"/>
          <c:tx>
            <c:strRef>
              <c:f>analysis!$E$74</c:f>
              <c:strCache>
                <c:ptCount val="1"/>
                <c:pt idx="0">
                  <c:v>Sales</c:v>
                </c:pt>
              </c:strCache>
            </c:strRef>
          </c:tx>
          <c:spPr>
            <a:solidFill>
              <a:schemeClr val="accent1"/>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analysis!$D$75:$D$84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analysis!$E$75:$E$84</c:f>
              <c:numCache>
                <c:formatCode>"$"#,##0.0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B3DD-40EF-87C8-3BB428DDDA44}"/>
            </c:ext>
          </c:extLst>
        </c:ser>
        <c:dLbls>
          <c:showLegendKey val="0"/>
          <c:showVal val="0"/>
          <c:showCatName val="0"/>
          <c:showSerName val="0"/>
          <c:showPercent val="0"/>
          <c:showBubbleSize val="0"/>
        </c:dLbls>
        <c:gapWidth val="110"/>
        <c:overlap val="-27"/>
        <c:axId val="1650810287"/>
        <c:axId val="1650820687"/>
      </c:barChart>
      <c:catAx>
        <c:axId val="165081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820687"/>
        <c:crosses val="autoZero"/>
        <c:auto val="1"/>
        <c:lblAlgn val="ctr"/>
        <c:lblOffset val="100"/>
        <c:noMultiLvlLbl val="0"/>
      </c:catAx>
      <c:valAx>
        <c:axId val="1650820687"/>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0810287"/>
        <c:crosses val="autoZero"/>
        <c:crossBetween val="between"/>
        <c:dispUnits>
          <c:builtInUnit val="thousands"/>
          <c:dispUnitsLbl>
            <c:layout>
              <c:manualLayout>
                <c:xMode val="edge"/>
                <c:yMode val="edge"/>
                <c:x val="3.2152230971128518E-4"/>
                <c:y val="0.3459349741602728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7</xdr:col>
      <xdr:colOff>6350</xdr:colOff>
      <xdr:row>1</xdr:row>
      <xdr:rowOff>19051</xdr:rowOff>
    </xdr:from>
    <xdr:to>
      <xdr:col>9</xdr:col>
      <xdr:colOff>463550</xdr:colOff>
      <xdr:row>8</xdr:row>
      <xdr:rowOff>12700</xdr:rowOff>
    </xdr:to>
    <mc:AlternateContent xmlns:mc="http://schemas.openxmlformats.org/markup-compatibility/2006" xmlns:a14="http://schemas.microsoft.com/office/drawing/2010/main">
      <mc:Choice Requires="a14">
        <xdr:graphicFrame macro="">
          <xdr:nvGraphicFramePr>
            <xdr:cNvPr id="2"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623050" y="203201"/>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12700</xdr:colOff>
      <xdr:row>1</xdr:row>
      <xdr:rowOff>12701</xdr:rowOff>
    </xdr:from>
    <xdr:to>
      <xdr:col>13</xdr:col>
      <xdr:colOff>12700</xdr:colOff>
      <xdr:row>8</xdr:row>
      <xdr:rowOff>12701</xdr:rowOff>
    </xdr:to>
    <mc:AlternateContent xmlns:mc="http://schemas.openxmlformats.org/markup-compatibility/2006" xmlns:a14="http://schemas.microsoft.com/office/drawing/2010/main">
      <mc:Choice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10600" y="196851"/>
              <a:ext cx="1828800" cy="124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361950</xdr:colOff>
      <xdr:row>9</xdr:row>
      <xdr:rowOff>12701</xdr:rowOff>
    </xdr:from>
    <xdr:to>
      <xdr:col>5</xdr:col>
      <xdr:colOff>222250</xdr:colOff>
      <xdr:row>15</xdr:row>
      <xdr:rowOff>146051</xdr:rowOff>
    </xdr:to>
    <mc:AlternateContent xmlns:mc="http://schemas.openxmlformats.org/markup-compatibility/2006" xmlns:a14="http://schemas.microsoft.com/office/drawing/2010/main">
      <mc:Choice Requires="a14">
        <xdr:graphicFrame macro="">
          <xdr:nvGraphicFramePr>
            <xdr:cNvPr id="4"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225800" y="1670051"/>
              <a:ext cx="1828800"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603250</xdr:colOff>
      <xdr:row>38</xdr:row>
      <xdr:rowOff>6351</xdr:rowOff>
    </xdr:from>
    <xdr:to>
      <xdr:col>10</xdr:col>
      <xdr:colOff>450850</xdr:colOff>
      <xdr:row>44</xdr:row>
      <xdr:rowOff>133351</xdr:rowOff>
    </xdr:to>
    <mc:AlternateContent xmlns:mc="http://schemas.openxmlformats.org/markup-compatibility/2006" xmlns:a14="http://schemas.microsoft.com/office/drawing/2010/main">
      <mc:Choice Requires="a14">
        <xdr:graphicFrame macro="">
          <xdr:nvGraphicFramePr>
            <xdr:cNvPr id="5"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7219950" y="7004051"/>
              <a:ext cx="1828800" cy="1193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606424</xdr:colOff>
      <xdr:row>54</xdr:row>
      <xdr:rowOff>9524</xdr:rowOff>
    </xdr:from>
    <xdr:to>
      <xdr:col>20</xdr:col>
      <xdr:colOff>520700</xdr:colOff>
      <xdr:row>70</xdr:row>
      <xdr:rowOff>177800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3174</xdr:colOff>
      <xdr:row>73</xdr:row>
      <xdr:rowOff>3174</xdr:rowOff>
    </xdr:from>
    <xdr:to>
      <xdr:col>17</xdr:col>
      <xdr:colOff>253999</xdr:colOff>
      <xdr:row>88</xdr:row>
      <xdr:rowOff>158749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31750</xdr:colOff>
      <xdr:row>73</xdr:row>
      <xdr:rowOff>19051</xdr:rowOff>
    </xdr:from>
    <xdr:to>
      <xdr:col>18</xdr:col>
      <xdr:colOff>31750</xdr:colOff>
      <xdr:row>80</xdr:row>
      <xdr:rowOff>38101</xdr:rowOff>
    </xdr:to>
    <mc:AlternateContent xmlns:mc="http://schemas.openxmlformats.org/markup-compatibility/2006" xmlns:a14="http://schemas.microsoft.com/office/drawing/2010/main">
      <mc:Choice Requires="a14">
        <xdr:graphicFrame macro="">
          <xdr:nvGraphicFramePr>
            <xdr:cNvPr id="8"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1379200" y="12998451"/>
              <a:ext cx="1828800" cy="126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527050</xdr:colOff>
      <xdr:row>72</xdr:row>
      <xdr:rowOff>177801</xdr:rowOff>
    </xdr:from>
    <xdr:to>
      <xdr:col>23</xdr:col>
      <xdr:colOff>527050</xdr:colOff>
      <xdr:row>81</xdr:row>
      <xdr:rowOff>38101</xdr:rowOff>
    </xdr:to>
    <mc:AlternateContent xmlns:mc="http://schemas.openxmlformats.org/markup-compatibility/2006" xmlns:a14="http://schemas.microsoft.com/office/drawing/2010/main">
      <mc:Choice Requires="a14">
        <xdr:graphicFrame macro="">
          <xdr:nvGraphicFramePr>
            <xdr:cNvPr id="9"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4922500" y="12979401"/>
              <a:ext cx="1828800" cy="146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565150</xdr:colOff>
      <xdr:row>73</xdr:row>
      <xdr:rowOff>25401</xdr:rowOff>
    </xdr:from>
    <xdr:to>
      <xdr:col>20</xdr:col>
      <xdr:colOff>565150</xdr:colOff>
      <xdr:row>79</xdr:row>
      <xdr:rowOff>139701</xdr:rowOff>
    </xdr:to>
    <mc:AlternateContent xmlns:mc="http://schemas.openxmlformats.org/markup-compatibility/2006" xmlns:a14="http://schemas.microsoft.com/office/drawing/2010/main">
      <mc:Choice Requires="a14">
        <xdr:graphicFrame macro="">
          <xdr:nvGraphicFramePr>
            <xdr:cNvPr id="10"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3131800" y="13004801"/>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6350</xdr:colOff>
      <xdr:row>5</xdr:row>
      <xdr:rowOff>114300</xdr:rowOff>
    </xdr:from>
    <xdr:to>
      <xdr:col>4</xdr:col>
      <xdr:colOff>247650</xdr:colOff>
      <xdr:row>9</xdr:row>
      <xdr:rowOff>114300</xdr:rowOff>
    </xdr:to>
    <xdr:grpSp>
      <xdr:nvGrpSpPr>
        <xdr:cNvPr id="4" name="Group 3"/>
        <xdr:cNvGrpSpPr/>
      </xdr:nvGrpSpPr>
      <xdr:grpSpPr>
        <a:xfrm>
          <a:off x="1225550" y="1003300"/>
          <a:ext cx="1835150" cy="711200"/>
          <a:chOff x="1225550" y="1085850"/>
          <a:chExt cx="1835150" cy="736600"/>
        </a:xfrm>
      </xdr:grpSpPr>
      <xdr:sp macro="" textlink="sale_latest_year">
        <xdr:nvSpPr>
          <xdr:cNvPr id="11" name="Rounded Rectangle 10"/>
          <xdr:cNvSpPr/>
        </xdr:nvSpPr>
        <xdr:spPr>
          <a:xfrm>
            <a:off x="1225550" y="1085850"/>
            <a:ext cx="1835150" cy="7366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3AB1FF7-F834-4153-A43A-C4C3B649BE11}" type="TxLink">
              <a:rPr lang="en-US" sz="1800" b="1" i="0" u="none" strike="noStrike">
                <a:ln>
                  <a:noFill/>
                </a:ln>
                <a:solidFill>
                  <a:schemeClr val="bg1"/>
                </a:solidFill>
                <a:latin typeface="+mn-lt"/>
                <a:cs typeface="Calibri"/>
              </a:rPr>
              <a:pPr algn="ctr"/>
              <a:t> 733,215.26 </a:t>
            </a:fld>
            <a:endParaRPr lang="en-US" sz="1800" b="1">
              <a:ln>
                <a:noFill/>
              </a:ln>
              <a:solidFill>
                <a:schemeClr val="bg1"/>
              </a:solidFill>
              <a:latin typeface="+mn-lt"/>
            </a:endParaRPr>
          </a:p>
        </xdr:txBody>
      </xdr:sp>
      <xdr:sp macro="" textlink="">
        <xdr:nvSpPr>
          <xdr:cNvPr id="2" name="TextBox 1"/>
          <xdr:cNvSpPr txBox="1"/>
        </xdr:nvSpPr>
        <xdr:spPr>
          <a:xfrm>
            <a:off x="1517650" y="1212850"/>
            <a:ext cx="1225550" cy="254000"/>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Sale Latest Year</a:t>
            </a:r>
          </a:p>
        </xdr:txBody>
      </xdr:sp>
    </xdr:grpSp>
    <xdr:clientData/>
  </xdr:twoCellAnchor>
  <xdr:twoCellAnchor editAs="oneCell">
    <xdr:from>
      <xdr:col>2</xdr:col>
      <xdr:colOff>0</xdr:colOff>
      <xdr:row>0</xdr:row>
      <xdr:rowOff>0</xdr:rowOff>
    </xdr:from>
    <xdr:to>
      <xdr:col>2</xdr:col>
      <xdr:colOff>304800</xdr:colOff>
      <xdr:row>1</xdr:row>
      <xdr:rowOff>120650</xdr:rowOff>
    </xdr:to>
    <xdr:sp macro="" textlink="">
      <xdr:nvSpPr>
        <xdr:cNvPr id="2049" name="AutoShape 1" descr="5,500+ Green Shopping Cart Icon Stock ..."/>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0</xdr:row>
      <xdr:rowOff>0</xdr:rowOff>
    </xdr:from>
    <xdr:to>
      <xdr:col>2</xdr:col>
      <xdr:colOff>304800</xdr:colOff>
      <xdr:row>1</xdr:row>
      <xdr:rowOff>120650</xdr:rowOff>
    </xdr:to>
    <xdr:sp macro="" textlink="">
      <xdr:nvSpPr>
        <xdr:cNvPr id="2051" name="AutoShape 3" descr="5,500+ Green Shopping Cart Icon Stock ..."/>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482600</xdr:colOff>
      <xdr:row>0</xdr:row>
      <xdr:rowOff>0</xdr:rowOff>
    </xdr:from>
    <xdr:to>
      <xdr:col>3</xdr:col>
      <xdr:colOff>239992</xdr:colOff>
      <xdr:row>6</xdr:row>
      <xdr:rowOff>0</xdr:rowOff>
    </xdr:to>
    <xdr:pic>
      <xdr:nvPicPr>
        <xdr:cNvPr id="18" name="Picture 17" descr="5,500+ Green Shopping Cart Icon Stock Illustrations, Royalty-Free Vector  Graphics &amp; Clip Art - iStock"/>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092200" y="0"/>
          <a:ext cx="1186142"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252730</xdr:colOff>
      <xdr:row>5</xdr:row>
      <xdr:rowOff>114300</xdr:rowOff>
    </xdr:from>
    <xdr:to>
      <xdr:col>8</xdr:col>
      <xdr:colOff>231866</xdr:colOff>
      <xdr:row>9</xdr:row>
      <xdr:rowOff>114300</xdr:rowOff>
    </xdr:to>
    <xdr:grpSp>
      <xdr:nvGrpSpPr>
        <xdr:cNvPr id="21" name="Group 20"/>
        <xdr:cNvGrpSpPr/>
      </xdr:nvGrpSpPr>
      <xdr:grpSpPr>
        <a:xfrm>
          <a:off x="3840480" y="1003300"/>
          <a:ext cx="1833336" cy="711200"/>
          <a:chOff x="1225550" y="1085850"/>
          <a:chExt cx="1835150" cy="736600"/>
        </a:xfrm>
      </xdr:grpSpPr>
      <xdr:sp macro="" textlink="sale_last_year">
        <xdr:nvSpPr>
          <xdr:cNvPr id="22" name="Rounded Rectangle 21"/>
          <xdr:cNvSpPr/>
        </xdr:nvSpPr>
        <xdr:spPr>
          <a:xfrm>
            <a:off x="1225550" y="1085850"/>
            <a:ext cx="1835150" cy="7366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68A2B1C-00DB-4F91-85BC-3730311395B0}" type="TxLink">
              <a:rPr lang="en-US" sz="1800" b="1" i="0" u="none" strike="noStrike">
                <a:ln>
                  <a:noFill/>
                </a:ln>
                <a:solidFill>
                  <a:schemeClr val="bg1"/>
                </a:solidFill>
                <a:latin typeface="+mn-lt"/>
                <a:cs typeface="Calibri"/>
              </a:rPr>
              <a:pPr algn="ctr"/>
              <a:t> 609,205.60 </a:t>
            </a:fld>
            <a:endParaRPr lang="en-US" sz="3200" b="1">
              <a:ln>
                <a:noFill/>
              </a:ln>
              <a:solidFill>
                <a:schemeClr val="bg1"/>
              </a:solidFill>
              <a:latin typeface="+mn-lt"/>
            </a:endParaRPr>
          </a:p>
        </xdr:txBody>
      </xdr:sp>
      <xdr:sp macro="" textlink="">
        <xdr:nvSpPr>
          <xdr:cNvPr id="23" name="TextBox 22"/>
          <xdr:cNvSpPr txBox="1"/>
        </xdr:nvSpPr>
        <xdr:spPr>
          <a:xfrm>
            <a:off x="1517650" y="1212850"/>
            <a:ext cx="1225550" cy="254000"/>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rPr>
              <a:t>Sale Last Year</a:t>
            </a:r>
          </a:p>
        </xdr:txBody>
      </xdr:sp>
    </xdr:grpSp>
    <xdr:clientData/>
  </xdr:twoCellAnchor>
  <xdr:twoCellAnchor editAs="absolute">
    <xdr:from>
      <xdr:col>9</xdr:col>
      <xdr:colOff>186146</xdr:colOff>
      <xdr:row>5</xdr:row>
      <xdr:rowOff>114300</xdr:rowOff>
    </xdr:from>
    <xdr:to>
      <xdr:col>11</xdr:col>
      <xdr:colOff>471896</xdr:colOff>
      <xdr:row>9</xdr:row>
      <xdr:rowOff>114300</xdr:rowOff>
    </xdr:to>
    <xdr:grpSp>
      <xdr:nvGrpSpPr>
        <xdr:cNvPr id="24" name="Group 23"/>
        <xdr:cNvGrpSpPr/>
      </xdr:nvGrpSpPr>
      <xdr:grpSpPr>
        <a:xfrm>
          <a:off x="6453596" y="1003300"/>
          <a:ext cx="1835150" cy="711200"/>
          <a:chOff x="1225550" y="1085850"/>
          <a:chExt cx="1835150" cy="736600"/>
        </a:xfrm>
      </xdr:grpSpPr>
      <xdr:sp macro="" textlink="sale_vs_py">
        <xdr:nvSpPr>
          <xdr:cNvPr id="25" name="Rounded Rectangle 24"/>
          <xdr:cNvSpPr/>
        </xdr:nvSpPr>
        <xdr:spPr>
          <a:xfrm>
            <a:off x="1225550" y="1085850"/>
            <a:ext cx="1835150" cy="7366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0DADF90-6559-4C44-9CE8-80075CBB12FA}" type="TxLink">
              <a:rPr lang="en-US" sz="1800" b="1" i="0" u="none" strike="noStrike">
                <a:ln>
                  <a:noFill/>
                </a:ln>
                <a:solidFill>
                  <a:schemeClr val="bg1"/>
                </a:solidFill>
                <a:latin typeface="+mn-lt"/>
                <a:cs typeface="Calibri"/>
              </a:rPr>
              <a:pPr algn="ctr"/>
              <a:t>20.36%</a:t>
            </a:fld>
            <a:endParaRPr lang="en-US" sz="1800" b="1">
              <a:ln>
                <a:noFill/>
              </a:ln>
              <a:solidFill>
                <a:schemeClr val="bg1"/>
              </a:solidFill>
              <a:latin typeface="+mn-lt"/>
            </a:endParaRPr>
          </a:p>
        </xdr:txBody>
      </xdr:sp>
      <xdr:sp macro="" textlink="">
        <xdr:nvSpPr>
          <xdr:cNvPr id="26" name="TextBox 25"/>
          <xdr:cNvSpPr txBox="1"/>
        </xdr:nvSpPr>
        <xdr:spPr>
          <a:xfrm>
            <a:off x="1517650" y="1212849"/>
            <a:ext cx="1363254" cy="280760"/>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Sale Growth</a:t>
            </a:r>
            <a:r>
              <a:rPr lang="en-US" sz="1100" b="1" baseline="0">
                <a:solidFill>
                  <a:schemeClr val="bg1"/>
                </a:solidFill>
              </a:rPr>
              <a:t> vs PY</a:t>
            </a:r>
            <a:endParaRPr lang="en-US" sz="1100" b="1">
              <a:solidFill>
                <a:schemeClr val="bg1"/>
              </a:solidFill>
            </a:endParaRPr>
          </a:p>
        </xdr:txBody>
      </xdr:sp>
    </xdr:grpSp>
    <xdr:clientData/>
  </xdr:twoCellAnchor>
  <xdr:twoCellAnchor editAs="absolute">
    <xdr:from>
      <xdr:col>13</xdr:col>
      <xdr:colOff>5261</xdr:colOff>
      <xdr:row>5</xdr:row>
      <xdr:rowOff>114300</xdr:rowOff>
    </xdr:from>
    <xdr:to>
      <xdr:col>15</xdr:col>
      <xdr:colOff>405311</xdr:colOff>
      <xdr:row>9</xdr:row>
      <xdr:rowOff>114300</xdr:rowOff>
    </xdr:to>
    <xdr:grpSp>
      <xdr:nvGrpSpPr>
        <xdr:cNvPr id="27" name="Group 26"/>
        <xdr:cNvGrpSpPr/>
      </xdr:nvGrpSpPr>
      <xdr:grpSpPr>
        <a:xfrm>
          <a:off x="9066711" y="1003300"/>
          <a:ext cx="1835150" cy="711200"/>
          <a:chOff x="1225550" y="1085850"/>
          <a:chExt cx="1835150" cy="736600"/>
        </a:xfrm>
      </xdr:grpSpPr>
      <xdr:sp macro="" textlink="profit_latest_year">
        <xdr:nvSpPr>
          <xdr:cNvPr id="28" name="Rounded Rectangle 27"/>
          <xdr:cNvSpPr/>
        </xdr:nvSpPr>
        <xdr:spPr>
          <a:xfrm>
            <a:off x="1225550" y="1085850"/>
            <a:ext cx="1835150" cy="7366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5A3E446-7554-4AEA-B2CB-D316779BD7F8}" type="TxLink">
              <a:rPr lang="en-US" sz="1800" b="1" i="0" u="none" strike="noStrike">
                <a:ln>
                  <a:noFill/>
                </a:ln>
                <a:solidFill>
                  <a:schemeClr val="bg1"/>
                </a:solidFill>
                <a:latin typeface="+mn-lt"/>
                <a:cs typeface="Calibri"/>
              </a:rPr>
              <a:pPr algn="ctr"/>
              <a:t> 93,439.27 </a:t>
            </a:fld>
            <a:endParaRPr lang="en-US" sz="1800" b="1">
              <a:ln>
                <a:noFill/>
              </a:ln>
              <a:solidFill>
                <a:schemeClr val="bg1"/>
              </a:solidFill>
              <a:latin typeface="+mn-lt"/>
            </a:endParaRPr>
          </a:p>
        </xdr:txBody>
      </xdr:sp>
      <xdr:sp macro="" textlink="">
        <xdr:nvSpPr>
          <xdr:cNvPr id="29" name="TextBox 28"/>
          <xdr:cNvSpPr txBox="1"/>
        </xdr:nvSpPr>
        <xdr:spPr>
          <a:xfrm>
            <a:off x="1517650" y="1212850"/>
            <a:ext cx="1225550" cy="254000"/>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latin typeface="+mn-lt"/>
              </a:rPr>
              <a:t>Profit Latest</a:t>
            </a:r>
            <a:r>
              <a:rPr lang="en-US" sz="1100" b="1" baseline="0">
                <a:solidFill>
                  <a:schemeClr val="bg1"/>
                </a:solidFill>
                <a:latin typeface="+mn-lt"/>
              </a:rPr>
              <a:t> Year</a:t>
            </a:r>
            <a:endParaRPr lang="en-US" sz="1100" b="1">
              <a:solidFill>
                <a:schemeClr val="bg1"/>
              </a:solidFill>
              <a:latin typeface="+mn-lt"/>
            </a:endParaRPr>
          </a:p>
        </xdr:txBody>
      </xdr:sp>
    </xdr:grpSp>
    <xdr:clientData/>
  </xdr:twoCellAnchor>
  <xdr:twoCellAnchor editAs="absolute">
    <xdr:from>
      <xdr:col>16</xdr:col>
      <xdr:colOff>421277</xdr:colOff>
      <xdr:row>5</xdr:row>
      <xdr:rowOff>114300</xdr:rowOff>
    </xdr:from>
    <xdr:to>
      <xdr:col>19</xdr:col>
      <xdr:colOff>248013</xdr:colOff>
      <xdr:row>9</xdr:row>
      <xdr:rowOff>114300</xdr:rowOff>
    </xdr:to>
    <xdr:grpSp>
      <xdr:nvGrpSpPr>
        <xdr:cNvPr id="30" name="Group 29"/>
        <xdr:cNvGrpSpPr/>
      </xdr:nvGrpSpPr>
      <xdr:grpSpPr>
        <a:xfrm>
          <a:off x="11679827" y="1003300"/>
          <a:ext cx="1833336" cy="711200"/>
          <a:chOff x="1225550" y="1085850"/>
          <a:chExt cx="1835150" cy="736600"/>
        </a:xfrm>
      </xdr:grpSpPr>
      <xdr:sp macro="" textlink="profit_last_year">
        <xdr:nvSpPr>
          <xdr:cNvPr id="31" name="Rounded Rectangle 30"/>
          <xdr:cNvSpPr/>
        </xdr:nvSpPr>
        <xdr:spPr>
          <a:xfrm>
            <a:off x="1225550" y="1085850"/>
            <a:ext cx="1835150" cy="7366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FDB8BBB-03E1-408A-B4FF-28BD16FD298E}" type="TxLink">
              <a:rPr lang="en-US" sz="1800" b="1" i="0" u="none" strike="noStrike">
                <a:ln>
                  <a:noFill/>
                </a:ln>
                <a:solidFill>
                  <a:schemeClr val="bg1"/>
                </a:solidFill>
                <a:latin typeface="+mn-lt"/>
                <a:cs typeface="Calibri"/>
              </a:rPr>
              <a:pPr algn="ctr"/>
              <a:t> 81,795.17 </a:t>
            </a:fld>
            <a:endParaRPr lang="en-US" sz="1800" b="1">
              <a:ln>
                <a:noFill/>
              </a:ln>
              <a:solidFill>
                <a:schemeClr val="bg1"/>
              </a:solidFill>
              <a:latin typeface="+mn-lt"/>
            </a:endParaRPr>
          </a:p>
        </xdr:txBody>
      </xdr:sp>
      <xdr:sp macro="" textlink="">
        <xdr:nvSpPr>
          <xdr:cNvPr id="32" name="TextBox 31"/>
          <xdr:cNvSpPr txBox="1"/>
        </xdr:nvSpPr>
        <xdr:spPr>
          <a:xfrm>
            <a:off x="1517650" y="1212850"/>
            <a:ext cx="1225550" cy="254000"/>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latin typeface="+mn-lt"/>
              </a:rPr>
              <a:t>Profit</a:t>
            </a:r>
            <a:r>
              <a:rPr lang="en-US" sz="1100" b="1" baseline="0">
                <a:solidFill>
                  <a:schemeClr val="bg1"/>
                </a:solidFill>
                <a:latin typeface="+mn-lt"/>
              </a:rPr>
              <a:t> Last</a:t>
            </a:r>
            <a:r>
              <a:rPr lang="en-US" sz="1100" b="1">
                <a:solidFill>
                  <a:schemeClr val="bg1"/>
                </a:solidFill>
                <a:latin typeface="+mn-lt"/>
              </a:rPr>
              <a:t> Year</a:t>
            </a:r>
          </a:p>
        </xdr:txBody>
      </xdr:sp>
    </xdr:grpSp>
    <xdr:clientData/>
  </xdr:twoCellAnchor>
  <xdr:twoCellAnchor editAs="absolute">
    <xdr:from>
      <xdr:col>20</xdr:col>
      <xdr:colOff>420008</xdr:colOff>
      <xdr:row>5</xdr:row>
      <xdr:rowOff>114300</xdr:rowOff>
    </xdr:from>
    <xdr:to>
      <xdr:col>22</xdr:col>
      <xdr:colOff>648607</xdr:colOff>
      <xdr:row>9</xdr:row>
      <xdr:rowOff>114300</xdr:rowOff>
    </xdr:to>
    <xdr:grpSp>
      <xdr:nvGrpSpPr>
        <xdr:cNvPr id="33" name="Group 32"/>
        <xdr:cNvGrpSpPr/>
      </xdr:nvGrpSpPr>
      <xdr:grpSpPr>
        <a:xfrm>
          <a:off x="14294758" y="1003300"/>
          <a:ext cx="1835149" cy="711200"/>
          <a:chOff x="1225550" y="1085850"/>
          <a:chExt cx="1835150" cy="736600"/>
        </a:xfrm>
      </xdr:grpSpPr>
      <xdr:sp macro="" textlink="profit_vs_py">
        <xdr:nvSpPr>
          <xdr:cNvPr id="34" name="Rounded Rectangle 33"/>
          <xdr:cNvSpPr/>
        </xdr:nvSpPr>
        <xdr:spPr>
          <a:xfrm>
            <a:off x="1225550" y="1085850"/>
            <a:ext cx="1835150" cy="736600"/>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946E793-5841-44A1-AC80-77E63EAD4F78}" type="TxLink">
              <a:rPr lang="en-US" sz="1800" b="1" i="0" u="none" strike="noStrike">
                <a:ln>
                  <a:noFill/>
                </a:ln>
                <a:solidFill>
                  <a:schemeClr val="bg1"/>
                </a:solidFill>
                <a:latin typeface="+mn-lt"/>
                <a:cs typeface="Calibri"/>
              </a:rPr>
              <a:pPr algn="ctr"/>
              <a:t>14.24%</a:t>
            </a:fld>
            <a:endParaRPr lang="en-US" sz="1800" b="1">
              <a:ln>
                <a:noFill/>
              </a:ln>
              <a:solidFill>
                <a:schemeClr val="bg1"/>
              </a:solidFill>
              <a:latin typeface="+mn-lt"/>
            </a:endParaRPr>
          </a:p>
        </xdr:txBody>
      </xdr:sp>
      <xdr:sp macro="" textlink="">
        <xdr:nvSpPr>
          <xdr:cNvPr id="35" name="TextBox 34"/>
          <xdr:cNvSpPr txBox="1"/>
        </xdr:nvSpPr>
        <xdr:spPr>
          <a:xfrm>
            <a:off x="1517650" y="1212850"/>
            <a:ext cx="1225550" cy="254000"/>
          </a:xfrm>
          <a:prstGeom prst="rect">
            <a:avLst/>
          </a:prstGeom>
          <a:no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latin typeface="+mn-lt"/>
              </a:rPr>
              <a:t>Profit</a:t>
            </a:r>
            <a:r>
              <a:rPr lang="en-US" sz="1100" b="1" baseline="0">
                <a:solidFill>
                  <a:schemeClr val="bg1"/>
                </a:solidFill>
                <a:latin typeface="+mn-lt"/>
              </a:rPr>
              <a:t> vs PY</a:t>
            </a:r>
            <a:endParaRPr lang="en-US" sz="1100" b="1">
              <a:solidFill>
                <a:schemeClr val="bg1"/>
              </a:solidFill>
              <a:latin typeface="+mn-lt"/>
            </a:endParaRPr>
          </a:p>
        </xdr:txBody>
      </xdr:sp>
    </xdr:grpSp>
    <xdr:clientData/>
  </xdr:twoCellAnchor>
  <xdr:twoCellAnchor>
    <xdr:from>
      <xdr:col>1</xdr:col>
      <xdr:colOff>606425</xdr:colOff>
      <xdr:row>28</xdr:row>
      <xdr:rowOff>114302</xdr:rowOff>
    </xdr:from>
    <xdr:to>
      <xdr:col>11</xdr:col>
      <xdr:colOff>590551</xdr:colOff>
      <xdr:row>46</xdr:row>
      <xdr:rowOff>69850</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50800</xdr:colOff>
      <xdr:row>28</xdr:row>
      <xdr:rowOff>158751</xdr:rowOff>
    </xdr:from>
    <xdr:to>
      <xdr:col>24</xdr:col>
      <xdr:colOff>177800</xdr:colOff>
      <xdr:row>47</xdr:row>
      <xdr:rowOff>101600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241300</xdr:colOff>
      <xdr:row>2</xdr:row>
      <xdr:rowOff>6350</xdr:rowOff>
    </xdr:from>
    <xdr:to>
      <xdr:col>11</xdr:col>
      <xdr:colOff>599622</xdr:colOff>
      <xdr:row>4</xdr:row>
      <xdr:rowOff>127000</xdr:rowOff>
    </xdr:to>
    <mc:AlternateContent xmlns:mc="http://schemas.openxmlformats.org/markup-compatibility/2006" xmlns:a14="http://schemas.microsoft.com/office/drawing/2010/main">
      <mc:Choice Requires="a14">
        <xdr:graphicFrame macro="">
          <xdr:nvGraphicFramePr>
            <xdr:cNvPr id="42" name="Segment 3"/>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3829050" y="361950"/>
              <a:ext cx="4587422" cy="476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565150</xdr:colOff>
      <xdr:row>2</xdr:row>
      <xdr:rowOff>6350</xdr:rowOff>
    </xdr:from>
    <xdr:to>
      <xdr:col>19</xdr:col>
      <xdr:colOff>288471</xdr:colOff>
      <xdr:row>5</xdr:row>
      <xdr:rowOff>12700</xdr:rowOff>
    </xdr:to>
    <mc:AlternateContent xmlns:mc="http://schemas.openxmlformats.org/markup-compatibility/2006" xmlns:a14="http://schemas.microsoft.com/office/drawing/2010/main">
      <mc:Choice Requires="a14">
        <xdr:graphicFrame macro="">
          <xdr:nvGraphicFramePr>
            <xdr:cNvPr id="43" name="Category 3"/>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9017000" y="361950"/>
              <a:ext cx="4536621" cy="539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88900</xdr:colOff>
      <xdr:row>10</xdr:row>
      <xdr:rowOff>50800</xdr:rowOff>
    </xdr:from>
    <xdr:to>
      <xdr:col>9</xdr:col>
      <xdr:colOff>690336</xdr:colOff>
      <xdr:row>12</xdr:row>
      <xdr:rowOff>152400</xdr:rowOff>
    </xdr:to>
    <mc:AlternateContent xmlns:mc="http://schemas.openxmlformats.org/markup-compatibility/2006" xmlns:a14="http://schemas.microsoft.com/office/drawing/2010/main">
      <mc:Choice Requires="a14">
        <xdr:graphicFrame macro="">
          <xdr:nvGraphicFramePr>
            <xdr:cNvPr id="44" name="Category 4"/>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2901950" y="2006600"/>
              <a:ext cx="4055836"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12700</xdr:colOff>
      <xdr:row>10</xdr:row>
      <xdr:rowOff>50800</xdr:rowOff>
    </xdr:from>
    <xdr:to>
      <xdr:col>21</xdr:col>
      <xdr:colOff>626835</xdr:colOff>
      <xdr:row>12</xdr:row>
      <xdr:rowOff>149914</xdr:rowOff>
    </xdr:to>
    <mc:AlternateContent xmlns:mc="http://schemas.openxmlformats.org/markup-compatibility/2006" xmlns:a14="http://schemas.microsoft.com/office/drawing/2010/main">
      <mc:Choice Requires="a14">
        <xdr:graphicFrame macro="">
          <xdr:nvGraphicFramePr>
            <xdr:cNvPr id="45" name="Segment 4"/>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11271250" y="2006600"/>
              <a:ext cx="4055835" cy="4547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539750</xdr:colOff>
      <xdr:row>26</xdr:row>
      <xdr:rowOff>6350</xdr:rowOff>
    </xdr:from>
    <xdr:to>
      <xdr:col>6</xdr:col>
      <xdr:colOff>569686</xdr:colOff>
      <xdr:row>28</xdr:row>
      <xdr:rowOff>50800</xdr:rowOff>
    </xdr:to>
    <mc:AlternateContent xmlns:mc="http://schemas.openxmlformats.org/markup-compatibility/2006" xmlns:a14="http://schemas.microsoft.com/office/drawing/2010/main">
      <mc:Choice Requires="a14">
        <xdr:graphicFrame macro="">
          <xdr:nvGraphicFramePr>
            <xdr:cNvPr id="49" name="Segment 5"/>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1149350" y="4806950"/>
              <a:ext cx="3643086" cy="400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165100</xdr:colOff>
      <xdr:row>26</xdr:row>
      <xdr:rowOff>6350</xdr:rowOff>
    </xdr:from>
    <xdr:to>
      <xdr:col>15</xdr:col>
      <xdr:colOff>626836</xdr:colOff>
      <xdr:row>28</xdr:row>
      <xdr:rowOff>57150</xdr:rowOff>
    </xdr:to>
    <mc:AlternateContent xmlns:mc="http://schemas.openxmlformats.org/markup-compatibility/2006" xmlns:a14="http://schemas.microsoft.com/office/drawing/2010/main">
      <mc:Choice Requires="a14">
        <xdr:graphicFrame macro="">
          <xdr:nvGraphicFramePr>
            <xdr:cNvPr id="50"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5607050" y="4806950"/>
              <a:ext cx="5516336" cy="40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222250</xdr:colOff>
      <xdr:row>26</xdr:row>
      <xdr:rowOff>6350</xdr:rowOff>
    </xdr:from>
    <xdr:to>
      <xdr:col>23</xdr:col>
      <xdr:colOff>345622</xdr:colOff>
      <xdr:row>28</xdr:row>
      <xdr:rowOff>50800</xdr:rowOff>
    </xdr:to>
    <mc:AlternateContent xmlns:mc="http://schemas.openxmlformats.org/markup-compatibility/2006" xmlns:a14="http://schemas.microsoft.com/office/drawing/2010/main">
      <mc:Choice Requires="a14">
        <xdr:graphicFrame macro="">
          <xdr:nvGraphicFramePr>
            <xdr:cNvPr id="51" name="Category 5"/>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12242800" y="4806950"/>
              <a:ext cx="4365172" cy="400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10</xdr:row>
      <xdr:rowOff>44450</xdr:rowOff>
    </xdr:from>
    <xdr:to>
      <xdr:col>26</xdr:col>
      <xdr:colOff>25400</xdr:colOff>
      <xdr:row>10</xdr:row>
      <xdr:rowOff>44450</xdr:rowOff>
    </xdr:to>
    <xdr:cxnSp macro="">
      <xdr:nvCxnSpPr>
        <xdr:cNvPr id="40" name="Straight Connector 39"/>
        <xdr:cNvCxnSpPr/>
      </xdr:nvCxnSpPr>
      <xdr:spPr>
        <a:xfrm>
          <a:off x="0" y="1822450"/>
          <a:ext cx="18205450" cy="0"/>
        </a:xfrm>
        <a:prstGeom prst="line">
          <a:avLst/>
        </a:prstGeom>
        <a:ln w="19050">
          <a:solidFill>
            <a:schemeClr val="accent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25</xdr:row>
      <xdr:rowOff>133350</xdr:rowOff>
    </xdr:from>
    <xdr:to>
      <xdr:col>26</xdr:col>
      <xdr:colOff>25400</xdr:colOff>
      <xdr:row>25</xdr:row>
      <xdr:rowOff>133350</xdr:rowOff>
    </xdr:to>
    <xdr:cxnSp macro="">
      <xdr:nvCxnSpPr>
        <xdr:cNvPr id="46" name="Straight Connector 45"/>
        <xdr:cNvCxnSpPr/>
      </xdr:nvCxnSpPr>
      <xdr:spPr>
        <a:xfrm>
          <a:off x="0" y="4578350"/>
          <a:ext cx="18205450" cy="0"/>
        </a:xfrm>
        <a:prstGeom prst="line">
          <a:avLst/>
        </a:prstGeom>
        <a:ln w="19050">
          <a:solidFill>
            <a:schemeClr val="accent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an Deth Han" refreshedDate="45810.637572453707" createdVersion="6" refreshedVersion="6" minRefreshableVersion="3" recordCount="9994">
  <cacheSource type="worksheet">
    <worksheetSource ref="A1:U9995" sheet="raw 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74:B123"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54:D70"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6" firstHeaderRow="0"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h="1" x="1"/>
        <item h="1" x="2"/>
        <item t="default"/>
      </items>
    </pivotField>
    <pivotField showAll="0"/>
    <pivotField showAll="0"/>
    <pivotField dataField="1" showAll="0"/>
    <pivotField showAll="0"/>
    <pivotField showAll="0"/>
    <pivotField dataField="1" showAll="0"/>
    <pivotField axis="axisRow" showAll="0" defaultSubtotal="0">
      <items count="6">
        <item sd="0" x="0"/>
        <item sd="0" x="1"/>
        <item sd="0" x="2"/>
        <item sd="0" x="3"/>
        <item sd="0" x="4"/>
        <item sd="0" x="5"/>
      </items>
    </pivotField>
    <pivotField axis="axisRow" showAll="0" defaultSubtotal="0">
      <items count="6">
        <item h="1" sd="0" x="0"/>
        <item h="1" sd="0" x="1"/>
        <item h="1" sd="0" x="2"/>
        <item sd="0" x="3"/>
        <item sd="0" x="4"/>
        <item h="1" sd="0" x="5"/>
      </items>
    </pivotField>
  </pivotFields>
  <rowFields count="3">
    <field x="22"/>
    <field x="21"/>
    <field x="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4">
    <format dxfId="3">
      <pivotArea collapsedLevelsAreSubtotals="1" fieldPosition="0">
        <references count="1">
          <reference field="22" count="1">
            <x v="3"/>
          </reference>
        </references>
      </pivotArea>
    </format>
    <format dxfId="2">
      <pivotArea collapsedLevelsAreSubtotals="1" fieldPosition="0">
        <references count="1">
          <reference field="22" count="1">
            <x v="4"/>
          </reference>
        </references>
      </pivotArea>
    </format>
    <format dxfId="1">
      <pivotArea collapsedLevelsAreSubtotals="1" fieldPosition="0">
        <references count="1">
          <reference field="22" count="1">
            <x v="3"/>
          </reference>
        </references>
      </pivotArea>
    </format>
    <format dxfId="0">
      <pivotArea collapsedLevelsAreSubtotals="1" fieldPosition="0">
        <references count="1">
          <reference field="22"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9:C50"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2" count="1" selected="0">
              <x v="3"/>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3"/>
    </i>
    <i>
      <x v="14"/>
    </i>
    <i>
      <x v="6"/>
    </i>
    <i>
      <x v="16"/>
    </i>
    <i>
      <x/>
    </i>
    <i>
      <x v="11"/>
    </i>
    <i>
      <x v="1"/>
    </i>
    <i>
      <x v="9"/>
    </i>
  </rowItems>
  <colFields count="1">
    <field x="22"/>
  </colFields>
  <colItems count="2">
    <i>
      <x v="3"/>
    </i>
    <i>
      <x v="4"/>
    </i>
  </colItems>
  <dataFields count="1">
    <dataField name="Sum of Sales" fld="17" baseField="0" baseItem="0" numFmtId="164"/>
  </dataFields>
  <formats count="3">
    <format dxfId="6">
      <pivotArea collapsedLevelsAreSubtotals="1" fieldPosition="0">
        <references count="1">
          <reference field="22" count="1">
            <x v="4"/>
          </reference>
        </references>
      </pivotArea>
    </format>
    <format dxfId="5">
      <pivotArea collapsedLevelsAreSubtotals="1" fieldPosition="0">
        <references count="1">
          <reference field="22" count="1">
            <x v="3"/>
          </reference>
        </references>
      </pivotArea>
    </format>
    <format dxfId="4">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24:C3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22" count="1" selected="0">
              <x v="3"/>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2" count="1" selected="0">
              <x v="4"/>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452"/>
    </i>
    <i>
      <x v="266"/>
    </i>
    <i>
      <x v="374"/>
    </i>
    <i>
      <x v="438"/>
    </i>
    <i>
      <x v="94"/>
    </i>
    <i>
      <x v="80"/>
    </i>
    <i>
      <x v="207"/>
    </i>
    <i>
      <x v="123"/>
    </i>
    <i>
      <x v="233"/>
    </i>
  </rowItems>
  <colFields count="1">
    <field x="22"/>
  </colFields>
  <colItems count="2">
    <i>
      <x v="3"/>
    </i>
    <i>
      <x v="4"/>
    </i>
  </colItems>
  <dataFields count="1">
    <dataField name="Sum of Sales" fld="17" baseField="0" baseItem="0" numFmtId="164"/>
  </dataFields>
  <formats count="3">
    <format dxfId="9">
      <pivotArea collapsedLevelsAreSubtotals="1" fieldPosition="0">
        <references count="1">
          <reference field="22" count="1">
            <x v="4"/>
          </reference>
        </references>
      </pivotArea>
    </format>
    <format dxfId="8">
      <pivotArea collapsedLevelsAreSubtotals="1" fieldPosition="0">
        <references count="1">
          <reference field="22" count="1">
            <x v="3"/>
          </reference>
        </references>
      </pivotArea>
    </format>
    <format dxfId="7">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E39:G50"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22" count="1" selected="0">
              <x v="3"/>
            </reference>
          </references>
        </pivotArea>
      </autoSortScope>
    </pivotField>
    <pivotField showAll="0"/>
    <pivotField showAll="0"/>
    <pivotField showAll="0"/>
    <pivotField showAll="0"/>
    <pivotField showAll="0">
      <items count="4">
        <item h="1"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2" count="1" selected="0">
              <x v="4"/>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452"/>
    </i>
    <i>
      <x v="266"/>
    </i>
    <i>
      <x v="374"/>
    </i>
    <i>
      <x v="438"/>
    </i>
    <i>
      <x v="94"/>
    </i>
    <i>
      <x v="80"/>
    </i>
    <i>
      <x v="207"/>
    </i>
    <i>
      <x v="123"/>
    </i>
    <i>
      <x v="233"/>
    </i>
  </rowItems>
  <colFields count="1">
    <field x="22"/>
  </colFields>
  <colItems count="2">
    <i>
      <x v="3"/>
    </i>
    <i>
      <x v="4"/>
    </i>
  </colItems>
  <dataFields count="1">
    <dataField name="Sum of Sales" fld="17" baseField="0" baseItem="0" numFmtId="164"/>
  </dataFields>
  <formats count="3">
    <format dxfId="12">
      <pivotArea collapsedLevelsAreSubtotals="1" fieldPosition="0">
        <references count="1">
          <reference field="22" count="1">
            <x v="4"/>
          </reference>
        </references>
      </pivotArea>
    </format>
    <format dxfId="11">
      <pivotArea collapsedLevelsAreSubtotals="1" fieldPosition="0">
        <references count="1">
          <reference field="22" count="1">
            <x v="3"/>
          </reference>
        </references>
      </pivotArea>
    </format>
    <format dxfId="10">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10:C21"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2" count="1" selected="0">
              <x v="3"/>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3"/>
    </i>
    <i>
      <x v="14"/>
    </i>
    <i>
      <x v="6"/>
    </i>
    <i>
      <x v="16"/>
    </i>
    <i>
      <x/>
    </i>
    <i>
      <x v="11"/>
    </i>
    <i>
      <x v="1"/>
    </i>
    <i>
      <x v="9"/>
    </i>
  </rowItems>
  <colFields count="1">
    <field x="22"/>
  </colFields>
  <colItems count="2">
    <i>
      <x v="3"/>
    </i>
    <i>
      <x v="4"/>
    </i>
  </colItems>
  <dataFields count="1">
    <dataField name="Sum of Sales" fld="17" baseField="0" baseItem="0"/>
  </dataFields>
  <formats count="3">
    <format dxfId="15">
      <pivotArea collapsedLevelsAreSubtotals="1" fieldPosition="0">
        <references count="1">
          <reference field="22" count="1">
            <x v="4"/>
          </reference>
        </references>
      </pivotArea>
    </format>
    <format dxfId="14">
      <pivotArea collapsedLevelsAreSubtotals="1" fieldPosition="0">
        <references count="1">
          <reference field="22" count="1">
            <x v="3"/>
          </reference>
        </references>
      </pivotArea>
    </format>
    <format dxfId="13">
      <pivotArea collapsedLevelsAreSubtotals="1" fieldPosition="0">
        <references count="1">
          <reference field="15" count="10">
            <x v="0"/>
            <x v="1"/>
            <x v="3"/>
            <x v="5"/>
            <x v="6"/>
            <x v="9"/>
            <x v="11"/>
            <x v="13"/>
            <x v="14"/>
            <x v="16"/>
          </reference>
        </references>
      </pivotArea>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1"/>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3"/>
    <pivotTable tabId="2" name="PivotTable5"/>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1" sourceName="Segment">
  <pivotTables>
    <pivotTable tabId="2" name="PivotTable8"/>
    <pivotTable tabId="2" name="PivotTable6"/>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2" sourceName="Segment">
  <pivotTables>
    <pivotTable tabId="2" name="PivotTable9"/>
    <pivotTable tabId="2" name="PivotTable11"/>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2" name="PivotTable9"/>
    <pivotTable tabId="2" name="PivotTable11"/>
  </pivotTables>
  <data>
    <tabular pivotCacheId="1">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2" name="PivotTable9"/>
    <pivotTable tabId="2" name="PivotTable11"/>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rowHeight="241300"/>
  <slicer name="Category" cache="Slicer_Category" caption="Category" rowHeight="241300"/>
  <slicer name="Category 1" cache="Slicer_Category" caption="Category" rowHeight="241300"/>
  <slicer name="Segment 1" cache="Slicer_Segment1" caption="Segment" rowHeight="241300"/>
  <slicer name="Segment 2" cache="Slicer_Segment2" caption="Segment" rowHeight="241300"/>
  <slicer name="Ship Mode" cache="Slicer_Ship_Mode" caption="Ship Mode" rowHeight="241300"/>
  <slicer name="Category 2" cache="Slicer_Category1"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3" cache="Slicer_Segment" caption="Segment" columnCount="3" showCaption="0" style="Slicer No Border" rowHeight="241300"/>
  <slicer name="Category 3" cache="Slicer_Category" caption="Category" columnCount="3" showCaption="0" style="Slicer No Border" rowHeight="241300"/>
  <slicer name="Category 4" cache="Slicer_Category" caption="Category" columnCount="3" showCaption="0" style="Slicer No Border" rowHeight="241300"/>
  <slicer name="Segment 4" cache="Slicer_Segment1" caption="Segment" columnCount="3" showCaption="0" style="Slicer No Border" rowHeight="241300"/>
  <slicer name="Segment 5" cache="Slicer_Segment2" caption="Segment" columnCount="3" showCaption="0" style="Slicer No Border" rowHeight="241300"/>
  <slicer name="Ship Mode 1" cache="Slicer_Ship_Mode" caption="Ship Mode" columnCount="4" showCaption="0" style="Slicer No Border" rowHeight="241300"/>
  <slicer name="Category 5" cache="Slicer_Category1" caption="Category" columnCount="3" showCaption="0" style="Slicer No Border" rowHeight="241300"/>
</slicers>
</file>

<file path=xl/theme/theme1.xml><?xml version="1.0" encoding="utf-8"?>
<a:theme xmlns:a="http://schemas.openxmlformats.org/drawingml/2006/main" name="Office Theme">
  <a:themeElements>
    <a:clrScheme name="Custom 10">
      <a:dk1>
        <a:sysClr val="windowText" lastClr="000000"/>
      </a:dk1>
      <a:lt1>
        <a:sysClr val="window" lastClr="FFFFFF"/>
      </a:lt1>
      <a:dk2>
        <a:srgbClr val="44546A"/>
      </a:dk2>
      <a:lt2>
        <a:srgbClr val="E7E6E6"/>
      </a:lt2>
      <a:accent1>
        <a:srgbClr val="008A3E"/>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Arial-Times New Roman">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Times New Roman" panose="02020603050405020304"/>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C9985" workbookViewId="0">
      <selection activeCell="O15" sqref="O15"/>
    </sheetView>
  </sheetViews>
  <sheetFormatPr defaultRowHeight="1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23"/>
  <sheetViews>
    <sheetView topLeftCell="A66" workbookViewId="0">
      <selection activeCell="G83" sqref="G83"/>
    </sheetView>
  </sheetViews>
  <sheetFormatPr defaultRowHeight="14" x14ac:dyDescent="0.3"/>
  <cols>
    <col min="1" max="1" width="17.54296875" customWidth="1"/>
    <col min="2" max="3" width="11.81640625" customWidth="1"/>
    <col min="4" max="4" width="14.90625" customWidth="1"/>
    <col min="5" max="5" width="13.26953125" customWidth="1"/>
    <col min="6" max="6" width="16.26953125" customWidth="1"/>
    <col min="7" max="7" width="9.81640625" bestFit="1" customWidth="1"/>
    <col min="8" max="8" width="10.81640625" customWidth="1"/>
    <col min="9" max="9" width="8.81640625" customWidth="1"/>
  </cols>
  <sheetData>
    <row r="3" spans="1:6" x14ac:dyDescent="0.3">
      <c r="A3" s="3" t="s">
        <v>10939</v>
      </c>
      <c r="B3" t="s">
        <v>10949</v>
      </c>
      <c r="C3" t="s">
        <v>10950</v>
      </c>
      <c r="E3" t="s">
        <v>10951</v>
      </c>
      <c r="F3" t="s">
        <v>10952</v>
      </c>
    </row>
    <row r="4" spans="1:6" x14ac:dyDescent="0.3">
      <c r="A4" s="4" t="s">
        <v>10947</v>
      </c>
      <c r="B4" s="9">
        <v>609205.59799999965</v>
      </c>
      <c r="C4" s="9">
        <v>81795.17429999981</v>
      </c>
    </row>
    <row r="5" spans="1:6" x14ac:dyDescent="0.3">
      <c r="A5" s="4" t="s">
        <v>10948</v>
      </c>
      <c r="B5" s="9">
        <v>733215.2551999999</v>
      </c>
      <c r="C5" s="9">
        <v>93439.269600000145</v>
      </c>
      <c r="E5" s="6">
        <f>GETPIVOTDATA("Sum of Sales",$A$2,"Years",2017)/GETPIVOTDATA("Sum of Sales",$A$2,"Years",2016)-1</f>
        <v>0.20355961535337097</v>
      </c>
      <c r="F5" s="6">
        <f>GETPIVOTDATA("Sum of Profit",$A$2,"Years",2017)/GETPIVOTDATA("Sum of Profit",$A$2,"Years",2016)-1</f>
        <v>0.1423567514789239</v>
      </c>
    </row>
    <row r="6" spans="1:6" x14ac:dyDescent="0.3">
      <c r="A6" s="4" t="s">
        <v>10940</v>
      </c>
      <c r="B6" s="5">
        <v>1342420.8531999995</v>
      </c>
      <c r="C6" s="5">
        <v>175234.44389999995</v>
      </c>
    </row>
    <row r="10" spans="1:6" x14ac:dyDescent="0.3">
      <c r="A10" s="3" t="s">
        <v>10949</v>
      </c>
      <c r="B10" s="3" t="s">
        <v>10953</v>
      </c>
    </row>
    <row r="11" spans="1:6" x14ac:dyDescent="0.3">
      <c r="A11" s="3" t="s">
        <v>10939</v>
      </c>
      <c r="B11" t="s">
        <v>10948</v>
      </c>
      <c r="C11" t="s">
        <v>10947</v>
      </c>
    </row>
    <row r="12" spans="1:6" x14ac:dyDescent="0.3">
      <c r="A12" s="4" t="s">
        <v>71</v>
      </c>
      <c r="B12" s="9">
        <v>105340.51600000002</v>
      </c>
      <c r="C12" s="9">
        <v>78962.029999999984</v>
      </c>
    </row>
    <row r="13" spans="1:6" x14ac:dyDescent="0.3">
      <c r="A13" s="4" t="s">
        <v>35</v>
      </c>
      <c r="B13" s="9">
        <v>95554.352999999988</v>
      </c>
      <c r="C13" s="9">
        <v>83918.64499999996</v>
      </c>
    </row>
    <row r="14" spans="1:6" x14ac:dyDescent="0.3">
      <c r="A14" s="4" t="s">
        <v>74</v>
      </c>
      <c r="B14" s="9">
        <v>72788.044999999984</v>
      </c>
      <c r="C14" s="9">
        <v>49683.325000000004</v>
      </c>
    </row>
    <row r="15" spans="1:6" x14ac:dyDescent="0.3">
      <c r="A15" s="4" t="s">
        <v>58</v>
      </c>
      <c r="B15" s="9">
        <v>69677.617999999973</v>
      </c>
      <c r="C15" s="9">
        <v>58788.700000000004</v>
      </c>
    </row>
    <row r="16" spans="1:6" x14ac:dyDescent="0.3">
      <c r="A16" s="4" t="s">
        <v>1218</v>
      </c>
      <c r="B16" s="9">
        <v>62899.387999999984</v>
      </c>
      <c r="C16" s="9">
        <v>49599.41</v>
      </c>
    </row>
    <row r="17" spans="1:3" x14ac:dyDescent="0.3">
      <c r="A17" s="4" t="s">
        <v>55</v>
      </c>
      <c r="B17" s="9">
        <v>60893.54250000004</v>
      </c>
      <c r="C17" s="9">
        <v>60833.200499999992</v>
      </c>
    </row>
    <row r="18" spans="1:3" x14ac:dyDescent="0.3">
      <c r="A18" s="4" t="s">
        <v>160</v>
      </c>
      <c r="B18" s="9">
        <v>59946.232000000011</v>
      </c>
      <c r="C18" s="9">
        <v>41895.853999999999</v>
      </c>
    </row>
    <row r="19" spans="1:3" x14ac:dyDescent="0.3">
      <c r="A19" s="4" t="s">
        <v>683</v>
      </c>
      <c r="B19" s="9">
        <v>43544.675000000003</v>
      </c>
      <c r="C19" s="9">
        <v>55906.886000000013</v>
      </c>
    </row>
    <row r="20" spans="1:3" x14ac:dyDescent="0.3">
      <c r="A20" s="4" t="s">
        <v>77</v>
      </c>
      <c r="B20" s="9">
        <v>42926.932000000001</v>
      </c>
      <c r="C20" s="9">
        <v>26050.314999999999</v>
      </c>
    </row>
    <row r="21" spans="1:3" x14ac:dyDescent="0.3">
      <c r="A21" s="4" t="s">
        <v>64</v>
      </c>
      <c r="B21" s="9">
        <v>28915.093999999986</v>
      </c>
      <c r="C21" s="9">
        <v>27874.12399999996</v>
      </c>
    </row>
    <row r="24" spans="1:3" x14ac:dyDescent="0.3">
      <c r="A24" s="3" t="s">
        <v>10949</v>
      </c>
      <c r="B24" s="3" t="s">
        <v>10953</v>
      </c>
    </row>
    <row r="25" spans="1:3" x14ac:dyDescent="0.3">
      <c r="A25" s="3" t="s">
        <v>10939</v>
      </c>
      <c r="B25" t="s">
        <v>10948</v>
      </c>
      <c r="C25" t="s">
        <v>10947</v>
      </c>
    </row>
    <row r="26" spans="1:3" x14ac:dyDescent="0.3">
      <c r="A26" s="4" t="s">
        <v>265</v>
      </c>
      <c r="B26" s="7">
        <v>86939.600999999995</v>
      </c>
      <c r="C26" s="7">
        <v>54824.09800000002</v>
      </c>
    </row>
    <row r="27" spans="1:3" x14ac:dyDescent="0.3">
      <c r="A27" s="4" t="s">
        <v>94</v>
      </c>
      <c r="B27" s="7">
        <v>56990.82</v>
      </c>
      <c r="C27" s="7">
        <v>16158.721999999998</v>
      </c>
    </row>
    <row r="28" spans="1:3" x14ac:dyDescent="0.3">
      <c r="A28" s="4" t="s">
        <v>41</v>
      </c>
      <c r="B28" s="7">
        <v>48875.692499999976</v>
      </c>
      <c r="C28" s="7">
        <v>56398.747999999992</v>
      </c>
    </row>
    <row r="29" spans="1:3" x14ac:dyDescent="0.3">
      <c r="A29" s="4" t="s">
        <v>145</v>
      </c>
      <c r="B29" s="7">
        <v>41595.501999999964</v>
      </c>
      <c r="C29" s="7">
        <v>30304.938000000002</v>
      </c>
    </row>
    <row r="30" spans="1:3" x14ac:dyDescent="0.3">
      <c r="A30" s="4" t="s">
        <v>126</v>
      </c>
      <c r="B30" s="7">
        <v>37197.550999999992</v>
      </c>
      <c r="C30" s="7">
        <v>29845.870999999992</v>
      </c>
    </row>
    <row r="31" spans="1:3" x14ac:dyDescent="0.3">
      <c r="A31" s="4" t="s">
        <v>496</v>
      </c>
      <c r="B31" s="7">
        <v>17571.473000000002</v>
      </c>
      <c r="C31" s="7">
        <v>9506.4120000000021</v>
      </c>
    </row>
    <row r="32" spans="1:3" x14ac:dyDescent="0.3">
      <c r="A32" s="4" t="s">
        <v>302</v>
      </c>
      <c r="B32" s="7">
        <v>16245.611000000001</v>
      </c>
      <c r="C32" s="7">
        <v>13067.549999999997</v>
      </c>
    </row>
    <row r="33" spans="1:7" x14ac:dyDescent="0.3">
      <c r="A33" s="4" t="s">
        <v>183</v>
      </c>
      <c r="B33" s="7">
        <v>16212.806399999998</v>
      </c>
      <c r="C33" s="7">
        <v>16448.681399999994</v>
      </c>
    </row>
    <row r="34" spans="1:7" x14ac:dyDescent="0.3">
      <c r="A34" s="4" t="s">
        <v>881</v>
      </c>
      <c r="B34" s="7">
        <v>12148.885999999997</v>
      </c>
      <c r="C34" s="7">
        <v>21197.32</v>
      </c>
    </row>
    <row r="35" spans="1:7" x14ac:dyDescent="0.3">
      <c r="A35" s="4" t="s">
        <v>4276</v>
      </c>
      <c r="B35" s="7">
        <v>5630.51</v>
      </c>
      <c r="C35" s="7">
        <v>18431.34</v>
      </c>
    </row>
    <row r="39" spans="1:7" x14ac:dyDescent="0.3">
      <c r="A39" s="3" t="s">
        <v>10949</v>
      </c>
      <c r="B39" s="3" t="s">
        <v>10953</v>
      </c>
      <c r="E39" s="3" t="s">
        <v>10949</v>
      </c>
      <c r="F39" s="3" t="s">
        <v>10953</v>
      </c>
    </row>
    <row r="40" spans="1:7" x14ac:dyDescent="0.3">
      <c r="A40" s="3" t="s">
        <v>10939</v>
      </c>
      <c r="B40" t="s">
        <v>10948</v>
      </c>
      <c r="C40" t="s">
        <v>10947</v>
      </c>
      <c r="E40" s="3" t="s">
        <v>10939</v>
      </c>
      <c r="F40" t="s">
        <v>10948</v>
      </c>
      <c r="G40" t="s">
        <v>10947</v>
      </c>
    </row>
    <row r="41" spans="1:7" x14ac:dyDescent="0.3">
      <c r="A41" s="4" t="s">
        <v>71</v>
      </c>
      <c r="B41" s="7">
        <v>105340.51600000002</v>
      </c>
      <c r="C41" s="7">
        <v>78962.029999999984</v>
      </c>
      <c r="E41" s="4" t="s">
        <v>265</v>
      </c>
      <c r="F41" s="7">
        <v>86939.600999999995</v>
      </c>
      <c r="G41" s="7">
        <v>54824.09800000002</v>
      </c>
    </row>
    <row r="42" spans="1:7" x14ac:dyDescent="0.3">
      <c r="A42" s="4" t="s">
        <v>35</v>
      </c>
      <c r="B42" s="7">
        <v>95554.352999999988</v>
      </c>
      <c r="C42" s="7">
        <v>83918.64499999996</v>
      </c>
      <c r="E42" s="4" t="s">
        <v>94</v>
      </c>
      <c r="F42" s="7">
        <v>56990.82</v>
      </c>
      <c r="G42" s="7">
        <v>16158.721999999998</v>
      </c>
    </row>
    <row r="43" spans="1:7" x14ac:dyDescent="0.3">
      <c r="A43" s="4" t="s">
        <v>74</v>
      </c>
      <c r="B43" s="7">
        <v>72788.044999999984</v>
      </c>
      <c r="C43" s="7">
        <v>49683.325000000004</v>
      </c>
      <c r="E43" s="4" t="s">
        <v>41</v>
      </c>
      <c r="F43" s="7">
        <v>48875.692499999976</v>
      </c>
      <c r="G43" s="7">
        <v>56398.747999999992</v>
      </c>
    </row>
    <row r="44" spans="1:7" x14ac:dyDescent="0.3">
      <c r="A44" s="4" t="s">
        <v>58</v>
      </c>
      <c r="B44" s="7">
        <v>69677.617999999973</v>
      </c>
      <c r="C44" s="7">
        <v>58788.700000000004</v>
      </c>
      <c r="E44" s="4" t="s">
        <v>145</v>
      </c>
      <c r="F44" s="7">
        <v>41595.501999999964</v>
      </c>
      <c r="G44" s="7">
        <v>30304.938000000002</v>
      </c>
    </row>
    <row r="45" spans="1:7" x14ac:dyDescent="0.3">
      <c r="A45" s="4" t="s">
        <v>1218</v>
      </c>
      <c r="B45" s="7">
        <v>62899.387999999984</v>
      </c>
      <c r="C45" s="7">
        <v>49599.41</v>
      </c>
      <c r="E45" s="4" t="s">
        <v>126</v>
      </c>
      <c r="F45" s="7">
        <v>37197.550999999992</v>
      </c>
      <c r="G45" s="7">
        <v>29845.870999999992</v>
      </c>
    </row>
    <row r="46" spans="1:7" x14ac:dyDescent="0.3">
      <c r="A46" s="4" t="s">
        <v>55</v>
      </c>
      <c r="B46" s="7">
        <v>60893.54250000004</v>
      </c>
      <c r="C46" s="7">
        <v>60833.200499999992</v>
      </c>
      <c r="E46" s="4" t="s">
        <v>496</v>
      </c>
      <c r="F46" s="7">
        <v>17571.473000000002</v>
      </c>
      <c r="G46" s="7">
        <v>9506.4120000000021</v>
      </c>
    </row>
    <row r="47" spans="1:7" x14ac:dyDescent="0.3">
      <c r="A47" s="4" t="s">
        <v>160</v>
      </c>
      <c r="B47" s="7">
        <v>59946.232000000011</v>
      </c>
      <c r="C47" s="7">
        <v>41895.853999999999</v>
      </c>
      <c r="E47" s="4" t="s">
        <v>302</v>
      </c>
      <c r="F47" s="7">
        <v>16245.611000000001</v>
      </c>
      <c r="G47" s="7">
        <v>13067.549999999997</v>
      </c>
    </row>
    <row r="48" spans="1:7" x14ac:dyDescent="0.3">
      <c r="A48" s="4" t="s">
        <v>683</v>
      </c>
      <c r="B48" s="7">
        <v>43544.675000000003</v>
      </c>
      <c r="C48" s="7">
        <v>55906.886000000013</v>
      </c>
      <c r="E48" s="4" t="s">
        <v>183</v>
      </c>
      <c r="F48" s="7">
        <v>16212.806399999998</v>
      </c>
      <c r="G48" s="7">
        <v>16448.681399999994</v>
      </c>
    </row>
    <row r="49" spans="1:9" x14ac:dyDescent="0.3">
      <c r="A49" s="4" t="s">
        <v>77</v>
      </c>
      <c r="B49" s="7">
        <v>42926.932000000001</v>
      </c>
      <c r="C49" s="7">
        <v>26050.314999999999</v>
      </c>
      <c r="E49" s="4" t="s">
        <v>881</v>
      </c>
      <c r="F49" s="7">
        <v>12148.885999999997</v>
      </c>
      <c r="G49" s="7">
        <v>21197.32</v>
      </c>
    </row>
    <row r="50" spans="1:9" x14ac:dyDescent="0.3">
      <c r="A50" s="4" t="s">
        <v>64</v>
      </c>
      <c r="B50" s="7">
        <v>28915.093999999986</v>
      </c>
      <c r="C50" s="7">
        <v>27874.12399999996</v>
      </c>
      <c r="E50" s="4" t="s">
        <v>4276</v>
      </c>
      <c r="F50" s="7">
        <v>5630.51</v>
      </c>
      <c r="G50" s="7">
        <v>18431.34</v>
      </c>
    </row>
    <row r="54" spans="1:9" x14ac:dyDescent="0.3">
      <c r="A54" s="3" t="s">
        <v>10955</v>
      </c>
      <c r="B54" s="3" t="s">
        <v>10956</v>
      </c>
      <c r="C54" t="s">
        <v>10949</v>
      </c>
      <c r="D54" t="s">
        <v>10954</v>
      </c>
      <c r="H54" t="s">
        <v>17</v>
      </c>
      <c r="I54" t="s">
        <v>10957</v>
      </c>
    </row>
    <row r="55" spans="1:9" x14ac:dyDescent="0.3">
      <c r="A55" t="s">
        <v>10941</v>
      </c>
      <c r="B55" t="s">
        <v>10942</v>
      </c>
      <c r="C55" s="5">
        <v>74447.796000000104</v>
      </c>
      <c r="D55" s="5">
        <v>1028</v>
      </c>
      <c r="F55" t="str">
        <f>A55</f>
        <v>2014</v>
      </c>
      <c r="G55" t="str">
        <f t="shared" ref="G55:H55" si="0">B55</f>
        <v>Qtr1</v>
      </c>
      <c r="H55" s="8">
        <f t="shared" si="0"/>
        <v>74447.796000000104</v>
      </c>
      <c r="I55" s="7">
        <f>H55/D55</f>
        <v>72.420035019455355</v>
      </c>
    </row>
    <row r="56" spans="1:9" x14ac:dyDescent="0.3">
      <c r="B56" t="s">
        <v>10943</v>
      </c>
      <c r="C56" s="5">
        <v>86538.759600000005</v>
      </c>
      <c r="D56" s="5">
        <v>1523</v>
      </c>
      <c r="G56" t="str">
        <f t="shared" ref="G56:G70" si="1">B56</f>
        <v>Qtr2</v>
      </c>
      <c r="H56" s="8">
        <f t="shared" ref="H56:H70" si="2">C56</f>
        <v>86538.759600000005</v>
      </c>
      <c r="I56" s="7">
        <f t="shared" ref="I56:I70" si="3">H56/D56</f>
        <v>56.821247275114906</v>
      </c>
    </row>
    <row r="57" spans="1:9" x14ac:dyDescent="0.3">
      <c r="B57" t="s">
        <v>10944</v>
      </c>
      <c r="C57" s="5">
        <v>143633.21229999998</v>
      </c>
      <c r="D57" s="5">
        <v>2159</v>
      </c>
      <c r="G57" t="str">
        <f t="shared" si="1"/>
        <v>Qtr3</v>
      </c>
      <c r="H57" s="8">
        <f t="shared" si="2"/>
        <v>143633.21229999998</v>
      </c>
      <c r="I57" s="7">
        <f t="shared" si="3"/>
        <v>66.527657387679469</v>
      </c>
    </row>
    <row r="58" spans="1:9" x14ac:dyDescent="0.3">
      <c r="B58" t="s">
        <v>10945</v>
      </c>
      <c r="C58" s="5">
        <v>179627.73020000022</v>
      </c>
      <c r="D58" s="5">
        <v>2871</v>
      </c>
      <c r="G58" t="str">
        <f t="shared" si="1"/>
        <v>Qtr4</v>
      </c>
      <c r="H58" s="8">
        <f t="shared" si="2"/>
        <v>179627.73020000022</v>
      </c>
      <c r="I58" s="7">
        <f t="shared" si="3"/>
        <v>62.566259212817911</v>
      </c>
    </row>
    <row r="59" spans="1:9" x14ac:dyDescent="0.3">
      <c r="A59" t="s">
        <v>10946</v>
      </c>
      <c r="B59" t="s">
        <v>10942</v>
      </c>
      <c r="C59" s="5">
        <v>68851.738599999939</v>
      </c>
      <c r="D59" s="5">
        <v>990</v>
      </c>
      <c r="F59" t="str">
        <f t="shared" ref="F59:F67" si="4">A59</f>
        <v>2015</v>
      </c>
      <c r="G59" t="str">
        <f t="shared" si="1"/>
        <v>Qtr1</v>
      </c>
      <c r="H59" s="8">
        <f t="shared" si="2"/>
        <v>68851.738599999939</v>
      </c>
      <c r="I59" s="7">
        <f t="shared" si="3"/>
        <v>69.547210707070647</v>
      </c>
    </row>
    <row r="60" spans="1:9" x14ac:dyDescent="0.3">
      <c r="B60" t="s">
        <v>10943</v>
      </c>
      <c r="C60" s="5">
        <v>89124.186999999874</v>
      </c>
      <c r="D60" s="5">
        <v>1604</v>
      </c>
      <c r="G60" t="str">
        <f t="shared" si="1"/>
        <v>Qtr2</v>
      </c>
      <c r="H60" s="8">
        <f t="shared" si="2"/>
        <v>89124.186999999874</v>
      </c>
      <c r="I60" s="7">
        <f t="shared" si="3"/>
        <v>55.563707605984959</v>
      </c>
    </row>
    <row r="61" spans="1:9" x14ac:dyDescent="0.3">
      <c r="B61" t="s">
        <v>10944</v>
      </c>
      <c r="C61" s="5">
        <v>130259.57519999996</v>
      </c>
      <c r="D61" s="5">
        <v>2241</v>
      </c>
      <c r="G61" t="str">
        <f t="shared" si="1"/>
        <v>Qtr3</v>
      </c>
      <c r="H61" s="8">
        <f t="shared" si="2"/>
        <v>130259.57519999996</v>
      </c>
      <c r="I61" s="7">
        <f t="shared" si="3"/>
        <v>58.125647121820599</v>
      </c>
    </row>
    <row r="62" spans="1:9" x14ac:dyDescent="0.3">
      <c r="B62" t="s">
        <v>10945</v>
      </c>
      <c r="C62" s="5">
        <v>182297.00819999998</v>
      </c>
      <c r="D62" s="5">
        <v>3144</v>
      </c>
      <c r="G62" t="str">
        <f t="shared" si="1"/>
        <v>Qtr4</v>
      </c>
      <c r="H62" s="8">
        <f t="shared" si="2"/>
        <v>182297.00819999998</v>
      </c>
      <c r="I62" s="7">
        <f t="shared" si="3"/>
        <v>57.982508969465641</v>
      </c>
    </row>
    <row r="63" spans="1:9" x14ac:dyDescent="0.3">
      <c r="A63" t="s">
        <v>10947</v>
      </c>
      <c r="B63" t="s">
        <v>10942</v>
      </c>
      <c r="C63" s="5">
        <v>93237.180999999953</v>
      </c>
      <c r="D63" s="5">
        <v>1243</v>
      </c>
      <c r="F63" t="str">
        <f t="shared" si="4"/>
        <v>2016</v>
      </c>
      <c r="G63" t="str">
        <f t="shared" si="1"/>
        <v>Qtr1</v>
      </c>
      <c r="H63" s="8">
        <f t="shared" si="2"/>
        <v>93237.180999999953</v>
      </c>
      <c r="I63" s="7">
        <f t="shared" si="3"/>
        <v>75.009799678197865</v>
      </c>
    </row>
    <row r="64" spans="1:9" x14ac:dyDescent="0.3">
      <c r="B64" t="s">
        <v>10943</v>
      </c>
      <c r="C64" s="5">
        <v>136082.30100000001</v>
      </c>
      <c r="D64" s="5">
        <v>2240</v>
      </c>
      <c r="G64" t="str">
        <f t="shared" si="1"/>
        <v>Qtr2</v>
      </c>
      <c r="H64" s="8">
        <f t="shared" si="2"/>
        <v>136082.30100000001</v>
      </c>
      <c r="I64" s="7">
        <f t="shared" si="3"/>
        <v>60.75102723214286</v>
      </c>
    </row>
    <row r="65" spans="1:9" x14ac:dyDescent="0.3">
      <c r="B65" t="s">
        <v>10944</v>
      </c>
      <c r="C65" s="5">
        <v>143787.36219999992</v>
      </c>
      <c r="D65" s="5">
        <v>2767</v>
      </c>
      <c r="G65" t="str">
        <f t="shared" si="1"/>
        <v>Qtr3</v>
      </c>
      <c r="H65" s="8">
        <f t="shared" si="2"/>
        <v>143787.36219999992</v>
      </c>
      <c r="I65" s="7">
        <f t="shared" si="3"/>
        <v>51.965074882544243</v>
      </c>
    </row>
    <row r="66" spans="1:9" x14ac:dyDescent="0.3">
      <c r="B66" t="s">
        <v>10945</v>
      </c>
      <c r="C66" s="5">
        <v>236098.75379999995</v>
      </c>
      <c r="D66" s="5">
        <v>3587</v>
      </c>
      <c r="G66" t="str">
        <f t="shared" si="1"/>
        <v>Qtr4</v>
      </c>
      <c r="H66" s="8">
        <f t="shared" si="2"/>
        <v>236098.75379999995</v>
      </c>
      <c r="I66" s="7">
        <f t="shared" si="3"/>
        <v>65.820672930025083</v>
      </c>
    </row>
    <row r="67" spans="1:9" x14ac:dyDescent="0.3">
      <c r="A67" t="s">
        <v>10948</v>
      </c>
      <c r="B67" t="s">
        <v>10942</v>
      </c>
      <c r="C67" s="5">
        <v>123144.86019999994</v>
      </c>
      <c r="D67" s="5">
        <v>1845</v>
      </c>
      <c r="F67" t="str">
        <f t="shared" si="4"/>
        <v>2017</v>
      </c>
      <c r="G67" t="str">
        <f t="shared" si="1"/>
        <v>Qtr1</v>
      </c>
      <c r="H67" s="8">
        <f t="shared" si="2"/>
        <v>123144.86019999994</v>
      </c>
      <c r="I67" s="7">
        <f t="shared" si="3"/>
        <v>66.745181680216774</v>
      </c>
    </row>
    <row r="68" spans="1:9" x14ac:dyDescent="0.3">
      <c r="B68" t="s">
        <v>10943</v>
      </c>
      <c r="C68" s="5">
        <v>133764.37199999994</v>
      </c>
      <c r="D68" s="5">
        <v>2551</v>
      </c>
      <c r="G68" t="str">
        <f t="shared" si="1"/>
        <v>Qtr2</v>
      </c>
      <c r="H68" s="8">
        <f t="shared" si="2"/>
        <v>133764.37199999994</v>
      </c>
      <c r="I68" s="7">
        <f t="shared" si="3"/>
        <v>52.43605331242648</v>
      </c>
    </row>
    <row r="69" spans="1:9" x14ac:dyDescent="0.3">
      <c r="B69" t="s">
        <v>10944</v>
      </c>
      <c r="C69" s="5">
        <v>196251.95600000018</v>
      </c>
      <c r="D69" s="5">
        <v>3384</v>
      </c>
      <c r="G69" t="str">
        <f t="shared" si="1"/>
        <v>Qtr3</v>
      </c>
      <c r="H69" s="8">
        <f t="shared" si="2"/>
        <v>196251.95600000018</v>
      </c>
      <c r="I69" s="7">
        <f t="shared" si="3"/>
        <v>57.99407683215135</v>
      </c>
    </row>
    <row r="70" spans="1:9" x14ac:dyDescent="0.3">
      <c r="B70" t="s">
        <v>10945</v>
      </c>
      <c r="C70" s="5">
        <v>280054.06699999998</v>
      </c>
      <c r="D70" s="5">
        <v>4696</v>
      </c>
      <c r="G70" t="str">
        <f t="shared" si="1"/>
        <v>Qtr4</v>
      </c>
      <c r="H70" s="8">
        <f t="shared" si="2"/>
        <v>280054.06699999998</v>
      </c>
      <c r="I70" s="7">
        <f t="shared" si="3"/>
        <v>59.636726362862007</v>
      </c>
    </row>
    <row r="74" spans="1:9" x14ac:dyDescent="0.3">
      <c r="A74" s="3" t="s">
        <v>10</v>
      </c>
      <c r="B74" t="s">
        <v>10949</v>
      </c>
      <c r="D74" t="s">
        <v>10</v>
      </c>
      <c r="E74" t="s">
        <v>17</v>
      </c>
    </row>
    <row r="75" spans="1:9" x14ac:dyDescent="0.3">
      <c r="A75" t="s">
        <v>42</v>
      </c>
      <c r="B75" s="5">
        <v>457687.63150000101</v>
      </c>
      <c r="D75" t="str">
        <f>A75</f>
        <v>California</v>
      </c>
      <c r="E75" s="8">
        <f>B75</f>
        <v>457687.63150000101</v>
      </c>
    </row>
    <row r="76" spans="1:9" x14ac:dyDescent="0.3">
      <c r="A76" t="s">
        <v>266</v>
      </c>
      <c r="B76" s="5">
        <v>310876.27099999978</v>
      </c>
      <c r="D76" t="str">
        <f>A76</f>
        <v>New York</v>
      </c>
      <c r="E76" s="8">
        <f>B76</f>
        <v>310876.27099999978</v>
      </c>
    </row>
    <row r="77" spans="1:9" x14ac:dyDescent="0.3">
      <c r="A77" t="s">
        <v>103</v>
      </c>
      <c r="B77" s="5">
        <v>170188.04580000002</v>
      </c>
      <c r="D77" t="str">
        <f>A77</f>
        <v>Texas</v>
      </c>
      <c r="E77" s="8">
        <f>B77</f>
        <v>170188.04580000002</v>
      </c>
    </row>
    <row r="78" spans="1:9" x14ac:dyDescent="0.3">
      <c r="A78" t="s">
        <v>95</v>
      </c>
      <c r="B78" s="5">
        <v>138641.26999999993</v>
      </c>
      <c r="D78" t="str">
        <f>A78</f>
        <v>Washington</v>
      </c>
      <c r="E78" s="8">
        <f>B78</f>
        <v>138641.26999999993</v>
      </c>
    </row>
    <row r="79" spans="1:9" x14ac:dyDescent="0.3">
      <c r="A79" t="s">
        <v>146</v>
      </c>
      <c r="B79" s="5">
        <v>116511.91400000003</v>
      </c>
      <c r="D79" t="str">
        <f>A79</f>
        <v>Pennsylvania</v>
      </c>
      <c r="E79" s="8">
        <f>B79</f>
        <v>116511.91400000003</v>
      </c>
    </row>
    <row r="80" spans="1:9" x14ac:dyDescent="0.3">
      <c r="A80" t="s">
        <v>53</v>
      </c>
      <c r="B80" s="5">
        <v>89473.707999999999</v>
      </c>
      <c r="D80" t="str">
        <f>A80</f>
        <v>Florida</v>
      </c>
      <c r="E80" s="8">
        <f>B80</f>
        <v>89473.707999999999</v>
      </c>
    </row>
    <row r="81" spans="1:5" x14ac:dyDescent="0.3">
      <c r="A81" t="s">
        <v>210</v>
      </c>
      <c r="B81" s="5">
        <v>80166.100999999864</v>
      </c>
      <c r="D81" t="str">
        <f>A81</f>
        <v>Illinois</v>
      </c>
      <c r="E81" s="8">
        <f>B81</f>
        <v>80166.100999999864</v>
      </c>
    </row>
    <row r="82" spans="1:5" x14ac:dyDescent="0.3">
      <c r="A82" t="s">
        <v>497</v>
      </c>
      <c r="B82" s="5">
        <v>78258.135999999926</v>
      </c>
      <c r="D82" t="str">
        <f>A82</f>
        <v>Ohio</v>
      </c>
      <c r="E82" s="8">
        <f>B82</f>
        <v>78258.135999999926</v>
      </c>
    </row>
    <row r="83" spans="1:5" x14ac:dyDescent="0.3">
      <c r="A83" t="s">
        <v>237</v>
      </c>
      <c r="B83" s="5">
        <v>76269.614000000016</v>
      </c>
      <c r="D83" t="str">
        <f>A83</f>
        <v>Michigan</v>
      </c>
      <c r="E83" s="8">
        <f>B83</f>
        <v>76269.614000000016</v>
      </c>
    </row>
    <row r="84" spans="1:5" x14ac:dyDescent="0.3">
      <c r="A84" t="s">
        <v>318</v>
      </c>
      <c r="B84" s="5">
        <v>70636.719999999987</v>
      </c>
      <c r="D84" t="str">
        <f>A84</f>
        <v>Virginia</v>
      </c>
      <c r="E84" s="8">
        <f>B84</f>
        <v>70636.719999999987</v>
      </c>
    </row>
    <row r="85" spans="1:5" x14ac:dyDescent="0.3">
      <c r="A85" t="s">
        <v>87</v>
      </c>
      <c r="B85" s="5">
        <v>55603.163999999968</v>
      </c>
      <c r="D85" t="str">
        <f>A85</f>
        <v>North Carolina</v>
      </c>
      <c r="E85" s="8">
        <f>B85</f>
        <v>55603.163999999968</v>
      </c>
    </row>
    <row r="86" spans="1:5" x14ac:dyDescent="0.3">
      <c r="A86" t="s">
        <v>253</v>
      </c>
      <c r="B86" s="5">
        <v>53555.360000000001</v>
      </c>
      <c r="D86" t="str">
        <f>A86</f>
        <v>Indiana</v>
      </c>
      <c r="E86" s="8">
        <f>B86</f>
        <v>53555.360000000001</v>
      </c>
    </row>
    <row r="87" spans="1:5" x14ac:dyDescent="0.3">
      <c r="A87" t="s">
        <v>1274</v>
      </c>
      <c r="B87" s="5">
        <v>49095.840000000004</v>
      </c>
      <c r="D87" t="str">
        <f>A87</f>
        <v>Georgia</v>
      </c>
      <c r="E87" s="8">
        <f>B87</f>
        <v>49095.840000000004</v>
      </c>
    </row>
    <row r="88" spans="1:5" x14ac:dyDescent="0.3">
      <c r="A88" t="s">
        <v>28</v>
      </c>
      <c r="B88" s="5">
        <v>36591.749999999971</v>
      </c>
      <c r="D88" t="str">
        <f>A88</f>
        <v>Kentucky</v>
      </c>
      <c r="E88" s="8">
        <f>B88</f>
        <v>36591.749999999971</v>
      </c>
    </row>
    <row r="89" spans="1:5" x14ac:dyDescent="0.3">
      <c r="A89" t="s">
        <v>789</v>
      </c>
      <c r="B89" s="5">
        <v>35764.312000000013</v>
      </c>
      <c r="D89" t="str">
        <f>A89</f>
        <v>New Jersey</v>
      </c>
      <c r="E89" s="8">
        <f>B89</f>
        <v>35764.312000000013</v>
      </c>
    </row>
    <row r="90" spans="1:5" x14ac:dyDescent="0.3">
      <c r="A90" t="s">
        <v>309</v>
      </c>
      <c r="B90" s="5">
        <v>35282.000999999997</v>
      </c>
      <c r="D90" t="str">
        <f>A90</f>
        <v>Arizona</v>
      </c>
      <c r="E90" s="8">
        <f>B90</f>
        <v>35282.000999999997</v>
      </c>
    </row>
    <row r="91" spans="1:5" x14ac:dyDescent="0.3">
      <c r="A91" t="s">
        <v>113</v>
      </c>
      <c r="B91" s="5">
        <v>32114.610000000019</v>
      </c>
      <c r="D91" t="str">
        <f>A91</f>
        <v>Wisconsin</v>
      </c>
      <c r="E91" s="8">
        <f>B91</f>
        <v>32114.610000000019</v>
      </c>
    </row>
    <row r="92" spans="1:5" x14ac:dyDescent="0.3">
      <c r="A92" t="s">
        <v>456</v>
      </c>
      <c r="B92" s="5">
        <v>32108.117999999995</v>
      </c>
      <c r="D92" t="str">
        <f>A92</f>
        <v>Colorado</v>
      </c>
      <c r="E92" s="8">
        <f>B92</f>
        <v>32108.117999999995</v>
      </c>
    </row>
    <row r="93" spans="1:5" x14ac:dyDescent="0.3">
      <c r="A93" t="s">
        <v>334</v>
      </c>
      <c r="B93" s="5">
        <v>30661.872999999981</v>
      </c>
      <c r="D93" t="str">
        <f>A93</f>
        <v>Tennessee</v>
      </c>
      <c r="E93" s="8">
        <f>B93</f>
        <v>30661.872999999981</v>
      </c>
    </row>
    <row r="94" spans="1:5" x14ac:dyDescent="0.3">
      <c r="A94" t="s">
        <v>228</v>
      </c>
      <c r="B94" s="5">
        <v>29863.149999999994</v>
      </c>
      <c r="D94" t="str">
        <f>A94</f>
        <v>Minnesota</v>
      </c>
      <c r="E94" s="8">
        <f>B94</f>
        <v>29863.149999999994</v>
      </c>
    </row>
    <row r="95" spans="1:5" x14ac:dyDescent="0.3">
      <c r="A95" t="s">
        <v>1247</v>
      </c>
      <c r="B95" s="5">
        <v>28634.433999999994</v>
      </c>
      <c r="D95" t="str">
        <f>A95</f>
        <v>Massachusetts</v>
      </c>
      <c r="E95" s="8">
        <f>B95</f>
        <v>28634.433999999994</v>
      </c>
    </row>
    <row r="96" spans="1:5" x14ac:dyDescent="0.3">
      <c r="A96" t="s">
        <v>244</v>
      </c>
      <c r="B96" s="5">
        <v>27451.068999999992</v>
      </c>
      <c r="D96" t="str">
        <f>A96</f>
        <v>Delaware</v>
      </c>
      <c r="E96" s="8">
        <f>B96</f>
        <v>27451.068999999992</v>
      </c>
    </row>
    <row r="97" spans="1:5" x14ac:dyDescent="0.3">
      <c r="A97" t="s">
        <v>2741</v>
      </c>
      <c r="B97" s="5">
        <v>23705.523000000001</v>
      </c>
      <c r="D97" t="str">
        <f>A97</f>
        <v>Maryland</v>
      </c>
      <c r="E97" s="8">
        <f>B97</f>
        <v>23705.523000000001</v>
      </c>
    </row>
    <row r="98" spans="1:5" x14ac:dyDescent="0.3">
      <c r="A98" t="s">
        <v>1402</v>
      </c>
      <c r="B98" s="5">
        <v>22627.955999999995</v>
      </c>
      <c r="D98" t="str">
        <f>A98</f>
        <v>Rhode Island</v>
      </c>
      <c r="E98" s="8">
        <f>B98</f>
        <v>22627.955999999995</v>
      </c>
    </row>
    <row r="99" spans="1:5" x14ac:dyDescent="0.3">
      <c r="A99" t="s">
        <v>596</v>
      </c>
      <c r="B99" s="5">
        <v>22205.149999999998</v>
      </c>
      <c r="D99" t="str">
        <f>A99</f>
        <v>Missouri</v>
      </c>
      <c r="E99" s="8">
        <f>B99</f>
        <v>22205.149999999998</v>
      </c>
    </row>
    <row r="100" spans="1:5" x14ac:dyDescent="0.3">
      <c r="A100" t="s">
        <v>649</v>
      </c>
      <c r="B100" s="5">
        <v>19683.39</v>
      </c>
      <c r="D100" t="str">
        <f>A100</f>
        <v>Oklahoma</v>
      </c>
      <c r="E100" s="8">
        <f>B100</f>
        <v>19683.39</v>
      </c>
    </row>
    <row r="101" spans="1:5" x14ac:dyDescent="0.3">
      <c r="A101" t="s">
        <v>357</v>
      </c>
      <c r="B101" s="5">
        <v>19510.639999999992</v>
      </c>
      <c r="D101" t="str">
        <f>A101</f>
        <v>Alabama</v>
      </c>
      <c r="E101" s="8">
        <f>B101</f>
        <v>19510.639999999992</v>
      </c>
    </row>
    <row r="102" spans="1:5" x14ac:dyDescent="0.3">
      <c r="A102" t="s">
        <v>419</v>
      </c>
      <c r="B102" s="5">
        <v>17431.149999999991</v>
      </c>
      <c r="D102" t="str">
        <f>A102</f>
        <v>Oregon</v>
      </c>
      <c r="E102" s="8">
        <f>B102</f>
        <v>17431.149999999991</v>
      </c>
    </row>
    <row r="103" spans="1:5" x14ac:dyDescent="0.3">
      <c r="A103" t="s">
        <v>1395</v>
      </c>
      <c r="B103" s="5">
        <v>16729.101999999999</v>
      </c>
      <c r="D103" t="str">
        <f>A103</f>
        <v>Nevada</v>
      </c>
      <c r="E103" s="8">
        <f>B103</f>
        <v>16729.101999999999</v>
      </c>
    </row>
    <row r="104" spans="1:5" x14ac:dyDescent="0.3">
      <c r="A104" t="s">
        <v>748</v>
      </c>
      <c r="B104" s="5">
        <v>13384.356999999996</v>
      </c>
      <c r="D104" t="str">
        <f>A104</f>
        <v>Connecticut</v>
      </c>
      <c r="E104" s="8">
        <f>B104</f>
        <v>13384.356999999996</v>
      </c>
    </row>
    <row r="105" spans="1:5" x14ac:dyDescent="0.3">
      <c r="A105" t="s">
        <v>1711</v>
      </c>
      <c r="B105" s="5">
        <v>11678.129999999997</v>
      </c>
      <c r="D105" t="str">
        <f>A105</f>
        <v>Arkansas</v>
      </c>
      <c r="E105" s="8">
        <f>B105</f>
        <v>11678.129999999997</v>
      </c>
    </row>
    <row r="106" spans="1:5" x14ac:dyDescent="0.3">
      <c r="A106" t="s">
        <v>120</v>
      </c>
      <c r="B106" s="5">
        <v>11220.055999999999</v>
      </c>
      <c r="D106" t="str">
        <f>A106</f>
        <v>Utah</v>
      </c>
      <c r="E106" s="8">
        <f>B106</f>
        <v>11220.055999999999</v>
      </c>
    </row>
    <row r="107" spans="1:5" x14ac:dyDescent="0.3">
      <c r="A107" t="s">
        <v>1491</v>
      </c>
      <c r="B107" s="5">
        <v>10771.34</v>
      </c>
      <c r="D107" t="str">
        <f>A107</f>
        <v>Mississippi</v>
      </c>
      <c r="E107" s="8">
        <f>B107</f>
        <v>10771.34</v>
      </c>
    </row>
    <row r="108" spans="1:5" x14ac:dyDescent="0.3">
      <c r="A108" t="s">
        <v>737</v>
      </c>
      <c r="B108" s="5">
        <v>9217.0299999999988</v>
      </c>
      <c r="D108" t="str">
        <f>A108</f>
        <v>Louisiana</v>
      </c>
      <c r="E108" s="8">
        <f>B108</f>
        <v>9217.0299999999988</v>
      </c>
    </row>
    <row r="109" spans="1:5" x14ac:dyDescent="0.3">
      <c r="A109" t="s">
        <v>5211</v>
      </c>
      <c r="B109" s="5">
        <v>8929.369999999999</v>
      </c>
      <c r="D109" t="str">
        <f>A109</f>
        <v>Vermont</v>
      </c>
      <c r="E109" s="8">
        <f>B109</f>
        <v>8929.369999999999</v>
      </c>
    </row>
    <row r="110" spans="1:5" x14ac:dyDescent="0.3">
      <c r="A110" t="s">
        <v>382</v>
      </c>
      <c r="B110" s="5">
        <v>8481.7099999999991</v>
      </c>
      <c r="D110" t="str">
        <f>A110</f>
        <v>South Carolina</v>
      </c>
      <c r="E110" s="8">
        <f>B110</f>
        <v>8481.7099999999991</v>
      </c>
    </row>
    <row r="111" spans="1:5" x14ac:dyDescent="0.3">
      <c r="A111" t="s">
        <v>137</v>
      </c>
      <c r="B111" s="5">
        <v>7464.9299999999985</v>
      </c>
      <c r="D111" t="str">
        <f>A111</f>
        <v>Nebraska</v>
      </c>
      <c r="E111" s="8">
        <f>B111</f>
        <v>7464.9299999999985</v>
      </c>
    </row>
    <row r="112" spans="1:5" x14ac:dyDescent="0.3">
      <c r="A112" t="s">
        <v>2700</v>
      </c>
      <c r="B112" s="5">
        <v>7292.5239999999994</v>
      </c>
      <c r="D112" t="str">
        <f>A112</f>
        <v>New Hampshire</v>
      </c>
      <c r="E112" s="8">
        <f>B112</f>
        <v>7292.5239999999994</v>
      </c>
    </row>
    <row r="113" spans="1:5" x14ac:dyDescent="0.3">
      <c r="A113" t="s">
        <v>1766</v>
      </c>
      <c r="B113" s="5">
        <v>5589.3519999999971</v>
      </c>
      <c r="D113" t="str">
        <f>A113</f>
        <v>Montana</v>
      </c>
      <c r="E113" s="8">
        <f>B113</f>
        <v>5589.3519999999971</v>
      </c>
    </row>
    <row r="114" spans="1:5" x14ac:dyDescent="0.3">
      <c r="A114" t="s">
        <v>668</v>
      </c>
      <c r="B114" s="5">
        <v>4783.521999999999</v>
      </c>
      <c r="D114" t="str">
        <f>A114</f>
        <v>New Mexico</v>
      </c>
      <c r="E114" s="8">
        <f>B114</f>
        <v>4783.521999999999</v>
      </c>
    </row>
    <row r="115" spans="1:5" x14ac:dyDescent="0.3">
      <c r="A115" t="s">
        <v>488</v>
      </c>
      <c r="B115" s="5">
        <v>4579.7599999999993</v>
      </c>
      <c r="D115" t="str">
        <f>A115</f>
        <v>Iowa</v>
      </c>
      <c r="E115" s="8">
        <f>B115</f>
        <v>4579.7599999999993</v>
      </c>
    </row>
    <row r="116" spans="1:5" x14ac:dyDescent="0.3">
      <c r="A116" t="s">
        <v>6267</v>
      </c>
      <c r="B116" s="5">
        <v>4382.4860000000017</v>
      </c>
      <c r="D116" t="str">
        <f>A116</f>
        <v>Idaho</v>
      </c>
      <c r="E116" s="8">
        <f>B116</f>
        <v>4382.4860000000017</v>
      </c>
    </row>
    <row r="117" spans="1:5" x14ac:dyDescent="0.3">
      <c r="A117" t="s">
        <v>4538</v>
      </c>
      <c r="B117" s="5">
        <v>2914.31</v>
      </c>
      <c r="D117" t="str">
        <f>A117</f>
        <v>Kansas</v>
      </c>
      <c r="E117" s="8">
        <f>B117</f>
        <v>2914.31</v>
      </c>
    </row>
    <row r="118" spans="1:5" x14ac:dyDescent="0.3">
      <c r="A118" t="s">
        <v>3040</v>
      </c>
      <c r="B118" s="5">
        <v>2865.0199999999995</v>
      </c>
      <c r="D118" t="str">
        <f>A118</f>
        <v>District of Columbia</v>
      </c>
      <c r="E118" s="8">
        <f>B118</f>
        <v>2865.0199999999995</v>
      </c>
    </row>
    <row r="119" spans="1:5" x14ac:dyDescent="0.3">
      <c r="A119" t="s">
        <v>8549</v>
      </c>
      <c r="B119" s="5">
        <v>1603.136</v>
      </c>
      <c r="D119" t="str">
        <f>A119</f>
        <v>Wyoming</v>
      </c>
      <c r="E119" s="8">
        <f>B119</f>
        <v>1603.136</v>
      </c>
    </row>
    <row r="120" spans="1:5" x14ac:dyDescent="0.3">
      <c r="A120" t="s">
        <v>5333</v>
      </c>
      <c r="B120" s="5">
        <v>1315.5600000000002</v>
      </c>
      <c r="D120" t="str">
        <f>A120</f>
        <v>South Dakota</v>
      </c>
      <c r="E120" s="8">
        <f>B120</f>
        <v>1315.5600000000002</v>
      </c>
    </row>
    <row r="121" spans="1:5" x14ac:dyDescent="0.3">
      <c r="A121" t="s">
        <v>5242</v>
      </c>
      <c r="B121" s="5">
        <v>1270.5300000000002</v>
      </c>
      <c r="D121" t="str">
        <f>A121</f>
        <v>Maine</v>
      </c>
      <c r="E121" s="8">
        <f>B121</f>
        <v>1270.5300000000002</v>
      </c>
    </row>
    <row r="122" spans="1:5" x14ac:dyDescent="0.3">
      <c r="A122" t="s">
        <v>9733</v>
      </c>
      <c r="B122" s="5">
        <v>1209.8240000000001</v>
      </c>
      <c r="D122" t="str">
        <f>A122</f>
        <v>West Virginia</v>
      </c>
      <c r="E122" s="8">
        <f>B122</f>
        <v>1209.8240000000001</v>
      </c>
    </row>
    <row r="123" spans="1:5" x14ac:dyDescent="0.3">
      <c r="A123" t="s">
        <v>7456</v>
      </c>
      <c r="B123" s="5">
        <v>919.91</v>
      </c>
      <c r="D123" t="str">
        <f>A123</f>
        <v>North Dakota</v>
      </c>
      <c r="E123" s="8">
        <f>B123</f>
        <v>919.91</v>
      </c>
    </row>
  </sheetData>
  <sortState ref="D75:E123">
    <sortCondition descending="1" ref="D75"/>
  </sortState>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Y44"/>
  <sheetViews>
    <sheetView showGridLines="0" tabSelected="1" topLeftCell="D4" zoomScaleNormal="100" workbookViewId="0">
      <selection activeCell="M10" sqref="M10"/>
    </sheetView>
  </sheetViews>
  <sheetFormatPr defaultRowHeight="14" x14ac:dyDescent="0.3"/>
  <cols>
    <col min="3" max="3" width="11.7265625" customWidth="1"/>
    <col min="4" max="5" width="11.08984375" customWidth="1"/>
    <col min="6" max="6" width="9.08984375" customWidth="1"/>
    <col min="9" max="9" width="11.81640625" customWidth="1"/>
    <col min="10" max="11" width="11.08984375" customWidth="1"/>
    <col min="12" max="12" width="9.08984375" customWidth="1"/>
    <col min="15" max="15" width="11.81640625" customWidth="1"/>
    <col min="16" max="17" width="10.90625" bestFit="1" customWidth="1"/>
    <col min="18" max="18" width="9.08984375" customWidth="1"/>
    <col min="21" max="21" width="11.81640625" customWidth="1"/>
    <col min="22" max="23" width="11.1796875" bestFit="1" customWidth="1"/>
    <col min="24" max="24" width="10" bestFit="1" customWidth="1"/>
  </cols>
  <sheetData>
    <row r="3" spans="1:25" x14ac:dyDescent="0.3">
      <c r="B3" s="2"/>
      <c r="C3" s="2"/>
    </row>
    <row r="4" spans="1:25" x14ac:dyDescent="0.3">
      <c r="B4" s="2"/>
      <c r="C4" s="2"/>
    </row>
    <row r="5" spans="1:25" x14ac:dyDescent="0.3">
      <c r="B5" s="2"/>
      <c r="C5" s="2"/>
    </row>
    <row r="7" spans="1:25" x14ac:dyDescent="0.3">
      <c r="C7" s="2"/>
      <c r="D7" s="2"/>
      <c r="E7" s="2"/>
      <c r="G7" s="2"/>
      <c r="H7" s="2"/>
      <c r="I7" s="2"/>
      <c r="J7" s="2"/>
      <c r="K7" s="2"/>
      <c r="L7" s="2"/>
      <c r="M7" s="2"/>
      <c r="N7" s="2"/>
      <c r="O7" s="2"/>
      <c r="P7" s="2"/>
      <c r="Q7" s="2"/>
      <c r="R7" s="2"/>
      <c r="S7" s="2"/>
      <c r="T7" s="2"/>
      <c r="U7" s="2"/>
      <c r="V7" s="2"/>
      <c r="W7" s="2"/>
      <c r="X7" s="2"/>
      <c r="Y7" s="2"/>
    </row>
    <row r="8" spans="1:25" x14ac:dyDescent="0.3">
      <c r="C8" s="2"/>
      <c r="D8" s="2"/>
      <c r="E8" s="2"/>
      <c r="G8" s="2"/>
      <c r="H8" s="2"/>
      <c r="I8" s="2"/>
      <c r="J8" s="2"/>
      <c r="K8" s="2"/>
      <c r="L8" s="2"/>
      <c r="M8" s="2"/>
      <c r="N8" s="2"/>
      <c r="O8" s="2"/>
      <c r="P8" s="2"/>
      <c r="Q8" s="2"/>
      <c r="R8" s="2"/>
      <c r="S8" s="2"/>
      <c r="T8" s="2"/>
      <c r="U8" s="2"/>
      <c r="V8" s="2"/>
      <c r="W8" s="2"/>
      <c r="X8" s="2"/>
      <c r="Y8" s="2"/>
    </row>
    <row r="9" spans="1:25" x14ac:dyDescent="0.3">
      <c r="C9" s="2"/>
      <c r="D9" s="2"/>
      <c r="E9" s="2"/>
      <c r="G9" s="2"/>
      <c r="H9" s="2"/>
      <c r="I9" s="2"/>
      <c r="J9" s="2"/>
      <c r="K9" s="2"/>
      <c r="L9" s="2"/>
      <c r="M9" s="2"/>
      <c r="N9" s="2"/>
      <c r="O9" s="2"/>
      <c r="P9" s="2"/>
      <c r="Q9" s="2"/>
      <c r="R9" s="2"/>
      <c r="S9" s="2"/>
      <c r="T9" s="2"/>
      <c r="U9" s="2"/>
      <c r="V9" s="2"/>
      <c r="W9" s="2"/>
      <c r="X9" s="2"/>
      <c r="Y9" s="2"/>
    </row>
    <row r="10" spans="1:25" x14ac:dyDescent="0.3">
      <c r="C10" s="2"/>
      <c r="D10" s="2"/>
      <c r="E10" s="2"/>
      <c r="G10" s="2"/>
      <c r="H10" s="2"/>
      <c r="I10" s="2"/>
      <c r="J10" s="2"/>
      <c r="K10" s="2"/>
      <c r="L10" s="2"/>
      <c r="M10" s="2"/>
      <c r="N10" s="2"/>
      <c r="O10" s="2"/>
      <c r="P10" s="2"/>
      <c r="Q10" s="2"/>
      <c r="R10" s="2"/>
      <c r="S10" s="2"/>
      <c r="T10" s="2"/>
      <c r="U10" s="2"/>
      <c r="V10" s="2"/>
      <c r="W10" s="2"/>
      <c r="X10" s="2"/>
      <c r="Y10" s="2"/>
    </row>
    <row r="12" spans="1:25" x14ac:dyDescent="0.3">
      <c r="E12" s="2"/>
      <c r="F12" s="2"/>
      <c r="G12" s="2"/>
      <c r="H12" s="2"/>
      <c r="I12" s="2"/>
      <c r="L12" s="2"/>
      <c r="M12" s="2"/>
      <c r="N12" s="2"/>
      <c r="O12" s="2"/>
      <c r="P12" s="2"/>
      <c r="S12" s="2"/>
      <c r="T12" s="2"/>
      <c r="U12" s="2"/>
      <c r="V12" s="2"/>
      <c r="W12" s="2"/>
    </row>
    <row r="14" spans="1:25" x14ac:dyDescent="0.3">
      <c r="C14" s="20" t="s">
        <v>10958</v>
      </c>
      <c r="D14" s="21">
        <v>2017</v>
      </c>
      <c r="E14" s="21">
        <v>2016</v>
      </c>
      <c r="F14" s="21" t="s">
        <v>10959</v>
      </c>
      <c r="G14" s="2"/>
      <c r="H14" s="2"/>
      <c r="I14" s="22" t="s">
        <v>10958</v>
      </c>
      <c r="J14" s="23">
        <v>2017</v>
      </c>
      <c r="K14" s="23">
        <v>2016</v>
      </c>
      <c r="L14" s="23" t="s">
        <v>10959</v>
      </c>
      <c r="M14" s="2"/>
      <c r="N14" s="2"/>
      <c r="O14" s="22" t="s">
        <v>10958</v>
      </c>
      <c r="P14" s="23">
        <v>2017</v>
      </c>
      <c r="Q14" s="23">
        <v>2016</v>
      </c>
      <c r="R14" s="23" t="s">
        <v>10959</v>
      </c>
      <c r="S14" s="2"/>
      <c r="T14" s="2"/>
      <c r="U14" s="22" t="s">
        <v>10958</v>
      </c>
      <c r="V14" s="23">
        <v>2017</v>
      </c>
      <c r="W14" s="23">
        <v>2016</v>
      </c>
      <c r="X14" s="23" t="s">
        <v>10959</v>
      </c>
      <c r="Y14" s="2"/>
    </row>
    <row r="15" spans="1:25" x14ac:dyDescent="0.3">
      <c r="C15" s="2" t="str">
        <f>IF(analysis!A12="","",analysis!A12)</f>
        <v>Phones</v>
      </c>
      <c r="D15" s="2">
        <f>IF(analysis!B12="","",analysis!B12)</f>
        <v>105340.51600000002</v>
      </c>
      <c r="E15" s="2">
        <f>IF(analysis!C12="","",analysis!C12)</f>
        <v>78962.029999999984</v>
      </c>
      <c r="F15" s="12">
        <f>IF(D15="","",D15/E15-1)</f>
        <v>0.33406544892526235</v>
      </c>
      <c r="G15" s="2"/>
      <c r="H15" s="2"/>
      <c r="I15" s="2" t="str">
        <f>analysis!A26</f>
        <v>New York City</v>
      </c>
      <c r="J15" s="10">
        <f>IF(analysis!B26="","",analysis!B26)</f>
        <v>86939.600999999995</v>
      </c>
      <c r="K15" s="10">
        <f>IF(analysis!C26="","",analysis!C26)</f>
        <v>54824.09800000002</v>
      </c>
      <c r="L15" s="12">
        <f>IF(J15="","",J15/K15-1)</f>
        <v>0.58579172611284847</v>
      </c>
      <c r="M15" s="2"/>
      <c r="N15" s="2"/>
      <c r="O15" s="2" t="str">
        <f>analysis!A41</f>
        <v>Phones</v>
      </c>
      <c r="P15" s="17">
        <f>IF(analysis!B41="","",analysis!B41)</f>
        <v>105340.51600000002</v>
      </c>
      <c r="Q15" s="17">
        <f>IF(analysis!C41="","",analysis!C41)</f>
        <v>78962.029999999984</v>
      </c>
      <c r="R15" s="12">
        <f>IF(P15="","",P15/Q15-1)</f>
        <v>0.33406544892526235</v>
      </c>
      <c r="S15" s="2"/>
      <c r="T15" s="2"/>
      <c r="U15" s="2" t="str">
        <f>analysis!E41</f>
        <v>New York City</v>
      </c>
      <c r="V15" s="17">
        <f>IF(analysis!F41="","",analysis!F41)</f>
        <v>86939.600999999995</v>
      </c>
      <c r="W15" s="17">
        <f>IF(analysis!G41="","",analysis!G41)</f>
        <v>54824.09800000002</v>
      </c>
      <c r="X15" s="12">
        <f>IF(V15="","",V15/W15-1)</f>
        <v>0.58579172611284847</v>
      </c>
      <c r="Y15" s="2"/>
    </row>
    <row r="16" spans="1:25" x14ac:dyDescent="0.3">
      <c r="A16" s="11"/>
      <c r="C16" s="2" t="str">
        <f>IF(analysis!A13="","",analysis!A13)</f>
        <v>Chairs</v>
      </c>
      <c r="D16" s="2">
        <f>IF(analysis!B13="","",analysis!B13)</f>
        <v>95554.352999999988</v>
      </c>
      <c r="E16" s="2">
        <f>IF(analysis!C13="","",analysis!C13)</f>
        <v>83918.64499999996</v>
      </c>
      <c r="F16" s="12">
        <f t="shared" ref="F16:F25" si="0">IF(D16="","",D16/E16-1)</f>
        <v>0.13865462198537681</v>
      </c>
      <c r="G16" s="2"/>
      <c r="H16" s="2"/>
      <c r="I16" s="2" t="str">
        <f>analysis!A27</f>
        <v>Seattle</v>
      </c>
      <c r="J16" s="10">
        <f>IF(analysis!B27="","",analysis!B27)</f>
        <v>56990.82</v>
      </c>
      <c r="K16" s="10">
        <f>IF(analysis!C27="","",analysis!C27)</f>
        <v>16158.721999999998</v>
      </c>
      <c r="L16" s="12">
        <f t="shared" ref="L16:L25" si="1">IF(J16="","",J16/K16-1)</f>
        <v>2.5269385784346068</v>
      </c>
      <c r="M16" s="2"/>
      <c r="N16" s="2"/>
      <c r="O16" s="2" t="str">
        <f>analysis!A42</f>
        <v>Chairs</v>
      </c>
      <c r="P16" s="17">
        <f>IF(analysis!B42="","",analysis!B42)</f>
        <v>95554.352999999988</v>
      </c>
      <c r="Q16" s="17">
        <f>IF(analysis!C42="","",analysis!C42)</f>
        <v>83918.64499999996</v>
      </c>
      <c r="R16" s="12">
        <f t="shared" ref="R16:R25" si="2">IF(P16="","",P16/Q16-1)</f>
        <v>0.13865462198537681</v>
      </c>
      <c r="S16" s="2"/>
      <c r="T16" s="2"/>
      <c r="U16" s="2" t="str">
        <f>analysis!E42</f>
        <v>Seattle</v>
      </c>
      <c r="V16" s="17">
        <f>IF(analysis!F42="","",analysis!F42)</f>
        <v>56990.82</v>
      </c>
      <c r="W16" s="17">
        <f>IF(analysis!G42="","",analysis!G42)</f>
        <v>16158.721999999998</v>
      </c>
      <c r="X16" s="12">
        <f t="shared" ref="X16:X25" si="3">IF(V16="","",V16/W16-1)</f>
        <v>2.5269385784346068</v>
      </c>
      <c r="Y16" s="2"/>
    </row>
    <row r="17" spans="3:25" x14ac:dyDescent="0.3">
      <c r="C17" s="2" t="str">
        <f>IF(analysis!A14="","",analysis!A14)</f>
        <v>Binders</v>
      </c>
      <c r="D17" s="2">
        <f>IF(analysis!B14="","",analysis!B14)</f>
        <v>72788.044999999984</v>
      </c>
      <c r="E17" s="2">
        <f>IF(analysis!C14="","",analysis!C14)</f>
        <v>49683.325000000004</v>
      </c>
      <c r="F17" s="12">
        <f t="shared" si="0"/>
        <v>0.46503972912440905</v>
      </c>
      <c r="G17" s="2"/>
      <c r="H17" s="2"/>
      <c r="I17" s="2" t="str">
        <f>analysis!A28</f>
        <v>Los Angeles</v>
      </c>
      <c r="J17" s="10">
        <f>IF(analysis!B28="","",analysis!B28)</f>
        <v>48875.692499999976</v>
      </c>
      <c r="K17" s="10">
        <f>IF(analysis!C28="","",analysis!C28)</f>
        <v>56398.747999999992</v>
      </c>
      <c r="L17" s="12">
        <f t="shared" si="1"/>
        <v>-0.13339046994447501</v>
      </c>
      <c r="M17" s="2"/>
      <c r="N17" s="2"/>
      <c r="O17" s="2" t="str">
        <f>analysis!A43</f>
        <v>Binders</v>
      </c>
      <c r="P17" s="17">
        <f>IF(analysis!B43="","",analysis!B43)</f>
        <v>72788.044999999984</v>
      </c>
      <c r="Q17" s="17">
        <f>IF(analysis!C43="","",analysis!C43)</f>
        <v>49683.325000000004</v>
      </c>
      <c r="R17" s="12">
        <f t="shared" si="2"/>
        <v>0.46503972912440905</v>
      </c>
      <c r="S17" s="2"/>
      <c r="T17" s="2"/>
      <c r="U17" s="2" t="str">
        <f>analysis!E43</f>
        <v>Los Angeles</v>
      </c>
      <c r="V17" s="17">
        <f>IF(analysis!F43="","",analysis!F43)</f>
        <v>48875.692499999976</v>
      </c>
      <c r="W17" s="17">
        <f>IF(analysis!G43="","",analysis!G43)</f>
        <v>56398.747999999992</v>
      </c>
      <c r="X17" s="12">
        <f t="shared" si="3"/>
        <v>-0.13339046994447501</v>
      </c>
      <c r="Y17" s="2"/>
    </row>
    <row r="18" spans="3:25" x14ac:dyDescent="0.3">
      <c r="C18" s="2" t="str">
        <f>IF(analysis!A15="","",analysis!A15)</f>
        <v>Storage</v>
      </c>
      <c r="D18" s="2">
        <f>IF(analysis!B15="","",analysis!B15)</f>
        <v>69677.617999999973</v>
      </c>
      <c r="E18" s="2">
        <f>IF(analysis!C15="","",analysis!C15)</f>
        <v>58788.700000000004</v>
      </c>
      <c r="F18" s="12">
        <f t="shared" si="0"/>
        <v>0.18522127551723311</v>
      </c>
      <c r="G18" s="2"/>
      <c r="H18" s="2"/>
      <c r="I18" s="2" t="str">
        <f>analysis!A29</f>
        <v>Philadelphia</v>
      </c>
      <c r="J18" s="10">
        <f>IF(analysis!B29="","",analysis!B29)</f>
        <v>41595.501999999964</v>
      </c>
      <c r="K18" s="10">
        <f>IF(analysis!C29="","",analysis!C29)</f>
        <v>30304.938000000002</v>
      </c>
      <c r="L18" s="12">
        <f t="shared" si="1"/>
        <v>0.37256515753307129</v>
      </c>
      <c r="M18" s="2"/>
      <c r="N18" s="2"/>
      <c r="O18" s="2" t="str">
        <f>analysis!A44</f>
        <v>Storage</v>
      </c>
      <c r="P18" s="17">
        <f>IF(analysis!B44="","",analysis!B44)</f>
        <v>69677.617999999973</v>
      </c>
      <c r="Q18" s="17">
        <f>IF(analysis!C44="","",analysis!C44)</f>
        <v>58788.700000000004</v>
      </c>
      <c r="R18" s="12">
        <f t="shared" si="2"/>
        <v>0.18522127551723311</v>
      </c>
      <c r="S18" s="2"/>
      <c r="T18" s="2"/>
      <c r="U18" s="2" t="str">
        <f>analysis!E44</f>
        <v>Philadelphia</v>
      </c>
      <c r="V18" s="17">
        <f>IF(analysis!F44="","",analysis!F44)</f>
        <v>41595.501999999964</v>
      </c>
      <c r="W18" s="17">
        <f>IF(analysis!G44="","",analysis!G44)</f>
        <v>30304.938000000002</v>
      </c>
      <c r="X18" s="12">
        <f t="shared" si="3"/>
        <v>0.37256515753307129</v>
      </c>
      <c r="Y18" s="2"/>
    </row>
    <row r="19" spans="3:25" x14ac:dyDescent="0.3">
      <c r="C19" s="2" t="str">
        <f>IF(analysis!A16="","",analysis!A16)</f>
        <v>Copiers</v>
      </c>
      <c r="D19" s="2">
        <f>IF(analysis!B16="","",analysis!B16)</f>
        <v>62899.387999999984</v>
      </c>
      <c r="E19" s="2">
        <f>IF(analysis!C16="","",analysis!C16)</f>
        <v>49599.41</v>
      </c>
      <c r="F19" s="12">
        <f t="shared" si="0"/>
        <v>0.26814790740454342</v>
      </c>
      <c r="G19" s="2"/>
      <c r="H19" s="2"/>
      <c r="I19" s="2" t="str">
        <f>analysis!A30</f>
        <v>San Francisco</v>
      </c>
      <c r="J19" s="10">
        <f>IF(analysis!B30="","",analysis!B30)</f>
        <v>37197.550999999992</v>
      </c>
      <c r="K19" s="10">
        <f>IF(analysis!C30="","",analysis!C30)</f>
        <v>29845.870999999992</v>
      </c>
      <c r="L19" s="12">
        <f t="shared" si="1"/>
        <v>0.24632150959842991</v>
      </c>
      <c r="M19" s="2"/>
      <c r="N19" s="2"/>
      <c r="O19" s="2" t="str">
        <f>analysis!A45</f>
        <v>Copiers</v>
      </c>
      <c r="P19" s="17">
        <f>IF(analysis!B45="","",analysis!B45)</f>
        <v>62899.387999999984</v>
      </c>
      <c r="Q19" s="17">
        <f>IF(analysis!C45="","",analysis!C45)</f>
        <v>49599.41</v>
      </c>
      <c r="R19" s="12">
        <f t="shared" si="2"/>
        <v>0.26814790740454342</v>
      </c>
      <c r="S19" s="2"/>
      <c r="T19" s="2"/>
      <c r="U19" s="2" t="str">
        <f>analysis!E45</f>
        <v>San Francisco</v>
      </c>
      <c r="V19" s="17">
        <f>IF(analysis!F45="","",analysis!F45)</f>
        <v>37197.550999999992</v>
      </c>
      <c r="W19" s="17">
        <f>IF(analysis!G45="","",analysis!G45)</f>
        <v>29845.870999999992</v>
      </c>
      <c r="X19" s="12">
        <f t="shared" si="3"/>
        <v>0.24632150959842991</v>
      </c>
      <c r="Y19" s="2"/>
    </row>
    <row r="20" spans="3:25" x14ac:dyDescent="0.3">
      <c r="C20" s="2" t="str">
        <f>IF(analysis!A17="","",analysis!A17)</f>
        <v>Tables</v>
      </c>
      <c r="D20" s="2">
        <f>IF(analysis!B17="","",analysis!B17)</f>
        <v>60893.54250000004</v>
      </c>
      <c r="E20" s="2">
        <f>IF(analysis!C17="","",analysis!C17)</f>
        <v>60833.200499999992</v>
      </c>
      <c r="F20" s="12">
        <f t="shared" si="0"/>
        <v>9.9192545360238249E-4</v>
      </c>
      <c r="G20" s="2"/>
      <c r="H20" s="2"/>
      <c r="I20" s="2" t="str">
        <f>analysis!A31</f>
        <v>Columbus</v>
      </c>
      <c r="J20" s="10">
        <f>IF(analysis!B31="","",analysis!B31)</f>
        <v>17571.473000000002</v>
      </c>
      <c r="K20" s="10">
        <f>IF(analysis!C31="","",analysis!C31)</f>
        <v>9506.4120000000021</v>
      </c>
      <c r="L20" s="12">
        <f t="shared" si="1"/>
        <v>0.84838117683096392</v>
      </c>
      <c r="M20" s="2"/>
      <c r="N20" s="2"/>
      <c r="O20" s="2" t="str">
        <f>analysis!A46</f>
        <v>Tables</v>
      </c>
      <c r="P20" s="17">
        <f>IF(analysis!B46="","",analysis!B46)</f>
        <v>60893.54250000004</v>
      </c>
      <c r="Q20" s="17">
        <f>IF(analysis!C46="","",analysis!C46)</f>
        <v>60833.200499999992</v>
      </c>
      <c r="R20" s="12">
        <f t="shared" si="2"/>
        <v>9.9192545360238249E-4</v>
      </c>
      <c r="S20" s="2"/>
      <c r="T20" s="2"/>
      <c r="U20" s="2" t="str">
        <f>analysis!E46</f>
        <v>Columbus</v>
      </c>
      <c r="V20" s="17">
        <f>IF(analysis!F46="","",analysis!F46)</f>
        <v>17571.473000000002</v>
      </c>
      <c r="W20" s="17">
        <f>IF(analysis!G46="","",analysis!G46)</f>
        <v>9506.4120000000021</v>
      </c>
      <c r="X20" s="12">
        <f t="shared" si="3"/>
        <v>0.84838117683096392</v>
      </c>
      <c r="Y20" s="2"/>
    </row>
    <row r="21" spans="3:25" x14ac:dyDescent="0.3">
      <c r="C21" s="2" t="str">
        <f>IF(analysis!A18="","",analysis!A18)</f>
        <v>Accessories</v>
      </c>
      <c r="D21" s="2">
        <f>IF(analysis!B18="","",analysis!B18)</f>
        <v>59946.232000000011</v>
      </c>
      <c r="E21" s="2">
        <f>IF(analysis!C18="","",analysis!C18)</f>
        <v>41895.853999999999</v>
      </c>
      <c r="F21" s="12">
        <f t="shared" si="0"/>
        <v>0.43083924247015015</v>
      </c>
      <c r="G21" s="2"/>
      <c r="H21" s="2"/>
      <c r="I21" s="2" t="str">
        <f>analysis!A32</f>
        <v>Chicago</v>
      </c>
      <c r="J21" s="10">
        <f>IF(analysis!B32="","",analysis!B32)</f>
        <v>16245.611000000001</v>
      </c>
      <c r="K21" s="10">
        <f>IF(analysis!C32="","",analysis!C32)</f>
        <v>13067.549999999997</v>
      </c>
      <c r="L21" s="12">
        <f t="shared" si="1"/>
        <v>0.24320251309541607</v>
      </c>
      <c r="M21" s="2"/>
      <c r="N21" s="2"/>
      <c r="O21" s="2" t="str">
        <f>analysis!A47</f>
        <v>Accessories</v>
      </c>
      <c r="P21" s="17">
        <f>IF(analysis!B47="","",analysis!B47)</f>
        <v>59946.232000000011</v>
      </c>
      <c r="Q21" s="17">
        <f>IF(analysis!C47="","",analysis!C47)</f>
        <v>41895.853999999999</v>
      </c>
      <c r="R21" s="12">
        <f t="shared" si="2"/>
        <v>0.43083924247015015</v>
      </c>
      <c r="S21" s="2"/>
      <c r="T21" s="2"/>
      <c r="U21" s="2" t="str">
        <f>analysis!E47</f>
        <v>Chicago</v>
      </c>
      <c r="V21" s="17">
        <f>IF(analysis!F47="","",analysis!F47)</f>
        <v>16245.611000000001</v>
      </c>
      <c r="W21" s="17">
        <f>IF(analysis!G47="","",analysis!G47)</f>
        <v>13067.549999999997</v>
      </c>
      <c r="X21" s="12">
        <f t="shared" si="3"/>
        <v>0.24320251309541607</v>
      </c>
      <c r="Y21" s="2"/>
    </row>
    <row r="22" spans="3:25" x14ac:dyDescent="0.3">
      <c r="C22" s="2" t="str">
        <f>IF(analysis!A19="","",analysis!A19)</f>
        <v>Machines</v>
      </c>
      <c r="D22" s="2">
        <f>IF(analysis!B19="","",analysis!B19)</f>
        <v>43544.675000000003</v>
      </c>
      <c r="E22" s="2">
        <f>IF(analysis!C19="","",analysis!C19)</f>
        <v>55906.886000000013</v>
      </c>
      <c r="F22" s="12">
        <f t="shared" si="0"/>
        <v>-0.22112143752739166</v>
      </c>
      <c r="G22" s="2"/>
      <c r="H22" s="2"/>
      <c r="I22" s="2" t="str">
        <f>analysis!A33</f>
        <v>Houston</v>
      </c>
      <c r="J22" s="10">
        <f>IF(analysis!B33="","",analysis!B33)</f>
        <v>16212.806399999998</v>
      </c>
      <c r="K22" s="10">
        <f>IF(analysis!C33="","",analysis!C33)</f>
        <v>16448.681399999994</v>
      </c>
      <c r="L22" s="12">
        <f t="shared" si="1"/>
        <v>-1.4340055246008787E-2</v>
      </c>
      <c r="M22" s="2"/>
      <c r="N22" s="2"/>
      <c r="O22" s="2" t="str">
        <f>analysis!A48</f>
        <v>Machines</v>
      </c>
      <c r="P22" s="17">
        <f>IF(analysis!B48="","",analysis!B48)</f>
        <v>43544.675000000003</v>
      </c>
      <c r="Q22" s="17">
        <f>IF(analysis!C48="","",analysis!C48)</f>
        <v>55906.886000000013</v>
      </c>
      <c r="R22" s="12">
        <f t="shared" si="2"/>
        <v>-0.22112143752739166</v>
      </c>
      <c r="S22" s="2"/>
      <c r="T22" s="2"/>
      <c r="U22" s="2" t="str">
        <f>analysis!E48</f>
        <v>Houston</v>
      </c>
      <c r="V22" s="17">
        <f>IF(analysis!F48="","",analysis!F48)</f>
        <v>16212.806399999998</v>
      </c>
      <c r="W22" s="17">
        <f>IF(analysis!G48="","",analysis!G48)</f>
        <v>16448.681399999994</v>
      </c>
      <c r="X22" s="12">
        <f t="shared" si="3"/>
        <v>-1.4340055246008787E-2</v>
      </c>
      <c r="Y22" s="2"/>
    </row>
    <row r="23" spans="3:25" x14ac:dyDescent="0.3">
      <c r="C23" s="2" t="str">
        <f>IF(analysis!A20="","",analysis!A20)</f>
        <v>Appliances</v>
      </c>
      <c r="D23" s="2">
        <f>IF(analysis!B20="","",analysis!B20)</f>
        <v>42926.932000000001</v>
      </c>
      <c r="E23" s="2">
        <f>IF(analysis!C20="","",analysis!C20)</f>
        <v>26050.314999999999</v>
      </c>
      <c r="F23" s="12">
        <f t="shared" si="0"/>
        <v>0.64784694542081356</v>
      </c>
      <c r="G23" s="2"/>
      <c r="H23" s="2"/>
      <c r="I23" s="2" t="str">
        <f>analysis!A34</f>
        <v>Detroit</v>
      </c>
      <c r="J23" s="10">
        <f>IF(analysis!B34="","",analysis!B34)</f>
        <v>12148.885999999997</v>
      </c>
      <c r="K23" s="10">
        <f>IF(analysis!C34="","",analysis!C34)</f>
        <v>21197.32</v>
      </c>
      <c r="L23" s="12">
        <f t="shared" si="1"/>
        <v>-0.42686688694608577</v>
      </c>
      <c r="M23" s="2"/>
      <c r="N23" s="2"/>
      <c r="O23" s="2" t="str">
        <f>analysis!A49</f>
        <v>Appliances</v>
      </c>
      <c r="P23" s="17">
        <f>IF(analysis!B49="","",analysis!B49)</f>
        <v>42926.932000000001</v>
      </c>
      <c r="Q23" s="17">
        <f>IF(analysis!C49="","",analysis!C49)</f>
        <v>26050.314999999999</v>
      </c>
      <c r="R23" s="12">
        <f t="shared" si="2"/>
        <v>0.64784694542081356</v>
      </c>
      <c r="S23" s="2"/>
      <c r="T23" s="2"/>
      <c r="U23" s="2" t="str">
        <f>analysis!E49</f>
        <v>Detroit</v>
      </c>
      <c r="V23" s="17">
        <f>IF(analysis!F49="","",analysis!F49)</f>
        <v>12148.885999999997</v>
      </c>
      <c r="W23" s="17">
        <f>IF(analysis!G49="","",analysis!G49)</f>
        <v>21197.32</v>
      </c>
      <c r="X23" s="12">
        <f t="shared" si="3"/>
        <v>-0.42686688694608577</v>
      </c>
      <c r="Y23" s="2"/>
    </row>
    <row r="24" spans="3:25" x14ac:dyDescent="0.3">
      <c r="C24" s="2" t="str">
        <f>IF(analysis!A21="","",analysis!A21)</f>
        <v>Furnishings</v>
      </c>
      <c r="D24" s="2">
        <f>IF(analysis!B21="","",analysis!B21)</f>
        <v>28915.093999999986</v>
      </c>
      <c r="E24" s="2">
        <f>IF(analysis!C21="","",analysis!C21)</f>
        <v>27874.12399999996</v>
      </c>
      <c r="F24" s="12">
        <f t="shared" si="0"/>
        <v>3.7345388863163187E-2</v>
      </c>
      <c r="G24" s="2"/>
      <c r="H24" s="2"/>
      <c r="I24" s="2" t="str">
        <f>analysis!A35</f>
        <v>Lafayette</v>
      </c>
      <c r="J24" s="10">
        <f>IF(analysis!B35="","",analysis!B35)</f>
        <v>5630.51</v>
      </c>
      <c r="K24" s="10">
        <f>IF(analysis!C35="","",analysis!C35)</f>
        <v>18431.34</v>
      </c>
      <c r="L24" s="12">
        <f t="shared" si="1"/>
        <v>-0.69451434350405339</v>
      </c>
      <c r="M24" s="2"/>
      <c r="N24" s="2"/>
      <c r="O24" s="2" t="str">
        <f>analysis!A50</f>
        <v>Furnishings</v>
      </c>
      <c r="P24" s="17">
        <f>IF(analysis!B50="","",analysis!B50)</f>
        <v>28915.093999999986</v>
      </c>
      <c r="Q24" s="17">
        <f>IF(analysis!C50="","",analysis!C50)</f>
        <v>27874.12399999996</v>
      </c>
      <c r="R24" s="12">
        <f t="shared" si="2"/>
        <v>3.7345388863163187E-2</v>
      </c>
      <c r="S24" s="2"/>
      <c r="T24" s="2"/>
      <c r="U24" s="2" t="str">
        <f>analysis!E50</f>
        <v>Lafayette</v>
      </c>
      <c r="V24" s="17">
        <f>IF(analysis!F50="","",analysis!F50)</f>
        <v>5630.51</v>
      </c>
      <c r="W24" s="17">
        <f>IF(analysis!G50="","",analysis!G50)</f>
        <v>18431.34</v>
      </c>
      <c r="X24" s="12">
        <f t="shared" si="3"/>
        <v>-0.69451434350405339</v>
      </c>
      <c r="Y24" s="2"/>
    </row>
    <row r="25" spans="3:25" x14ac:dyDescent="0.3">
      <c r="C25" s="14" t="s">
        <v>10960</v>
      </c>
      <c r="D25" s="13">
        <f>SUM(D15:D24)</f>
        <v>642486.3955000001</v>
      </c>
      <c r="E25" s="13">
        <f>SUM(E15:E24)</f>
        <v>533512.48949999991</v>
      </c>
      <c r="F25" s="16">
        <f t="shared" si="0"/>
        <v>0.20425746003084</v>
      </c>
      <c r="G25" s="2"/>
      <c r="H25" s="2"/>
      <c r="I25" s="14" t="s">
        <v>10960</v>
      </c>
      <c r="J25" s="13">
        <f>SUM(J15:J24)</f>
        <v>339408.45289999992</v>
      </c>
      <c r="K25" s="13">
        <f>SUM(K15:K24)</f>
        <v>266183.68040000001</v>
      </c>
      <c r="L25" s="16">
        <f t="shared" si="1"/>
        <v>0.27509114153791647</v>
      </c>
      <c r="M25" s="2"/>
      <c r="N25" s="2"/>
      <c r="O25" s="14" t="s">
        <v>10960</v>
      </c>
      <c r="P25" s="18">
        <f>SUM(P15:P24)</f>
        <v>642486.3955000001</v>
      </c>
      <c r="Q25" s="18">
        <f>SUM(Q15:Q24)</f>
        <v>533512.48949999991</v>
      </c>
      <c r="R25" s="15">
        <f t="shared" si="2"/>
        <v>0.20425746003084</v>
      </c>
      <c r="S25" s="2"/>
      <c r="T25" s="2"/>
      <c r="U25" s="14" t="s">
        <v>10960</v>
      </c>
      <c r="V25" s="19">
        <f>SUM(V15:V24)</f>
        <v>339408.45289999992</v>
      </c>
      <c r="W25" s="19">
        <f>SUM(W15:W24)</f>
        <v>266183.68040000001</v>
      </c>
      <c r="X25" s="15">
        <f t="shared" si="3"/>
        <v>0.27509114153791647</v>
      </c>
      <c r="Y25" s="2"/>
    </row>
    <row r="28" spans="3:25" x14ac:dyDescent="0.3">
      <c r="C28" s="2"/>
      <c r="D28" s="2"/>
      <c r="E28" s="2"/>
      <c r="F28" s="2"/>
      <c r="G28" s="2"/>
      <c r="J28" s="2"/>
      <c r="K28" s="2"/>
      <c r="L28" s="2"/>
      <c r="M28" s="2"/>
      <c r="O28" s="2"/>
      <c r="P28" s="2"/>
      <c r="Q28" s="2"/>
      <c r="R28" s="2"/>
      <c r="S28" s="2"/>
    </row>
    <row r="30" spans="3:25" x14ac:dyDescent="0.3">
      <c r="C30" s="2"/>
      <c r="D30" s="2"/>
      <c r="E30" s="2"/>
      <c r="F30" s="2"/>
      <c r="G30" s="2"/>
      <c r="H30" s="2"/>
      <c r="I30" s="2"/>
      <c r="J30" s="2"/>
      <c r="K30" s="2"/>
      <c r="L30" s="2"/>
      <c r="M30" s="2"/>
      <c r="O30" s="2"/>
      <c r="P30" s="2"/>
      <c r="Q30" s="2"/>
      <c r="R30" s="2"/>
      <c r="S30" s="2"/>
      <c r="T30" s="2"/>
      <c r="U30" s="2"/>
      <c r="V30" s="2"/>
      <c r="W30" s="2"/>
      <c r="X30" s="2"/>
      <c r="Y30" s="2"/>
    </row>
    <row r="31" spans="3:25" x14ac:dyDescent="0.3">
      <c r="C31" s="2"/>
      <c r="D31" s="2"/>
      <c r="E31" s="2"/>
      <c r="F31" s="2"/>
      <c r="G31" s="2"/>
      <c r="H31" s="2"/>
      <c r="I31" s="2"/>
      <c r="J31" s="2"/>
      <c r="K31" s="2"/>
      <c r="L31" s="2"/>
      <c r="M31" s="2"/>
      <c r="O31" s="2"/>
      <c r="P31" s="2"/>
      <c r="Q31" s="2"/>
      <c r="R31" s="2"/>
      <c r="S31" s="2"/>
      <c r="T31" s="2"/>
      <c r="U31" s="2"/>
      <c r="V31" s="2"/>
      <c r="W31" s="2"/>
      <c r="X31" s="2"/>
      <c r="Y31" s="2"/>
    </row>
    <row r="32" spans="3:25" x14ac:dyDescent="0.3">
      <c r="C32" s="2"/>
      <c r="D32" s="2"/>
      <c r="E32" s="2"/>
      <c r="F32" s="2"/>
      <c r="G32" s="2"/>
      <c r="H32" s="2"/>
      <c r="I32" s="2"/>
      <c r="J32" s="2"/>
      <c r="K32" s="2"/>
      <c r="L32" s="2"/>
      <c r="M32" s="2"/>
      <c r="O32" s="2"/>
      <c r="P32" s="2"/>
      <c r="Q32" s="2"/>
      <c r="R32" s="2"/>
      <c r="S32" s="2"/>
      <c r="T32" s="2"/>
      <c r="U32" s="2"/>
      <c r="V32" s="2"/>
      <c r="W32" s="2"/>
      <c r="X32" s="2"/>
      <c r="Y32" s="2"/>
    </row>
    <row r="33" spans="3:25" x14ac:dyDescent="0.3">
      <c r="C33" s="2"/>
      <c r="D33" s="2"/>
      <c r="E33" s="2"/>
      <c r="F33" s="2"/>
      <c r="G33" s="2"/>
      <c r="H33" s="2"/>
      <c r="I33" s="2"/>
      <c r="J33" s="2"/>
      <c r="K33" s="2"/>
      <c r="L33" s="2"/>
      <c r="M33" s="2"/>
      <c r="O33" s="2"/>
      <c r="P33" s="2"/>
      <c r="Q33" s="2"/>
      <c r="R33" s="2"/>
      <c r="S33" s="2"/>
      <c r="T33" s="2"/>
      <c r="U33" s="2"/>
      <c r="V33" s="2"/>
      <c r="W33" s="2"/>
      <c r="X33" s="2"/>
      <c r="Y33" s="2"/>
    </row>
    <row r="34" spans="3:25" x14ac:dyDescent="0.3">
      <c r="C34" s="2"/>
      <c r="D34" s="2"/>
      <c r="E34" s="2"/>
      <c r="F34" s="2"/>
      <c r="G34" s="2"/>
      <c r="H34" s="2"/>
      <c r="I34" s="2"/>
      <c r="J34" s="2"/>
      <c r="K34" s="2"/>
      <c r="L34" s="2"/>
      <c r="M34" s="2"/>
      <c r="O34" s="2"/>
      <c r="P34" s="2"/>
      <c r="Q34" s="2"/>
      <c r="R34" s="2"/>
      <c r="S34" s="2"/>
      <c r="T34" s="2"/>
      <c r="U34" s="2"/>
      <c r="V34" s="2"/>
      <c r="W34" s="2"/>
      <c r="X34" s="2"/>
      <c r="Y34" s="2"/>
    </row>
    <row r="35" spans="3:25" x14ac:dyDescent="0.3">
      <c r="C35" s="2"/>
      <c r="D35" s="2"/>
      <c r="E35" s="2"/>
      <c r="F35" s="2"/>
      <c r="G35" s="2"/>
      <c r="H35" s="2"/>
      <c r="I35" s="2"/>
      <c r="J35" s="2"/>
      <c r="K35" s="2"/>
      <c r="L35" s="2"/>
      <c r="M35" s="2"/>
      <c r="O35" s="2"/>
      <c r="P35" s="2"/>
      <c r="Q35" s="2"/>
      <c r="R35" s="2"/>
      <c r="S35" s="2"/>
      <c r="T35" s="2"/>
      <c r="U35" s="2"/>
      <c r="V35" s="2"/>
      <c r="W35" s="2"/>
      <c r="X35" s="2"/>
      <c r="Y35" s="2"/>
    </row>
    <row r="36" spans="3:25" x14ac:dyDescent="0.3">
      <c r="C36" s="2"/>
      <c r="D36" s="2"/>
      <c r="E36" s="2"/>
      <c r="F36" s="2"/>
      <c r="G36" s="2"/>
      <c r="H36" s="2"/>
      <c r="I36" s="2"/>
      <c r="J36" s="2"/>
      <c r="K36" s="2"/>
      <c r="L36" s="2"/>
      <c r="M36" s="2"/>
      <c r="O36" s="2"/>
      <c r="P36" s="2"/>
      <c r="Q36" s="2"/>
      <c r="R36" s="2"/>
      <c r="S36" s="2"/>
      <c r="T36" s="2"/>
      <c r="U36" s="2"/>
      <c r="V36" s="2"/>
      <c r="W36" s="2"/>
      <c r="X36" s="2"/>
      <c r="Y36" s="2"/>
    </row>
    <row r="37" spans="3:25" x14ac:dyDescent="0.3">
      <c r="C37" s="2"/>
      <c r="D37" s="2"/>
      <c r="E37" s="2"/>
      <c r="F37" s="2"/>
      <c r="G37" s="2"/>
      <c r="H37" s="2"/>
      <c r="I37" s="2"/>
      <c r="J37" s="2"/>
      <c r="K37" s="2"/>
      <c r="L37" s="2"/>
      <c r="M37" s="2"/>
      <c r="O37" s="2"/>
      <c r="P37" s="2"/>
      <c r="Q37" s="2"/>
      <c r="R37" s="2"/>
      <c r="S37" s="2"/>
      <c r="T37" s="2"/>
      <c r="U37" s="2"/>
      <c r="V37" s="2"/>
      <c r="W37" s="2"/>
      <c r="X37" s="2"/>
      <c r="Y37" s="2"/>
    </row>
    <row r="38" spans="3:25" x14ac:dyDescent="0.3">
      <c r="C38" s="2"/>
      <c r="D38" s="2"/>
      <c r="E38" s="2"/>
      <c r="F38" s="2"/>
      <c r="G38" s="2"/>
      <c r="H38" s="2"/>
      <c r="I38" s="2"/>
      <c r="J38" s="2"/>
      <c r="K38" s="2"/>
      <c r="L38" s="2"/>
      <c r="M38" s="2"/>
      <c r="O38" s="2"/>
      <c r="P38" s="2"/>
      <c r="Q38" s="2"/>
      <c r="R38" s="2"/>
      <c r="S38" s="2"/>
      <c r="T38" s="2"/>
      <c r="U38" s="2"/>
      <c r="V38" s="2"/>
      <c r="W38" s="2"/>
      <c r="X38" s="2"/>
      <c r="Y38" s="2"/>
    </row>
    <row r="39" spans="3:25" x14ac:dyDescent="0.3">
      <c r="C39" s="2"/>
      <c r="D39" s="2"/>
      <c r="E39" s="2"/>
      <c r="F39" s="2"/>
      <c r="G39" s="2"/>
      <c r="H39" s="2"/>
      <c r="I39" s="2"/>
      <c r="J39" s="2"/>
      <c r="K39" s="2"/>
      <c r="L39" s="2"/>
      <c r="M39" s="2"/>
      <c r="O39" s="2"/>
      <c r="P39" s="2"/>
      <c r="Q39" s="2"/>
      <c r="R39" s="2"/>
      <c r="S39" s="2"/>
      <c r="T39" s="2"/>
      <c r="U39" s="2"/>
      <c r="V39" s="2"/>
      <c r="W39" s="2"/>
      <c r="X39" s="2"/>
      <c r="Y39" s="2"/>
    </row>
    <row r="40" spans="3:25" x14ac:dyDescent="0.3">
      <c r="C40" s="2"/>
      <c r="D40" s="2"/>
      <c r="E40" s="2"/>
      <c r="F40" s="2"/>
      <c r="G40" s="2"/>
      <c r="H40" s="2"/>
      <c r="I40" s="2"/>
      <c r="J40" s="2"/>
      <c r="K40" s="2"/>
      <c r="L40" s="2"/>
      <c r="M40" s="2"/>
      <c r="O40" s="2"/>
      <c r="P40" s="2"/>
      <c r="Q40" s="2"/>
      <c r="R40" s="2"/>
      <c r="S40" s="2"/>
      <c r="T40" s="2"/>
      <c r="U40" s="2"/>
      <c r="V40" s="2"/>
      <c r="W40" s="2"/>
      <c r="X40" s="2"/>
      <c r="Y40" s="2"/>
    </row>
    <row r="41" spans="3:25" x14ac:dyDescent="0.3">
      <c r="C41" s="2"/>
      <c r="D41" s="2"/>
      <c r="E41" s="2"/>
      <c r="F41" s="2"/>
      <c r="G41" s="2"/>
      <c r="H41" s="2"/>
      <c r="I41" s="2"/>
      <c r="J41" s="2"/>
      <c r="K41" s="2"/>
      <c r="L41" s="2"/>
      <c r="M41" s="2"/>
      <c r="O41" s="2"/>
      <c r="P41" s="2"/>
      <c r="Q41" s="2"/>
      <c r="R41" s="2"/>
      <c r="S41" s="2"/>
      <c r="T41" s="2"/>
      <c r="U41" s="2"/>
      <c r="V41" s="2"/>
      <c r="W41" s="2"/>
      <c r="X41" s="2"/>
      <c r="Y41" s="2"/>
    </row>
    <row r="42" spans="3:25" x14ac:dyDescent="0.3">
      <c r="C42" s="2"/>
      <c r="D42" s="2"/>
      <c r="E42" s="2"/>
      <c r="F42" s="2"/>
      <c r="G42" s="2"/>
      <c r="H42" s="2"/>
      <c r="I42" s="2"/>
      <c r="J42" s="2"/>
      <c r="K42" s="2"/>
      <c r="L42" s="2"/>
      <c r="M42" s="2"/>
      <c r="O42" s="2"/>
      <c r="P42" s="2"/>
      <c r="Q42" s="2"/>
      <c r="R42" s="2"/>
      <c r="S42" s="2"/>
      <c r="T42" s="2"/>
      <c r="U42" s="2"/>
      <c r="V42" s="2"/>
      <c r="W42" s="2"/>
      <c r="X42" s="2"/>
      <c r="Y42" s="2"/>
    </row>
    <row r="43" spans="3:25" x14ac:dyDescent="0.3">
      <c r="C43" s="2"/>
      <c r="D43" s="2"/>
      <c r="E43" s="2"/>
      <c r="F43" s="2"/>
      <c r="G43" s="2"/>
      <c r="H43" s="2"/>
      <c r="I43" s="2"/>
      <c r="J43" s="2"/>
      <c r="K43" s="2"/>
      <c r="L43" s="2"/>
      <c r="M43" s="2"/>
      <c r="O43" s="2"/>
      <c r="P43" s="2"/>
      <c r="Q43" s="2"/>
      <c r="R43" s="2"/>
      <c r="S43" s="2"/>
      <c r="T43" s="2"/>
      <c r="U43" s="2"/>
      <c r="V43" s="2"/>
      <c r="W43" s="2"/>
      <c r="X43" s="2"/>
      <c r="Y43" s="2"/>
    </row>
    <row r="44" spans="3:25" x14ac:dyDescent="0.3">
      <c r="C44" s="2"/>
      <c r="D44" s="2"/>
      <c r="E44" s="2"/>
      <c r="F44" s="2"/>
      <c r="G44" s="2"/>
      <c r="H44" s="2"/>
      <c r="I44" s="2"/>
      <c r="J44" s="2"/>
      <c r="K44" s="2"/>
      <c r="L44" s="2"/>
      <c r="M44" s="2"/>
    </row>
  </sheetData>
  <pageMargins left="0.7" right="0.7" top="0.75" bottom="0.75" header="0.3" footer="0.3"/>
  <pageSetup orientation="portrait" horizontalDpi="200" verticalDpi="20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GTBClassification>
  <attrValue xml:space="preserve">Public</attrValue>
  <customPropName>Wing Bank Classification</customPropName>
  <timestamp> 6/2/2025 5:28:24 PM</timestamp>
  <userName>WINGMONEY\chandeth.han</userName>
  <computerName>B0093-DETH.WINGMONEY.COM</computerName>
  <guid>{e2bf5910-981d-4811-8c9d-2133408b61e5}</guid>
</GTBClassification>
</file>

<file path=customXml/itemProps1.xml><?xml version="1.0" encoding="utf-8"?>
<ds:datastoreItem xmlns:ds="http://schemas.openxmlformats.org/officeDocument/2006/customXml" ds:itemID="{EAFF5521-254D-4B12-997E-702F9EC6AD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6</vt:i4>
      </vt:variant>
    </vt:vector>
  </HeadingPairs>
  <TitlesOfParts>
    <vt:vector size="9" baseType="lpstr">
      <vt:lpstr>raw data</vt:lpstr>
      <vt:lpstr>analysis</vt:lpstr>
      <vt:lpstr>dashboard</vt:lpstr>
      <vt:lpstr>profit_last_year</vt:lpstr>
      <vt:lpstr>profit_latest_year</vt:lpstr>
      <vt:lpstr>profit_vs_py</vt:lpstr>
      <vt:lpstr>sale_last_year</vt:lpstr>
      <vt:lpstr>sale_latest_year</vt:lpstr>
      <vt:lpstr>sale_vs_py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 Deth Han</dc:creator>
  <cp:keywords>ClassificationData:&lt;Wing Bank Classification:Public&gt;</cp:keywords>
  <cp:lastModifiedBy>Chan Deth Han</cp:lastModifiedBy>
  <dcterms:created xsi:type="dcterms:W3CDTF">2025-06-02T07:56:43Z</dcterms:created>
  <dcterms:modified xsi:type="dcterms:W3CDTF">2025-06-04T06:09:12Z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ing Bank Classification">
    <vt:lpwstr>Public</vt:lpwstr>
  </property>
  <property fmtid="{D5CDD505-2E9C-101B-9397-08002B2CF9AE}" pid="3" name="ClassifiedBy">
    <vt:lpwstr>WINGMONEY\chandeth.han</vt:lpwstr>
  </property>
  <property fmtid="{D5CDD505-2E9C-101B-9397-08002B2CF9AE}" pid="4" name="ClassificationHost">
    <vt:lpwstr>B0093-DETH.WINGMONEY.COM</vt:lpwstr>
  </property>
  <property fmtid="{D5CDD505-2E9C-101B-9397-08002B2CF9AE}" pid="5" name="ClassificationDate">
    <vt:lpwstr> 6/2/2025 5:28:24 PM</vt:lpwstr>
  </property>
  <property fmtid="{D5CDD505-2E9C-101B-9397-08002B2CF9AE}" pid="6" name="ClassificationGUID">
    <vt:lpwstr>{e2bf5910-981d-4811-8c9d-2133408b61e5}</vt:lpwstr>
  </property>
</Properties>
</file>