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Metadata/LabelInfo.xml" ContentType="application/vnd.ms-office.classificationlabels+xml"/>
  <Override PartName="/xl/calcChain.xml" ContentType="application/vnd.openxmlformats-officedocument.spreadsheetml.calcChain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Midterm/"/>
    </mc:Choice>
  </mc:AlternateContent>
  <xr:revisionPtr revIDLastSave="616" documentId="8_{067337AA-1059-F247-814D-18ECF40B3633}" xr6:coauthVersionLast="47" xr6:coauthVersionMax="47" xr10:uidLastSave="{AE7AA48D-7B06-42AD-95FC-43C0761920B7}"/>
  <bookViews>
    <workbookView xWindow="0" yWindow="740" windowWidth="29400" windowHeight="18380" firstSheet="1" activeTab="2" xr2:uid="{01FA6312-44DC-F148-9B6E-D00F78E99429}"/>
  </bookViews>
  <sheets>
    <sheet name="Classical" sheetId="26" r:id="rId1"/>
    <sheet name="GAN" sheetId="21" r:id="rId2"/>
    <sheet name="U-Net" sheetId="23" r:id="rId3"/>
  </sheets>
  <definedNames>
    <definedName name="_AXES">_xlfn.LAMBDA(_xlpm.a,_xlfn.LET(_xlpm.w,COLUMNS(_xlpm.a),_xlpm.h,ROWS(_xlpm.a),_xlpm.xaxis,_xlfn.SEQUENCE(1,_xlpm.w,0),_xlpm.yaxis,_xlfn.SEQUENCE(_xlpm.h,1,_xlpm.h-1,-1), _xlpm.p, _xlfn.VSTACK(_xlpm.a,_xlpm.xaxis), _xlfn.HSTACK(_xlfn.EXPAND(_xlpm.yaxis,_xlpm.h+1,,""), _xlpm.p)))</definedName>
    <definedName name="_PAD">_xlfn.LAMBDA(_xlpm.image,_xlpm.pad_width,_xlpm.pad_value, _xlfn.LET(_xlpm.o, _xlpm.image, _xlpm.h, ROWS(_xlpm.o), _xlpm.w, COLUMNS(_xlpm.o), _xlpm.pw, _xlpm.pad_width, _xlpm.pv, _xlpm.pad_value,  _xlpm.left, _xlfn.SEQUENCE(_xlpm.h,_xlpm.pw,_xlpm.pv,0), _xlpm.right, _xlpm.left,  _xlpm.top, _xlfn.SEQUENCE(_xlpm.pw,_xlpm.w+_xlpm.pw, _xlpm.pv,0), _xlpm.bottom, _xlpm.top,  _xlpm.a, _xlfn.HSTACK(_xlpm.o, _xlpm.right),  _xlpm.b, _xlfn.VSTACK(_xlpm.a,_xlpm.bottom),  _xlpm.b))</definedName>
    <definedName name="_XY">_xlfn.LAMBDA(_xlpm.a,_xlpm.symbols,_xlpm.n, _xlfn.LET( _xlpm.is, _xlfn.SEQUENCE(COLUMNS(_xlpm.a)),_xlfn.REDUCE("",_xlpm.is, _xlfn.LAMBDA(_xlpm.v,_xlpm.i, _xlfn.LET(_xlpm.xi, INDEX(_xlpm.a,1,_xlpm.i),_xlpm.yi,INDEX(_xlpm.a,2,_xlpm.i),_xlpm.s,INDEX(_xlpm.symbols,1,_xlpm.i), _xlpm.m, _xlfn.MAKEARRAY(_xlpm.n+1,_xlpm.n+1,_xlfn.LAMBDA(_xlpm.y,_xlpm.x,IF(AND(_xlpm.xi+1=_xlpm.x,_xlpm.yi=(_xlpm.n-_xlpm.y+1)),_xlpm.s,""))), _xlpm.v &amp; _xlpm.m)))))</definedName>
    <definedName name="BINARYIMAGE">_xlfn.LAMBDA(_xlpm.id, OFFSET(#REF!,0,8*(_xlpm.id-1),8,8))</definedName>
    <definedName name="FXY">_xlfn.LAMBDA(_xlpm.f,_xlpm.d, _xlfn.MAKEARRAY(_xlpm.d*2+1,_xlpm.d*2+1,_xlfn.LAMBDA(_xlpm.y,_xlpm.x,_xlpm.f(_xlpm.x-_xlpm.d-1,_xlpm.y-_xlpm.d-1))))</definedName>
    <definedName name="GRAYSCALEIMAGE" localSheetId="2">_xlfn.LAMBDA(_xlpm.id, OFFSET(#REF!,0,8*(_xlpm.id-1),8,8))</definedName>
    <definedName name="GRAYSCALEIMAGE">_xlfn.LAMBDA(_xlpm.id, OFFSET(#REF!,0,8*(_xlpm.id-1),8,8))</definedName>
    <definedName name="IM2COL">_xlfn.LAMBDA(_xlpm.image,_xlpm.filter_size,_xlpm.stride,_xlpm.pad,_xlpm.pad_value, _xlfn.LET(_xlpm.o, IF(_xlpm.pad&gt;0, _PAD(_xlpm.image, _xlpm.pad, _xlpm.pad_value), _xlpm.image),  _xlpm.d, _xlpm.filter_size,  _xlpm.s, _xlpm.stride, _xlpm.h, ROWS(_xlpm.o),  _xlpm.w, COLUMNS(_xlpm.o), _xlpm.hs, _xlfn.FLOOR.MATH((_xlpm.h-_xlpm.d)/_xlpm.s+1), _xlpm.ws, _xlfn.FLOOR.MATH((_xlpm.w-_xlpm.d)/_xlpm.s+1),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INDEX(_xlpm.o,_xlpm.r,_xlpm.c))))))</definedName>
    <definedName name="Mario">#REF!</definedName>
    <definedName name="Octopus">#REF!</definedName>
    <definedName name="PLOTXY">_xlfn.LAMBDA(_xlpm.a,_xlpm.s,_xlpm.n, _AXES(_XY(_xlpm.a,_xlpm.s,_xlpm.n)))</definedName>
    <definedName name="RELU">_xlfn.LAMBDA(_xlpm.a, _xlfn.MAP(_xlpm.a,  _xlfn.LAMBDA(_xlpm.x, MAX(_xlpm.x,0))))</definedName>
    <definedName name="SIGMOID">_xlfn.LAMBDA(_xlpm.x, 1/(1+EXP(-_xlpm.x)))</definedName>
    <definedName name="SXY">_xlfn.LAMBDA(_xlpm.a,_xlpm.symbols,_xlpm.d, _xlfn.LET( _xlpm.is, _xlfn.SEQUENCE(COLUMNS(_xlpm.a)), _xlpm.N, 2*_xlpm.d+1, _xlfn.REDUCE("",_xlpm.is, _xlfn.LAMBDA(_xlpm.v,_xlpm.i, _xlfn.LET(_xlpm.xi, INDEX(_xlpm.a,1,_xlpm.i),_xlpm.yi,INDEX(_xlpm.a,2,_xlpm.i),_xlpm.s,INDEX(_xlpm.symbols,1,_xlpm.i), _xlpm.m, _xlfn.MAKEARRAY(_xlpm.N,_xlpm.N,_xlfn.LAMBDA(_xlpm.y,_xlpm.x,IF(AND(_xlpm.xi+1=_xlpm.x-_xlpm.d,_xlpm.yi=(_xlpm.N-_xlpm.y-_xlpm.d)),_xlpm.s,""))), _xlpm.v &amp; _xlpm.m)))))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64" i="23" l="1" a="1"/>
  <c r="W264" i="23"/>
  <c r="R85" i="21" a="1"/>
  <c r="R85" i="21" s="1"/>
  <c r="AF85" i="21" a="1"/>
  <c r="AF85" i="21" s="1"/>
  <c r="Y81" i="26"/>
  <c r="L78" i="21" l="1" a="1"/>
  <c r="L78" i="21"/>
  <c r="D85" i="21" a="1"/>
  <c r="D85" i="21" s="1"/>
  <c r="W13" i="23" a="1"/>
  <c r="W13" i="23"/>
  <c r="D349" i="23" a="1"/>
  <c r="D349" i="23" s="1"/>
  <c r="M128" i="23" a="1"/>
  <c r="M128" i="23" s="1"/>
  <c r="Q19" i="23" a="1"/>
  <c r="Q19" i="23" s="1"/>
  <c r="L185" i="21" a="1"/>
  <c r="L185" i="21" s="1"/>
  <c r="S176" i="21" a="1"/>
  <c r="S176" i="21" s="1"/>
  <c r="B29" i="21" a="1"/>
  <c r="B29" i="21" s="1"/>
  <c r="B11" i="21" a="1"/>
  <c r="B11" i="21" s="1"/>
  <c r="AT119" i="21" a="1"/>
  <c r="AT119" i="21" s="1"/>
  <c r="AS108" i="21" a="1"/>
  <c r="AS108" i="21" s="1"/>
  <c r="AT85" i="21" a="1"/>
  <c r="AT85" i="21" s="1"/>
  <c r="AT108" i="21" s="1" a="1"/>
  <c r="AT108" i="21" s="1"/>
  <c r="AT96" i="21" a="1"/>
  <c r="AT96" i="21" s="1"/>
  <c r="AS85" i="21" a="1"/>
  <c r="AS85" i="21" s="1"/>
  <c r="L11" i="21" l="1" a="1"/>
  <c r="L11" i="21" s="1"/>
  <c r="L19" i="21" s="1" a="1"/>
  <c r="L19" i="21" s="1"/>
  <c r="L29" i="21" s="1" a="1"/>
  <c r="L29" i="21" s="1"/>
  <c r="K112" i="26" l="1" a="1"/>
  <c r="K112" i="26" s="1"/>
  <c r="C111" i="26" a="1"/>
  <c r="C111" i="26" s="1"/>
  <c r="C17" i="26" a="1"/>
  <c r="C17" i="26" s="1"/>
  <c r="G17" i="26" a="1"/>
  <c r="G17" i="26" s="1"/>
  <c r="Y105" i="26" l="1" a="1"/>
  <c r="Y105" i="26" s="1"/>
  <c r="N105" i="26" a="1"/>
  <c r="N105" i="26" s="1"/>
  <c r="C105" i="26" a="1"/>
  <c r="C105" i="26" s="1"/>
  <c r="C103" i="26" s="1"/>
  <c r="X97" i="26" a="1"/>
  <c r="X97" i="26" s="1"/>
  <c r="M97" i="26" a="1"/>
  <c r="Q104" i="26" s="1"/>
  <c r="B97" i="26" a="1"/>
  <c r="B97" i="26" s="1"/>
  <c r="N95" i="26"/>
  <c r="C95" i="26"/>
  <c r="Y92" i="26" a="1"/>
  <c r="Y92" i="26" s="1"/>
  <c r="C92" i="26" a="1"/>
  <c r="C92" i="26" s="1"/>
  <c r="X84" i="26" a="1"/>
  <c r="X84" i="26" s="1"/>
  <c r="B84" i="26" a="1"/>
  <c r="B84" i="26" s="1"/>
  <c r="B112" i="26" a="1"/>
  <c r="B112" i="26" s="1"/>
  <c r="Y95" i="26" l="1"/>
  <c r="G97" i="26"/>
  <c r="C99" i="26"/>
  <c r="G100" i="26"/>
  <c r="C102" i="26"/>
  <c r="G103" i="26"/>
  <c r="R98" i="26"/>
  <c r="N100" i="26"/>
  <c r="R101" i="26"/>
  <c r="N103" i="26"/>
  <c r="R104" i="26"/>
  <c r="H97" i="26"/>
  <c r="D99" i="26"/>
  <c r="H100" i="26"/>
  <c r="D102" i="26"/>
  <c r="H103" i="26"/>
  <c r="S98" i="26"/>
  <c r="O100" i="26"/>
  <c r="S101" i="26"/>
  <c r="O103" i="26"/>
  <c r="S104" i="26"/>
  <c r="I97" i="26"/>
  <c r="E99" i="26"/>
  <c r="I100" i="26"/>
  <c r="E102" i="26"/>
  <c r="I103" i="26"/>
  <c r="T98" i="26"/>
  <c r="P100" i="26"/>
  <c r="T101" i="26"/>
  <c r="P103" i="26"/>
  <c r="T104" i="26"/>
  <c r="J97" i="26"/>
  <c r="F99" i="26"/>
  <c r="J100" i="26"/>
  <c r="F102" i="26"/>
  <c r="J103" i="26"/>
  <c r="U98" i="26"/>
  <c r="Q100" i="26"/>
  <c r="U101" i="26"/>
  <c r="Q103" i="26"/>
  <c r="U104" i="26"/>
  <c r="C98" i="26"/>
  <c r="G99" i="26"/>
  <c r="C101" i="26"/>
  <c r="G102" i="26"/>
  <c r="C104" i="26"/>
  <c r="N99" i="26"/>
  <c r="R100" i="26"/>
  <c r="N102" i="26"/>
  <c r="R103" i="26"/>
  <c r="D98" i="26"/>
  <c r="H99" i="26"/>
  <c r="D101" i="26"/>
  <c r="H102" i="26"/>
  <c r="D104" i="26"/>
  <c r="O99" i="26"/>
  <c r="S100" i="26"/>
  <c r="O102" i="26"/>
  <c r="S103" i="26"/>
  <c r="E98" i="26"/>
  <c r="I99" i="26"/>
  <c r="E101" i="26"/>
  <c r="I102" i="26"/>
  <c r="E104" i="26"/>
  <c r="P99" i="26"/>
  <c r="T100" i="26"/>
  <c r="P102" i="26"/>
  <c r="T103" i="26"/>
  <c r="F98" i="26"/>
  <c r="J99" i="26"/>
  <c r="F101" i="26"/>
  <c r="J102" i="26"/>
  <c r="F104" i="26"/>
  <c r="Q99" i="26"/>
  <c r="U100" i="26"/>
  <c r="Q102" i="26"/>
  <c r="U103" i="26"/>
  <c r="C97" i="26"/>
  <c r="G98" i="26"/>
  <c r="C100" i="26"/>
  <c r="G101" i="26"/>
  <c r="G104" i="26"/>
  <c r="N98" i="26"/>
  <c r="R99" i="26"/>
  <c r="N101" i="26"/>
  <c r="R102" i="26"/>
  <c r="N104" i="26"/>
  <c r="D97" i="26"/>
  <c r="H98" i="26"/>
  <c r="D100" i="26"/>
  <c r="H101" i="26"/>
  <c r="D103" i="26"/>
  <c r="H104" i="26"/>
  <c r="O98" i="26"/>
  <c r="S99" i="26"/>
  <c r="O101" i="26"/>
  <c r="S102" i="26"/>
  <c r="O104" i="26"/>
  <c r="E97" i="26"/>
  <c r="I98" i="26"/>
  <c r="E100" i="26"/>
  <c r="I101" i="26"/>
  <c r="E103" i="26"/>
  <c r="I104" i="26"/>
  <c r="P98" i="26"/>
  <c r="T99" i="26"/>
  <c r="P101" i="26"/>
  <c r="T102" i="26"/>
  <c r="P104" i="26"/>
  <c r="F97" i="26"/>
  <c r="J98" i="26"/>
  <c r="F100" i="26"/>
  <c r="J101" i="26"/>
  <c r="F103" i="26"/>
  <c r="J104" i="26"/>
  <c r="Q98" i="26"/>
  <c r="U99" i="26"/>
  <c r="Q101" i="26"/>
  <c r="U102" i="26"/>
  <c r="M97" i="26"/>
  <c r="U97" i="26" l="1"/>
  <c r="T97" i="26"/>
  <c r="S97" i="26"/>
  <c r="R97" i="26"/>
  <c r="Q97" i="26"/>
  <c r="P97" i="26"/>
  <c r="O97" i="26"/>
  <c r="N97" i="26"/>
  <c r="D415" i="23" l="1" a="1"/>
  <c r="D415" i="23" s="1"/>
  <c r="U273" i="23" a="1"/>
  <c r="U273" i="23" s="1"/>
  <c r="T273" i="23" a="1"/>
  <c r="T273" i="23" s="1"/>
  <c r="S273" i="23" a="1"/>
  <c r="S273" i="23" s="1"/>
  <c r="U269" i="23" a="1"/>
  <c r="U269" i="23" s="1"/>
  <c r="T269" i="23" a="1"/>
  <c r="T269" i="23" s="1"/>
  <c r="S269" i="23" a="1"/>
  <c r="S269" i="23" s="1"/>
  <c r="E243" i="23" a="1"/>
  <c r="E243" i="23" s="1"/>
  <c r="U203" i="23" a="1"/>
  <c r="U203" i="23" s="1"/>
  <c r="T203" i="23" a="1"/>
  <c r="T203" i="23" s="1"/>
  <c r="I187" i="23" a="1"/>
  <c r="I187" i="23" s="1"/>
  <c r="C63" i="23" a="1"/>
  <c r="C63" i="23" s="1"/>
  <c r="W19" i="23" l="1" a="1"/>
  <c r="W19" i="23" s="1"/>
  <c r="W22" i="23" s="1" a="1"/>
  <c r="W22" i="23" s="1"/>
  <c r="W25" i="23" s="1" a="1"/>
  <c r="W25" i="23" l="1"/>
  <c r="W43" i="23" s="1" a="1"/>
  <c r="W43" i="23" s="1"/>
  <c r="W52" i="23" a="1"/>
  <c r="W52" i="23" s="1"/>
  <c r="W63" i="23" l="1" a="1"/>
  <c r="W63" i="23" s="1"/>
  <c r="W66" i="23" s="1" a="1"/>
  <c r="W66" i="23" s="1"/>
  <c r="W69" i="23" s="1" a="1"/>
  <c r="W69" i="23" l="1"/>
  <c r="W87" i="23" s="1" a="1"/>
  <c r="W87" i="23" s="1"/>
  <c r="W106" i="23" s="1" a="1"/>
  <c r="W106" i="23" s="1"/>
  <c r="W96" i="23" a="1"/>
  <c r="W96" i="23" s="1"/>
  <c r="W107" i="23" s="1" a="1"/>
  <c r="W107" i="23" s="1"/>
  <c r="W294" i="23" a="1"/>
  <c r="W109" i="23" l="1" a="1"/>
  <c r="W109" i="23" s="1"/>
  <c r="W118" i="23" s="1" a="1"/>
  <c r="W118" i="23" s="1"/>
  <c r="W294" i="23"/>
  <c r="W338" i="23" a="1"/>
  <c r="W338" i="23" s="1"/>
  <c r="W122" i="23" l="1" a="1"/>
  <c r="W122" i="23" s="1"/>
  <c r="W128" i="23" s="1" a="1"/>
  <c r="W128" i="23" s="1"/>
  <c r="W132" i="23" l="1" a="1"/>
  <c r="W132" i="23" s="1"/>
  <c r="W136" i="23" s="1" a="1"/>
  <c r="W136" i="23" l="1"/>
  <c r="W149" i="23" s="1" a="1"/>
  <c r="W149" i="23" s="1"/>
  <c r="W162" i="23" s="1" a="1"/>
  <c r="W162" i="23" s="1"/>
  <c r="W153" i="23" a="1"/>
  <c r="W153" i="23" s="1"/>
  <c r="W163" i="23" s="1" a="1"/>
  <c r="W163" i="23" s="1"/>
  <c r="W157" i="23" a="1"/>
  <c r="W157" i="23" s="1"/>
  <c r="W164" i="23" s="1" a="1"/>
  <c r="W164" i="23" s="1"/>
  <c r="W212" i="23" a="1"/>
  <c r="W212" i="23" s="1"/>
  <c r="W229" i="23" s="1" a="1"/>
  <c r="W229" i="23" s="1"/>
  <c r="W166" i="23" l="1" a="1"/>
  <c r="W181" i="23" s="1" a="1"/>
  <c r="W181" i="23" s="1"/>
  <c r="W237" i="23" a="1"/>
  <c r="W237" i="23" s="1"/>
  <c r="W233" i="23" a="1"/>
  <c r="W233" i="23" s="1"/>
  <c r="W177" i="23" a="1"/>
  <c r="W177" i="23" s="1"/>
  <c r="W166" i="23" l="1"/>
  <c r="W173" i="23" s="1" a="1"/>
  <c r="W173" i="23" s="1"/>
  <c r="W187" i="23" s="1" a="1"/>
  <c r="W187" i="23" s="1"/>
  <c r="W190" i="23" s="1" a="1"/>
  <c r="W190" i="23" s="1"/>
  <c r="W193" i="23" s="1" a="1"/>
  <c r="W201" i="23" s="1" a="1"/>
  <c r="W201" i="23" s="1"/>
  <c r="W193" i="23" l="1"/>
  <c r="W200" i="23" s="1" a="1"/>
  <c r="W200" i="23" s="1"/>
  <c r="W203" i="23" s="1" a="1"/>
  <c r="W210" i="23" s="1" a="1"/>
  <c r="W210" i="23" s="1"/>
  <c r="W203" i="23" l="1"/>
  <c r="W208" i="23" s="1" a="1"/>
  <c r="W208" i="23" s="1"/>
  <c r="Y208" i="23" a="1"/>
  <c r="Y208" i="23" s="1"/>
  <c r="Y210" i="23" a="1"/>
  <c r="Y210" i="23" s="1"/>
  <c r="W225" i="23" l="1" a="1"/>
  <c r="W225" i="23" s="1"/>
  <c r="W243" i="23" s="1" a="1"/>
  <c r="W243" i="23" s="1"/>
  <c r="W247" i="23" s="1" a="1"/>
  <c r="W247" i="23" s="1"/>
  <c r="W251" i="23" s="1" a="1"/>
  <c r="W265" i="23" l="1" a="1"/>
  <c r="W265" i="23" s="1"/>
  <c r="W266" i="23" a="1"/>
  <c r="W266" i="23" s="1"/>
  <c r="W251" i="23"/>
  <c r="W269" i="23" s="1" a="1"/>
  <c r="W269" i="23" l="1"/>
  <c r="W278" i="23" s="1" a="1"/>
  <c r="W278" i="23" s="1"/>
  <c r="AA290" i="23" a="1"/>
  <c r="AA290" i="23" s="1"/>
  <c r="Y286" i="23" a="1"/>
  <c r="Y286" i="23" s="1"/>
  <c r="AA286" i="23" a="1"/>
  <c r="AA286" i="23" s="1"/>
  <c r="Y284" i="23" a="1"/>
  <c r="Y284" i="23" s="1"/>
  <c r="AA288" i="23" a="1"/>
  <c r="AA288" i="23" s="1"/>
  <c r="Y280" i="23" a="1"/>
  <c r="Y280" i="23" s="1"/>
  <c r="AC284" i="23" a="1"/>
  <c r="AC284" i="23" s="1"/>
  <c r="AC292" i="23" a="1"/>
  <c r="AC292" i="23" s="1"/>
  <c r="Y290" i="23" a="1"/>
  <c r="Y290" i="23" s="1"/>
  <c r="AA282" i="23" a="1"/>
  <c r="AA282" i="23" s="1"/>
  <c r="AC282" i="23" a="1"/>
  <c r="AC282" i="23" s="1"/>
  <c r="W292" i="23" a="1"/>
  <c r="AC280" i="23" a="1"/>
  <c r="AC280" i="23" s="1"/>
  <c r="AA292" i="23" a="1"/>
  <c r="AA292" i="23" s="1"/>
  <c r="AA280" i="23" a="1"/>
  <c r="AA280" i="23" s="1"/>
  <c r="W280" i="23" a="1"/>
  <c r="W280" i="23" s="1"/>
  <c r="AC286" i="23" a="1"/>
  <c r="AC286" i="23" s="1"/>
  <c r="AC278" i="23" a="1"/>
  <c r="AC278" i="23" s="1"/>
  <c r="Y288" i="23" a="1"/>
  <c r="Y288" i="23" s="1"/>
  <c r="Y282" i="23" a="1"/>
  <c r="Y282" i="23" s="1"/>
  <c r="Y278" i="23" a="1"/>
  <c r="Y278" i="23" s="1"/>
  <c r="W290" i="23" a="1"/>
  <c r="W290" i="23" s="1"/>
  <c r="AC288" i="23" a="1"/>
  <c r="AC288" i="23" s="1"/>
  <c r="AC290" i="23" a="1"/>
  <c r="AC290" i="23" s="1"/>
  <c r="W286" i="23" a="1"/>
  <c r="W286" i="23" s="1"/>
  <c r="W284" i="23" a="1"/>
  <c r="W284" i="23" s="1"/>
  <c r="AA284" i="23" a="1"/>
  <c r="AA284" i="23" s="1"/>
  <c r="W288" i="23" a="1"/>
  <c r="W288" i="23" s="1"/>
  <c r="Y292" i="23" a="1"/>
  <c r="Y292" i="23" s="1"/>
  <c r="W282" i="23" a="1"/>
  <c r="W282" i="23" s="1"/>
  <c r="AA278" i="23" a="1"/>
  <c r="AA278" i="23" s="1"/>
  <c r="W292" i="23"/>
  <c r="W329" i="23" a="1"/>
  <c r="W329" i="23" s="1"/>
  <c r="W320" i="23" a="1"/>
  <c r="W320" i="23" s="1"/>
  <c r="W311" i="23" l="1" a="1"/>
  <c r="W311" i="23" s="1"/>
  <c r="W353" i="23" a="1"/>
  <c r="W353" i="23" s="1"/>
  <c r="W357" i="23" s="1" a="1"/>
  <c r="W357" i="23" s="1"/>
  <c r="W361" i="23" s="1" a="1"/>
  <c r="W404" i="23" s="1" a="1"/>
  <c r="W404" i="23" s="1"/>
  <c r="W395" i="23" l="1" a="1"/>
  <c r="W395" i="23" s="1"/>
  <c r="W361" i="23"/>
  <c r="W386" i="23" s="1" a="1"/>
  <c r="W386" i="23" s="1"/>
  <c r="W417" i="23" l="1" a="1"/>
  <c r="W417" i="23" s="1"/>
  <c r="S419" i="23" s="1"/>
  <c r="D158" i="21" a="1"/>
  <c r="D158" i="21" s="1"/>
  <c r="C147" i="21" a="1"/>
  <c r="C147" i="21" s="1"/>
  <c r="D139" i="21" a="1"/>
  <c r="D139" i="21" s="1"/>
  <c r="C128" i="21" a="1"/>
  <c r="C128" i="21" s="1"/>
  <c r="AF119" i="21" a="1"/>
  <c r="AF119" i="21" s="1"/>
  <c r="R119" i="21" a="1"/>
  <c r="R119" i="21" s="1"/>
  <c r="D119" i="21" a="1"/>
  <c r="D119" i="21" s="1"/>
  <c r="AE108" i="21" a="1"/>
  <c r="AE108" i="21" s="1"/>
  <c r="Q108" i="21" a="1"/>
  <c r="Q108" i="21" s="1"/>
  <c r="C108" i="21" a="1"/>
  <c r="C108" i="21" s="1"/>
  <c r="AF96" i="21" a="1"/>
  <c r="AF96" i="21" s="1"/>
  <c r="R96" i="21" a="1"/>
  <c r="R96" i="21" s="1"/>
  <c r="D96" i="21" a="1"/>
  <c r="D96" i="21" s="1"/>
  <c r="AF108" i="21" a="1"/>
  <c r="AF108" i="21" s="1"/>
  <c r="AE85" i="21" a="1"/>
  <c r="AE85" i="21" s="1"/>
  <c r="R108" i="21" a="1"/>
  <c r="R108" i="21" s="1"/>
  <c r="Q85" i="21" a="1"/>
  <c r="Q85" i="21" s="1"/>
  <c r="D108" i="21" a="1"/>
  <c r="D108" i="21" s="1"/>
  <c r="C85" i="21" a="1"/>
  <c r="C85" i="21" s="1"/>
  <c r="R71" i="21" a="1"/>
  <c r="R71" i="21" s="1"/>
  <c r="D71" i="21" a="1"/>
  <c r="D71" i="21" s="1"/>
  <c r="Q60" i="21" a="1"/>
  <c r="Q60" i="21" s="1"/>
  <c r="C60" i="21" a="1"/>
  <c r="C60" i="21" s="1"/>
  <c r="L45" i="21" a="1"/>
  <c r="L45" i="21" s="1"/>
  <c r="K34" i="21" a="1"/>
  <c r="K34" i="21" s="1"/>
  <c r="Q419" i="23" l="1"/>
  <c r="W419" i="23" s="1" a="1"/>
  <c r="W419" i="23" s="1"/>
  <c r="W421" i="23" s="1" a="1"/>
  <c r="W421" i="23" s="1"/>
  <c r="W423" i="23" s="1" a="1"/>
  <c r="W423" i="23" s="1"/>
  <c r="W425" i="23" s="1" a="1"/>
  <c r="W425" i="23" s="1"/>
  <c r="D128" i="21" a="1"/>
  <c r="D128" i="21" s="1"/>
  <c r="D147" i="21" s="1" a="1"/>
  <c r="D147" i="21" s="1"/>
  <c r="L101" i="21" a="1"/>
  <c r="L101" i="21" s="1"/>
  <c r="L125" i="21" l="1" a="1"/>
  <c r="L125" i="21" s="1"/>
  <c r="L144" i="21" s="1" a="1"/>
  <c r="L144" i="21" s="1"/>
  <c r="L178" i="21"/>
  <c r="L187" i="2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<sst xmlns="http://schemas.openxmlformats.org/spreadsheetml/2006/main" count="193" uniqueCount="104">
  <si>
    <t>Cosine Similarity</t>
  </si>
  <si>
    <t>X</t>
  </si>
  <si>
    <t>Y</t>
  </si>
  <si>
    <t>X*Y</t>
  </si>
  <si>
    <t>sum(x*y)</t>
  </si>
  <si>
    <t>--------------------</t>
  </si>
  <si>
    <t>||x||</t>
  </si>
  <si>
    <t>*</t>
  </si>
  <si>
    <t>||y||</t>
  </si>
  <si>
    <t>X^2</t>
  </si>
  <si>
    <t>Y^2</t>
  </si>
  <si>
    <t>sqrt</t>
  </si>
  <si>
    <t>Cross Entropy</t>
  </si>
  <si>
    <t>y1</t>
  </si>
  <si>
    <t>p</t>
  </si>
  <si>
    <t>y2</t>
  </si>
  <si>
    <t>q</t>
  </si>
  <si>
    <t>-log(q)</t>
  </si>
  <si>
    <t>p*log(q)</t>
  </si>
  <si>
    <t>sum()</t>
  </si>
  <si>
    <t>SUM</t>
  </si>
  <si>
    <t>Multiple Transformations</t>
  </si>
  <si>
    <t>Group 1</t>
  </si>
  <si>
    <t>x</t>
  </si>
  <si>
    <t>y</t>
  </si>
  <si>
    <t>translate(-3,-2)</t>
  </si>
  <si>
    <t>M1</t>
  </si>
  <si>
    <t>scale(2.1,1.2)</t>
  </si>
  <si>
    <t>M2</t>
  </si>
  <si>
    <t>rotate(55)</t>
  </si>
  <si>
    <t>M3</t>
  </si>
  <si>
    <t>translate(2,5)</t>
  </si>
  <si>
    <t>Group 2</t>
  </si>
  <si>
    <t>G1 = M4*M3*M2*M1*G1</t>
  </si>
  <si>
    <t>M4</t>
  </si>
  <si>
    <t>Parameterized Moment Calculation</t>
  </si>
  <si>
    <t>Mij</t>
  </si>
  <si>
    <t>i</t>
  </si>
  <si>
    <t>j</t>
  </si>
  <si>
    <t>ID</t>
  </si>
  <si>
    <t>Image</t>
  </si>
  <si>
    <t>I(x,y)</t>
  </si>
  <si>
    <t>Image Gradients</t>
  </si>
  <si>
    <t>gx = ∂I / 𝜕x</t>
  </si>
  <si>
    <t>gy = ∂I / 𝜕y</t>
  </si>
  <si>
    <t>Gradient Field</t>
  </si>
  <si>
    <t>Magnitude</t>
  </si>
  <si>
    <t>Angle</t>
  </si>
  <si>
    <t>Degrees</t>
  </si>
  <si>
    <t>(radian)</t>
  </si>
  <si>
    <t>Generator</t>
  </si>
  <si>
    <t>Random Input</t>
  </si>
  <si>
    <t>N</t>
  </si>
  <si>
    <t>Linear(1,5)</t>
  </si>
  <si>
    <t>Use RANDARRAY to intialize weights and biases</t>
  </si>
  <si>
    <t>ReLU</t>
  </si>
  <si>
    <t>Linear(5,2)</t>
  </si>
  <si>
    <t>X1</t>
  </si>
  <si>
    <t>X2</t>
  </si>
  <si>
    <t>x2</t>
  </si>
  <si>
    <t>x1</t>
  </si>
  <si>
    <t xml:space="preserve">Discrminator </t>
  </si>
  <si>
    <t>Input(2)</t>
  </si>
  <si>
    <t>Fake Data</t>
  </si>
  <si>
    <t>Real Data</t>
  </si>
  <si>
    <t>Linear(2,4)</t>
  </si>
  <si>
    <t>Linear(4,1)</t>
  </si>
  <si>
    <t>Linear</t>
  </si>
  <si>
    <t>Sigmoid</t>
  </si>
  <si>
    <t>Binary Cross Entropy Loss</t>
  </si>
  <si>
    <t>Real</t>
  </si>
  <si>
    <t>Fake</t>
  </si>
  <si>
    <t>Only fill the cells as necessary for the generator loss and the discriminator loss respectively</t>
  </si>
  <si>
    <t>Generator Output</t>
  </si>
  <si>
    <t>Output</t>
  </si>
  <si>
    <t>Generator Loss</t>
  </si>
  <si>
    <t>Prediction (P)</t>
  </si>
  <si>
    <t>Target (Yhat)</t>
  </si>
  <si>
    <t>BCE</t>
  </si>
  <si>
    <t>Yhat*log(P)+(1-Yhat)*log(1-P))</t>
  </si>
  <si>
    <t>Mean BCE</t>
  </si>
  <si>
    <t>(1/N)SUM</t>
  </si>
  <si>
    <t>Discriminator Loss</t>
  </si>
  <si>
    <t>-(Yhat*log(P)+(1-Yhat)*log(1-P))</t>
  </si>
  <si>
    <t>Conv U-Net (Encoder)</t>
  </si>
  <si>
    <t>IM2COL</t>
  </si>
  <si>
    <t>IM2ROW</t>
  </si>
  <si>
    <t>MMULT</t>
  </si>
  <si>
    <t>ROW2IM</t>
  </si>
  <si>
    <t>RELU</t>
  </si>
  <si>
    <t>MAXPOOL</t>
  </si>
  <si>
    <t>Conv U-Net (Decoder)</t>
  </si>
  <si>
    <t>CONV</t>
  </si>
  <si>
    <t>COL2IM</t>
  </si>
  <si>
    <t>CONCAT</t>
  </si>
  <si>
    <t>TOROW</t>
  </si>
  <si>
    <t>BATCHNORM</t>
  </si>
  <si>
    <t>Mean</t>
  </si>
  <si>
    <t>Std</t>
  </si>
  <si>
    <t>Center &amp; Normalized</t>
  </si>
  <si>
    <t>Gamma</t>
  </si>
  <si>
    <t>Beta</t>
  </si>
  <si>
    <t>Scale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</si>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</sst>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0;[=1]0;0.##"/>
  </numFmts>
  <fonts count="1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4"/>
      <color theme="1"/>
      <name val="Times New Roman"/>
      <family val="1"/>
    </font>
    <font>
      <sz val="16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1"/>
    <xf numFmtId="0" fontId="5" fillId="6" borderId="2">
      <alignment horizontal="center"/>
    </xf>
    <xf numFmtId="0" fontId="13" fillId="0" borderId="0"/>
    <xf numFmtId="0" fontId="1" fillId="10" borderId="28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3" fillId="5" borderId="0" xfId="0" applyFont="1" applyFill="1"/>
    <xf numFmtId="0" fontId="2" fillId="5" borderId="0" xfId="0" applyFont="1" applyFill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7" borderId="0" xfId="0" applyFill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6" fillId="8" borderId="0" xfId="0" applyFont="1" applyFill="1"/>
    <xf numFmtId="0" fontId="7" fillId="0" borderId="0" xfId="0" applyFont="1"/>
    <xf numFmtId="0" fontId="8" fillId="5" borderId="0" xfId="0" applyFont="1" applyFill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164" fontId="10" fillId="0" borderId="14" xfId="0" applyNumberFormat="1" applyFont="1" applyBorder="1" applyAlignment="1">
      <alignment horizontal="center" vertical="center" shrinkToFit="1"/>
    </xf>
    <xf numFmtId="164" fontId="10" fillId="0" borderId="21" xfId="0" applyNumberFormat="1" applyFont="1" applyBorder="1" applyAlignment="1">
      <alignment horizontal="center" vertical="center" shrinkToFit="1"/>
    </xf>
    <xf numFmtId="164" fontId="10" fillId="0" borderId="15" xfId="0" applyNumberFormat="1" applyFont="1" applyBorder="1" applyAlignment="1">
      <alignment horizontal="center" vertical="center" shrinkToFit="1"/>
    </xf>
    <xf numFmtId="164" fontId="10" fillId="0" borderId="22" xfId="0" applyNumberFormat="1" applyFont="1" applyBorder="1" applyAlignment="1">
      <alignment horizontal="center" vertical="center" shrinkToFit="1"/>
    </xf>
    <xf numFmtId="164" fontId="10" fillId="0" borderId="0" xfId="0" applyNumberFormat="1" applyFont="1" applyAlignment="1">
      <alignment horizontal="center" vertical="center" shrinkToFit="1"/>
    </xf>
    <xf numFmtId="164" fontId="10" fillId="0" borderId="23" xfId="0" applyNumberFormat="1" applyFont="1" applyBorder="1" applyAlignment="1">
      <alignment horizontal="center" vertical="center" shrinkToFit="1"/>
    </xf>
    <xf numFmtId="164" fontId="10" fillId="0" borderId="16" xfId="0" applyNumberFormat="1" applyFont="1" applyBorder="1" applyAlignment="1">
      <alignment horizontal="center" vertical="center" shrinkToFit="1"/>
    </xf>
    <xf numFmtId="164" fontId="10" fillId="0" borderId="24" xfId="0" applyNumberFormat="1" applyFont="1" applyBorder="1" applyAlignment="1">
      <alignment horizontal="center" vertical="center" shrinkToFit="1"/>
    </xf>
    <xf numFmtId="164" fontId="10" fillId="0" borderId="17" xfId="0" applyNumberFormat="1" applyFont="1" applyBorder="1" applyAlignment="1">
      <alignment horizontal="center" vertical="center" shrinkToFit="1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2" borderId="1" xfId="0" applyFill="1" applyBorder="1"/>
    <xf numFmtId="0" fontId="5" fillId="5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quotePrefix="1" applyAlignment="1">
      <alignment horizontal="center"/>
    </xf>
    <xf numFmtId="0" fontId="2" fillId="0" borderId="0" xfId="0" applyFont="1"/>
    <xf numFmtId="0" fontId="5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3"/>
    <xf numFmtId="0" fontId="0" fillId="3" borderId="1" xfId="0" applyFill="1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4" fillId="0" borderId="0" xfId="0" applyFont="1"/>
    <xf numFmtId="0" fontId="12" fillId="0" borderId="1" xfId="0" applyFont="1" applyBorder="1" applyAlignment="1">
      <alignment shrinkToFit="1"/>
    </xf>
    <xf numFmtId="0" fontId="1" fillId="10" borderId="28" xfId="4"/>
    <xf numFmtId="0" fontId="5" fillId="6" borderId="2" xfId="2">
      <alignment horizontal="center"/>
    </xf>
  </cellXfs>
  <cellStyles count="5">
    <cellStyle name="blank" xfId="4" xr:uid="{C478B8DB-AE77-BB45-8DA9-FEAAA4ACEDBB}"/>
    <cellStyle name="Equation" xfId="3" xr:uid="{81B4486B-0EA3-E740-90B1-F7BE38CDECEC}"/>
    <cellStyle name="Hyper" xfId="2" xr:uid="{C83B9446-5EAC-6047-AEC1-B94AC8DCE5B5}"/>
    <cellStyle name="Node" xfId="1" xr:uid="{3AC8DD0F-7DBA-AE46-941B-508B5BB24C8F}"/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colors>
    <mruColors>
      <color rgb="FFE7E6E6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Two Point Clouds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Classical!$P$30:$AE$30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</c:numCache>
            </c:numRef>
          </c:xVal>
          <c:yVal>
            <c:numRef>
              <c:f>Classical!$P$31:$AE$31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7A-BC4D-BD4C-742D362C791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20000"/>
                  <a:lumOff val="80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Classical!$P$53:$AE$53</c:f>
              <c:numCache>
                <c:formatCode>General</c:formatCode>
                <c:ptCount val="16"/>
              </c:numCache>
            </c:numRef>
          </c:xVal>
          <c:yVal>
            <c:numRef>
              <c:f>Classical!$P$54:$AE$54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7A-BC4D-BD4C-742D362C7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12"/>
            <c:spPr>
              <a:solidFill>
                <a:schemeClr val="bg2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GAN!$L$55:$U$55</c:f>
              <c:numCache>
                <c:formatCode>General</c:formatCode>
                <c:ptCount val="10"/>
                <c:pt idx="0">
                  <c:v>0.89999999999999991</c:v>
                </c:pt>
                <c:pt idx="1">
                  <c:v>-0.20000000000000018</c:v>
                </c:pt>
                <c:pt idx="2">
                  <c:v>-1.3000000000000007</c:v>
                </c:pt>
                <c:pt idx="3">
                  <c:v>-2.4000000000000004</c:v>
                </c:pt>
                <c:pt idx="4">
                  <c:v>-3.5</c:v>
                </c:pt>
                <c:pt idx="5">
                  <c:v>-3.6000000000000014</c:v>
                </c:pt>
                <c:pt idx="6">
                  <c:v>-3.7000000000000011</c:v>
                </c:pt>
                <c:pt idx="7">
                  <c:v>-3.8000000000000007</c:v>
                </c:pt>
                <c:pt idx="8">
                  <c:v>-3.9000000000000021</c:v>
                </c:pt>
                <c:pt idx="9">
                  <c:v>-4</c:v>
                </c:pt>
              </c:numCache>
            </c:numRef>
          </c:xVal>
          <c:yVal>
            <c:numRef>
              <c:f>GAN!$L$56:$U$56</c:f>
              <c:numCache>
                <c:formatCode>General</c:formatCode>
                <c:ptCount val="10"/>
                <c:pt idx="0">
                  <c:v>-1</c:v>
                </c:pt>
                <c:pt idx="1">
                  <c:v>-1.4</c:v>
                </c:pt>
                <c:pt idx="2">
                  <c:v>-1.7999999999999998</c:v>
                </c:pt>
                <c:pt idx="3">
                  <c:v>-2.1999999999999993</c:v>
                </c:pt>
                <c:pt idx="4">
                  <c:v>-1.5999999999999996</c:v>
                </c:pt>
                <c:pt idx="5">
                  <c:v>-0.5</c:v>
                </c:pt>
                <c:pt idx="6">
                  <c:v>0.60000000000000142</c:v>
                </c:pt>
                <c:pt idx="7">
                  <c:v>1.7000000000000011</c:v>
                </c:pt>
                <c:pt idx="8">
                  <c:v>2.8000000000000007</c:v>
                </c:pt>
                <c:pt idx="9">
                  <c:v>3.9000000000000004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A1-45A9-9D80-359E5CCAF4E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rgbClr val="00B050"/>
              </a:solidFill>
              <a:ln w="34925">
                <a:solidFill>
                  <a:schemeClr val="tx1"/>
                </a:solidFill>
              </a:ln>
              <a:effectLst/>
            </c:spPr>
          </c:marker>
          <c:xVal>
            <c:numRef>
              <c:f>GAN!$V$55:$AA$55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-2</c:v>
                </c:pt>
              </c:numCache>
            </c:numRef>
          </c:xVal>
          <c:yVal>
            <c:numRef>
              <c:f>GAN!$V$56:$AA$56</c:f>
              <c:numCache>
                <c:formatCode>General</c:formatCode>
                <c:ptCount val="6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  <c:pt idx="4">
                  <c:v>-3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A1-45A9-9D80-359E5CCAF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12"/>
            <c:spPr>
              <a:solidFill>
                <a:schemeClr val="bg2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GAN!$L$29:$U$29</c:f>
              <c:numCache>
                <c:formatCode>General</c:formatCode>
                <c:ptCount val="10"/>
                <c:pt idx="0">
                  <c:v>1.7195955043875388</c:v>
                </c:pt>
                <c:pt idx="1">
                  <c:v>1.2140517231753252</c:v>
                </c:pt>
                <c:pt idx="2">
                  <c:v>1.1662310251282659</c:v>
                </c:pt>
                <c:pt idx="3">
                  <c:v>1.8970794064580785</c:v>
                </c:pt>
                <c:pt idx="4">
                  <c:v>1.8540780274015001</c:v>
                </c:pt>
                <c:pt idx="5">
                  <c:v>1.9534542359012161</c:v>
                </c:pt>
                <c:pt idx="6">
                  <c:v>2.1285371654974403</c:v>
                </c:pt>
                <c:pt idx="7">
                  <c:v>2.4090090084003841</c:v>
                </c:pt>
                <c:pt idx="8">
                  <c:v>2.3575561005518733</c:v>
                </c:pt>
                <c:pt idx="9">
                  <c:v>1.1680527118638322</c:v>
                </c:pt>
              </c:numCache>
            </c:numRef>
          </c:xVal>
          <c:yVal>
            <c:numRef>
              <c:f>GAN!$L$30:$U$30</c:f>
              <c:numCache>
                <c:formatCode>General</c:formatCode>
                <c:ptCount val="10"/>
                <c:pt idx="0">
                  <c:v>1.7568037851169411</c:v>
                </c:pt>
                <c:pt idx="1">
                  <c:v>1.4400493634911808</c:v>
                </c:pt>
                <c:pt idx="2">
                  <c:v>1.4100867408369862</c:v>
                </c:pt>
                <c:pt idx="3">
                  <c:v>1.8680084183011001</c:v>
                </c:pt>
                <c:pt idx="4">
                  <c:v>1.841065396829219</c:v>
                </c:pt>
                <c:pt idx="5">
                  <c:v>1.9033307329217919</c:v>
                </c:pt>
                <c:pt idx="6">
                  <c:v>2.0130310084702625</c:v>
                </c:pt>
                <c:pt idx="7">
                  <c:v>2.188763951259129</c:v>
                </c:pt>
                <c:pt idx="8">
                  <c:v>2.1565255246931079</c:v>
                </c:pt>
                <c:pt idx="9">
                  <c:v>1.4112281401573852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6-43B3-87C2-EC101E67A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12"/>
            <c:spPr>
              <a:solidFill>
                <a:schemeClr val="bg2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GAN!$L$55:$U$55</c:f>
              <c:numCache>
                <c:formatCode>General</c:formatCode>
                <c:ptCount val="10"/>
                <c:pt idx="0">
                  <c:v>0.89999999999999991</c:v>
                </c:pt>
                <c:pt idx="1">
                  <c:v>-0.20000000000000018</c:v>
                </c:pt>
                <c:pt idx="2">
                  <c:v>-1.3000000000000007</c:v>
                </c:pt>
                <c:pt idx="3">
                  <c:v>-2.4000000000000004</c:v>
                </c:pt>
                <c:pt idx="4">
                  <c:v>-3.5</c:v>
                </c:pt>
                <c:pt idx="5">
                  <c:v>-3.6000000000000014</c:v>
                </c:pt>
                <c:pt idx="6">
                  <c:v>-3.7000000000000011</c:v>
                </c:pt>
                <c:pt idx="7">
                  <c:v>-3.8000000000000007</c:v>
                </c:pt>
                <c:pt idx="8">
                  <c:v>-3.9000000000000021</c:v>
                </c:pt>
                <c:pt idx="9">
                  <c:v>-4</c:v>
                </c:pt>
              </c:numCache>
            </c:numRef>
          </c:xVal>
          <c:yVal>
            <c:numRef>
              <c:f>GAN!$L$56:$U$56</c:f>
              <c:numCache>
                <c:formatCode>General</c:formatCode>
                <c:ptCount val="10"/>
                <c:pt idx="0">
                  <c:v>-1</c:v>
                </c:pt>
                <c:pt idx="1">
                  <c:v>-1.4</c:v>
                </c:pt>
                <c:pt idx="2">
                  <c:v>-1.7999999999999998</c:v>
                </c:pt>
                <c:pt idx="3">
                  <c:v>-2.1999999999999993</c:v>
                </c:pt>
                <c:pt idx="4">
                  <c:v>-1.5999999999999996</c:v>
                </c:pt>
                <c:pt idx="5">
                  <c:v>-0.5</c:v>
                </c:pt>
                <c:pt idx="6">
                  <c:v>0.60000000000000142</c:v>
                </c:pt>
                <c:pt idx="7">
                  <c:v>1.7000000000000011</c:v>
                </c:pt>
                <c:pt idx="8">
                  <c:v>2.8000000000000007</c:v>
                </c:pt>
                <c:pt idx="9">
                  <c:v>3.9000000000000004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BC-4D3C-AE8A-E37521980D1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rgbClr val="00B050"/>
              </a:solidFill>
              <a:ln w="34925">
                <a:solidFill>
                  <a:schemeClr val="tx1"/>
                </a:solidFill>
              </a:ln>
              <a:effectLst/>
            </c:spPr>
          </c:marker>
          <c:xVal>
            <c:numRef>
              <c:f>GAN!$V$55:$AA$55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-2</c:v>
                </c:pt>
              </c:numCache>
            </c:numRef>
          </c:xVal>
          <c:yVal>
            <c:numRef>
              <c:f>GAN!$V$56:$AA$56</c:f>
              <c:numCache>
                <c:formatCode>General</c:formatCode>
                <c:ptCount val="6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  <c:pt idx="4">
                  <c:v>-3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BC-4D3C-AE8A-E37521980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12"/>
            <c:spPr>
              <a:solidFill>
                <a:schemeClr val="bg2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GAN!$L$55:$U$55</c:f>
              <c:numCache>
                <c:formatCode>General</c:formatCode>
                <c:ptCount val="10"/>
                <c:pt idx="0">
                  <c:v>0.89999999999999991</c:v>
                </c:pt>
                <c:pt idx="1">
                  <c:v>-0.20000000000000018</c:v>
                </c:pt>
                <c:pt idx="2">
                  <c:v>-1.3000000000000007</c:v>
                </c:pt>
                <c:pt idx="3">
                  <c:v>-2.4000000000000004</c:v>
                </c:pt>
                <c:pt idx="4">
                  <c:v>-3.5</c:v>
                </c:pt>
                <c:pt idx="5">
                  <c:v>-3.6000000000000014</c:v>
                </c:pt>
                <c:pt idx="6">
                  <c:v>-3.7000000000000011</c:v>
                </c:pt>
                <c:pt idx="7">
                  <c:v>-3.8000000000000007</c:v>
                </c:pt>
                <c:pt idx="8">
                  <c:v>-3.9000000000000021</c:v>
                </c:pt>
                <c:pt idx="9">
                  <c:v>-4</c:v>
                </c:pt>
              </c:numCache>
            </c:numRef>
          </c:xVal>
          <c:yVal>
            <c:numRef>
              <c:f>GAN!$L$56:$U$56</c:f>
              <c:numCache>
                <c:formatCode>General</c:formatCode>
                <c:ptCount val="10"/>
                <c:pt idx="0">
                  <c:v>-1</c:v>
                </c:pt>
                <c:pt idx="1">
                  <c:v>-1.4</c:v>
                </c:pt>
                <c:pt idx="2">
                  <c:v>-1.7999999999999998</c:v>
                </c:pt>
                <c:pt idx="3">
                  <c:v>-2.1999999999999993</c:v>
                </c:pt>
                <c:pt idx="4">
                  <c:v>-1.5999999999999996</c:v>
                </c:pt>
                <c:pt idx="5">
                  <c:v>-0.5</c:v>
                </c:pt>
                <c:pt idx="6">
                  <c:v>0.60000000000000142</c:v>
                </c:pt>
                <c:pt idx="7">
                  <c:v>1.7000000000000011</c:v>
                </c:pt>
                <c:pt idx="8">
                  <c:v>2.8000000000000007</c:v>
                </c:pt>
                <c:pt idx="9">
                  <c:v>3.9000000000000004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FE-42BC-B2CF-E71AAD3DA0F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rgbClr val="00B050"/>
              </a:solidFill>
              <a:ln w="34925">
                <a:solidFill>
                  <a:schemeClr val="tx1"/>
                </a:solidFill>
              </a:ln>
              <a:effectLst/>
            </c:spPr>
          </c:marker>
          <c:xVal>
            <c:numRef>
              <c:f>GAN!$V$55:$AA$55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-2</c:v>
                </c:pt>
              </c:numCache>
            </c:numRef>
          </c:xVal>
          <c:yVal>
            <c:numRef>
              <c:f>GAN!$V$56:$AA$56</c:f>
              <c:numCache>
                <c:formatCode>General</c:formatCode>
                <c:ptCount val="6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  <c:pt idx="4">
                  <c:v>-3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FE-42BC-B2CF-E71AAD3DA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39076</xdr:colOff>
      <xdr:row>56</xdr:row>
      <xdr:rowOff>97693</xdr:rowOff>
    </xdr:from>
    <xdr:to>
      <xdr:col>30</xdr:col>
      <xdr:colOff>136635</xdr:colOff>
      <xdr:row>74</xdr:row>
      <xdr:rowOff>136278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3AA652F-700C-2349-B427-2B2DEC9F9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27406</xdr:colOff>
      <xdr:row>146</xdr:row>
      <xdr:rowOff>50800</xdr:rowOff>
    </xdr:from>
    <xdr:to>
      <xdr:col>13</xdr:col>
      <xdr:colOff>342900</xdr:colOff>
      <xdr:row>157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8CF8FF-8EEB-4ECA-BE78-17A0D9AF6A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76200</xdr:colOff>
      <xdr:row>53</xdr:row>
      <xdr:rowOff>49045</xdr:rowOff>
    </xdr:from>
    <xdr:to>
      <xdr:col>21</xdr:col>
      <xdr:colOff>295100</xdr:colOff>
      <xdr:row>53</xdr:row>
      <xdr:rowOff>267945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D67CE302-C34A-4DFF-B1D2-D35187C82A91}"/>
            </a:ext>
          </a:extLst>
        </xdr:cNvPr>
        <xdr:cNvSpPr/>
      </xdr:nvSpPr>
      <xdr:spPr>
        <a:xfrm>
          <a:off x="7920038" y="2778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106730</xdr:colOff>
      <xdr:row>53</xdr:row>
      <xdr:rowOff>49045</xdr:rowOff>
    </xdr:from>
    <xdr:to>
      <xdr:col>22</xdr:col>
      <xdr:colOff>325630</xdr:colOff>
      <xdr:row>53</xdr:row>
      <xdr:rowOff>267945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CB1BF798-53CA-4F9A-89A7-8D88FA5B406D}"/>
            </a:ext>
          </a:extLst>
        </xdr:cNvPr>
        <xdr:cNvSpPr/>
      </xdr:nvSpPr>
      <xdr:spPr>
        <a:xfrm>
          <a:off x="8331568" y="2778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76200</xdr:colOff>
      <xdr:row>53</xdr:row>
      <xdr:rowOff>49045</xdr:rowOff>
    </xdr:from>
    <xdr:to>
      <xdr:col>23</xdr:col>
      <xdr:colOff>295100</xdr:colOff>
      <xdr:row>53</xdr:row>
      <xdr:rowOff>267945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1E3DCCF5-4369-4666-8CA3-6824808B1611}"/>
            </a:ext>
          </a:extLst>
        </xdr:cNvPr>
        <xdr:cNvSpPr/>
      </xdr:nvSpPr>
      <xdr:spPr>
        <a:xfrm>
          <a:off x="8772525" y="2778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76200</xdr:colOff>
      <xdr:row>53</xdr:row>
      <xdr:rowOff>49045</xdr:rowOff>
    </xdr:from>
    <xdr:to>
      <xdr:col>24</xdr:col>
      <xdr:colOff>295100</xdr:colOff>
      <xdr:row>53</xdr:row>
      <xdr:rowOff>267945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450E1146-4975-46B7-9134-4316F83A9CFB}"/>
            </a:ext>
          </a:extLst>
        </xdr:cNvPr>
        <xdr:cNvSpPr/>
      </xdr:nvSpPr>
      <xdr:spPr>
        <a:xfrm>
          <a:off x="9153525" y="2778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76200</xdr:colOff>
      <xdr:row>53</xdr:row>
      <xdr:rowOff>49045</xdr:rowOff>
    </xdr:from>
    <xdr:to>
      <xdr:col>25</xdr:col>
      <xdr:colOff>295100</xdr:colOff>
      <xdr:row>53</xdr:row>
      <xdr:rowOff>267945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BF0C5397-B3BE-4256-ADB3-E7B0FE9A7814}"/>
            </a:ext>
          </a:extLst>
        </xdr:cNvPr>
        <xdr:cNvSpPr/>
      </xdr:nvSpPr>
      <xdr:spPr>
        <a:xfrm>
          <a:off x="9534525" y="2778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76200</xdr:colOff>
      <xdr:row>53</xdr:row>
      <xdr:rowOff>49045</xdr:rowOff>
    </xdr:from>
    <xdr:to>
      <xdr:col>26</xdr:col>
      <xdr:colOff>295100</xdr:colOff>
      <xdr:row>53</xdr:row>
      <xdr:rowOff>267945</xdr:rowOff>
    </xdr:to>
    <xdr:sp macro="" textlink="">
      <xdr:nvSpPr>
        <xdr:cNvPr id="11" name="Diamond 10">
          <a:extLst>
            <a:ext uri="{FF2B5EF4-FFF2-40B4-BE49-F238E27FC236}">
              <a16:creationId xmlns:a16="http://schemas.microsoft.com/office/drawing/2014/main" id="{1AC075A7-71D4-42C1-810D-C13786E8E115}"/>
            </a:ext>
          </a:extLst>
        </xdr:cNvPr>
        <xdr:cNvSpPr/>
      </xdr:nvSpPr>
      <xdr:spPr>
        <a:xfrm>
          <a:off x="9915525" y="2778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25400</xdr:colOff>
      <xdr:row>33</xdr:row>
      <xdr:rowOff>38100</xdr:rowOff>
    </xdr:from>
    <xdr:to>
      <xdr:col>21</xdr:col>
      <xdr:colOff>340894</xdr:colOff>
      <xdr:row>44</xdr:row>
      <xdr:rowOff>25400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21F1939-B492-4EA3-92F2-686F22EA39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33867</xdr:colOff>
      <xdr:row>59</xdr:row>
      <xdr:rowOff>84667</xdr:rowOff>
    </xdr:from>
    <xdr:to>
      <xdr:col>13</xdr:col>
      <xdr:colOff>349361</xdr:colOff>
      <xdr:row>70</xdr:row>
      <xdr:rowOff>71967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50CC327-8018-48B2-A36D-095FC8BFB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99484</xdr:colOff>
      <xdr:row>59</xdr:row>
      <xdr:rowOff>50800</xdr:rowOff>
    </xdr:from>
    <xdr:to>
      <xdr:col>27</xdr:col>
      <xdr:colOff>245645</xdr:colOff>
      <xdr:row>70</xdr:row>
      <xdr:rowOff>38100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C4DDEF4-CF42-4ABF-ADD6-C48442A1901E}"/>
            </a:ext>
            <a:ext uri="{147F2762-F138-4A5C-976F-8EAC2B608ADB}">
              <a16:predDERef xmlns:a16="http://schemas.microsoft.com/office/drawing/2014/main" pred="{850CC327-8018-48B2-A36D-095FC8BFB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50800</xdr:colOff>
      <xdr:row>53</xdr:row>
      <xdr:rowOff>38100</xdr:rowOff>
    </xdr:from>
    <xdr:to>
      <xdr:col>11</xdr:col>
      <xdr:colOff>304800</xdr:colOff>
      <xdr:row>53</xdr:row>
      <xdr:rowOff>279400</xdr:rowOff>
    </xdr:to>
    <xdr:sp macro="" textlink="">
      <xdr:nvSpPr>
        <xdr:cNvPr id="40" name="Multiply 117">
          <a:extLst>
            <a:ext uri="{FF2B5EF4-FFF2-40B4-BE49-F238E27FC236}">
              <a16:creationId xmlns:a16="http://schemas.microsoft.com/office/drawing/2014/main" id="{B9A63DDE-B965-4FA4-88AC-2C80B17AB65E}"/>
            </a:ext>
          </a:extLst>
        </xdr:cNvPr>
        <xdr:cNvSpPr/>
      </xdr:nvSpPr>
      <xdr:spPr>
        <a:xfrm>
          <a:off x="4127500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50800</xdr:colOff>
      <xdr:row>53</xdr:row>
      <xdr:rowOff>38100</xdr:rowOff>
    </xdr:from>
    <xdr:to>
      <xdr:col>12</xdr:col>
      <xdr:colOff>304800</xdr:colOff>
      <xdr:row>53</xdr:row>
      <xdr:rowOff>279400</xdr:rowOff>
    </xdr:to>
    <xdr:sp macro="" textlink="">
      <xdr:nvSpPr>
        <xdr:cNvPr id="41" name="Multiply 118">
          <a:extLst>
            <a:ext uri="{FF2B5EF4-FFF2-40B4-BE49-F238E27FC236}">
              <a16:creationId xmlns:a16="http://schemas.microsoft.com/office/drawing/2014/main" id="{0D3EB8B1-4B4B-4A2B-8E51-332657C10519}"/>
            </a:ext>
          </a:extLst>
        </xdr:cNvPr>
        <xdr:cNvSpPr/>
      </xdr:nvSpPr>
      <xdr:spPr>
        <a:xfrm>
          <a:off x="4494213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53</xdr:row>
      <xdr:rowOff>38100</xdr:rowOff>
    </xdr:from>
    <xdr:to>
      <xdr:col>13</xdr:col>
      <xdr:colOff>304800</xdr:colOff>
      <xdr:row>53</xdr:row>
      <xdr:rowOff>279400</xdr:rowOff>
    </xdr:to>
    <xdr:sp macro="" textlink="">
      <xdr:nvSpPr>
        <xdr:cNvPr id="42" name="Multiply 119">
          <a:extLst>
            <a:ext uri="{FF2B5EF4-FFF2-40B4-BE49-F238E27FC236}">
              <a16:creationId xmlns:a16="http://schemas.microsoft.com/office/drawing/2014/main" id="{36EA1585-44DC-44F6-9952-E1C893A6F03A}"/>
            </a:ext>
          </a:extLst>
        </xdr:cNvPr>
        <xdr:cNvSpPr/>
      </xdr:nvSpPr>
      <xdr:spPr>
        <a:xfrm>
          <a:off x="4875213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50800</xdr:colOff>
      <xdr:row>53</xdr:row>
      <xdr:rowOff>38100</xdr:rowOff>
    </xdr:from>
    <xdr:to>
      <xdr:col>14</xdr:col>
      <xdr:colOff>304800</xdr:colOff>
      <xdr:row>53</xdr:row>
      <xdr:rowOff>279400</xdr:rowOff>
    </xdr:to>
    <xdr:sp macro="" textlink="">
      <xdr:nvSpPr>
        <xdr:cNvPr id="43" name="Multiply 120">
          <a:extLst>
            <a:ext uri="{FF2B5EF4-FFF2-40B4-BE49-F238E27FC236}">
              <a16:creationId xmlns:a16="http://schemas.microsoft.com/office/drawing/2014/main" id="{1612CE3D-B8EE-4E54-9D9A-37C0BCDC5619}"/>
            </a:ext>
          </a:extLst>
        </xdr:cNvPr>
        <xdr:cNvSpPr/>
      </xdr:nvSpPr>
      <xdr:spPr>
        <a:xfrm>
          <a:off x="5256213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50800</xdr:colOff>
      <xdr:row>53</xdr:row>
      <xdr:rowOff>38100</xdr:rowOff>
    </xdr:from>
    <xdr:to>
      <xdr:col>15</xdr:col>
      <xdr:colOff>304800</xdr:colOff>
      <xdr:row>53</xdr:row>
      <xdr:rowOff>279400</xdr:rowOff>
    </xdr:to>
    <xdr:sp macro="" textlink="">
      <xdr:nvSpPr>
        <xdr:cNvPr id="44" name="Multiply 121">
          <a:extLst>
            <a:ext uri="{FF2B5EF4-FFF2-40B4-BE49-F238E27FC236}">
              <a16:creationId xmlns:a16="http://schemas.microsoft.com/office/drawing/2014/main" id="{F4C86322-674F-4D91-AA6A-79DF27A31599}"/>
            </a:ext>
          </a:extLst>
        </xdr:cNvPr>
        <xdr:cNvSpPr/>
      </xdr:nvSpPr>
      <xdr:spPr>
        <a:xfrm>
          <a:off x="5637213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50800</xdr:colOff>
      <xdr:row>53</xdr:row>
      <xdr:rowOff>38100</xdr:rowOff>
    </xdr:from>
    <xdr:to>
      <xdr:col>16</xdr:col>
      <xdr:colOff>304800</xdr:colOff>
      <xdr:row>53</xdr:row>
      <xdr:rowOff>279400</xdr:rowOff>
    </xdr:to>
    <xdr:sp macro="" textlink="">
      <xdr:nvSpPr>
        <xdr:cNvPr id="45" name="Multiply 122">
          <a:extLst>
            <a:ext uri="{FF2B5EF4-FFF2-40B4-BE49-F238E27FC236}">
              <a16:creationId xmlns:a16="http://schemas.microsoft.com/office/drawing/2014/main" id="{50C8E7D8-5EB3-4E64-9FA3-AE1381AF8693}"/>
            </a:ext>
          </a:extLst>
        </xdr:cNvPr>
        <xdr:cNvSpPr/>
      </xdr:nvSpPr>
      <xdr:spPr>
        <a:xfrm>
          <a:off x="6003925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50800</xdr:colOff>
      <xdr:row>53</xdr:row>
      <xdr:rowOff>38100</xdr:rowOff>
    </xdr:from>
    <xdr:to>
      <xdr:col>17</xdr:col>
      <xdr:colOff>304800</xdr:colOff>
      <xdr:row>53</xdr:row>
      <xdr:rowOff>279400</xdr:rowOff>
    </xdr:to>
    <xdr:sp macro="" textlink="">
      <xdr:nvSpPr>
        <xdr:cNvPr id="46" name="Multiply 123">
          <a:extLst>
            <a:ext uri="{FF2B5EF4-FFF2-40B4-BE49-F238E27FC236}">
              <a16:creationId xmlns:a16="http://schemas.microsoft.com/office/drawing/2014/main" id="{2168AB7B-F274-4D83-A1E5-06249FA26AD7}"/>
            </a:ext>
          </a:extLst>
        </xdr:cNvPr>
        <xdr:cNvSpPr/>
      </xdr:nvSpPr>
      <xdr:spPr>
        <a:xfrm>
          <a:off x="6384925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50800</xdr:colOff>
      <xdr:row>53</xdr:row>
      <xdr:rowOff>38100</xdr:rowOff>
    </xdr:from>
    <xdr:to>
      <xdr:col>18</xdr:col>
      <xdr:colOff>304800</xdr:colOff>
      <xdr:row>53</xdr:row>
      <xdr:rowOff>279400</xdr:rowOff>
    </xdr:to>
    <xdr:sp macro="" textlink="">
      <xdr:nvSpPr>
        <xdr:cNvPr id="47" name="Multiply 124">
          <a:extLst>
            <a:ext uri="{FF2B5EF4-FFF2-40B4-BE49-F238E27FC236}">
              <a16:creationId xmlns:a16="http://schemas.microsoft.com/office/drawing/2014/main" id="{ED45DD11-E968-45F1-8401-E37FFDFABECD}"/>
            </a:ext>
          </a:extLst>
        </xdr:cNvPr>
        <xdr:cNvSpPr/>
      </xdr:nvSpPr>
      <xdr:spPr>
        <a:xfrm>
          <a:off x="6765925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50800</xdr:colOff>
      <xdr:row>53</xdr:row>
      <xdr:rowOff>38100</xdr:rowOff>
    </xdr:from>
    <xdr:to>
      <xdr:col>19</xdr:col>
      <xdr:colOff>304800</xdr:colOff>
      <xdr:row>53</xdr:row>
      <xdr:rowOff>279400</xdr:rowOff>
    </xdr:to>
    <xdr:sp macro="" textlink="">
      <xdr:nvSpPr>
        <xdr:cNvPr id="48" name="Multiply 125">
          <a:extLst>
            <a:ext uri="{FF2B5EF4-FFF2-40B4-BE49-F238E27FC236}">
              <a16:creationId xmlns:a16="http://schemas.microsoft.com/office/drawing/2014/main" id="{5B8B8762-EBB2-49E3-BA70-22A78D93619C}"/>
            </a:ext>
          </a:extLst>
        </xdr:cNvPr>
        <xdr:cNvSpPr/>
      </xdr:nvSpPr>
      <xdr:spPr>
        <a:xfrm>
          <a:off x="7132638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53</xdr:row>
      <xdr:rowOff>38100</xdr:rowOff>
    </xdr:from>
    <xdr:to>
      <xdr:col>20</xdr:col>
      <xdr:colOff>304800</xdr:colOff>
      <xdr:row>53</xdr:row>
      <xdr:rowOff>279400</xdr:rowOff>
    </xdr:to>
    <xdr:sp macro="" textlink="">
      <xdr:nvSpPr>
        <xdr:cNvPr id="49" name="Multiply 126">
          <a:extLst>
            <a:ext uri="{FF2B5EF4-FFF2-40B4-BE49-F238E27FC236}">
              <a16:creationId xmlns:a16="http://schemas.microsoft.com/office/drawing/2014/main" id="{A1BA58F5-9487-44B6-A314-B03E9457E9C9}"/>
            </a:ext>
          </a:extLst>
        </xdr:cNvPr>
        <xdr:cNvSpPr/>
      </xdr:nvSpPr>
      <xdr:spPr>
        <a:xfrm>
          <a:off x="7513638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76200</xdr:colOff>
      <xdr:row>170</xdr:row>
      <xdr:rowOff>49045</xdr:rowOff>
    </xdr:from>
    <xdr:to>
      <xdr:col>11</xdr:col>
      <xdr:colOff>295100</xdr:colOff>
      <xdr:row>170</xdr:row>
      <xdr:rowOff>267945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33CE21F9-1067-4CE3-8342-C57BCE34367B}"/>
            </a:ext>
          </a:extLst>
        </xdr:cNvPr>
        <xdr:cNvSpPr/>
      </xdr:nvSpPr>
      <xdr:spPr>
        <a:xfrm>
          <a:off x="7920038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76200</xdr:colOff>
      <xdr:row>170</xdr:row>
      <xdr:rowOff>49045</xdr:rowOff>
    </xdr:from>
    <xdr:to>
      <xdr:col>13</xdr:col>
      <xdr:colOff>295100</xdr:colOff>
      <xdr:row>170</xdr:row>
      <xdr:rowOff>267945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68402AEF-F20F-4658-9F68-4902B61E00A6}"/>
            </a:ext>
          </a:extLst>
        </xdr:cNvPr>
        <xdr:cNvSpPr/>
      </xdr:nvSpPr>
      <xdr:spPr>
        <a:xfrm>
          <a:off x="8301038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76200</xdr:colOff>
      <xdr:row>170</xdr:row>
      <xdr:rowOff>49045</xdr:rowOff>
    </xdr:from>
    <xdr:to>
      <xdr:col>14</xdr:col>
      <xdr:colOff>295100</xdr:colOff>
      <xdr:row>170</xdr:row>
      <xdr:rowOff>267945</xdr:rowOff>
    </xdr:to>
    <xdr:sp macro="" textlink="">
      <xdr:nvSpPr>
        <xdr:cNvPr id="52" name="Diamond 51">
          <a:extLst>
            <a:ext uri="{FF2B5EF4-FFF2-40B4-BE49-F238E27FC236}">
              <a16:creationId xmlns:a16="http://schemas.microsoft.com/office/drawing/2014/main" id="{E65782E4-5E01-45A5-B67C-A38523A44F1B}"/>
            </a:ext>
          </a:extLst>
        </xdr:cNvPr>
        <xdr:cNvSpPr/>
      </xdr:nvSpPr>
      <xdr:spPr>
        <a:xfrm>
          <a:off x="8772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170</xdr:row>
      <xdr:rowOff>49045</xdr:rowOff>
    </xdr:from>
    <xdr:to>
      <xdr:col>15</xdr:col>
      <xdr:colOff>295100</xdr:colOff>
      <xdr:row>170</xdr:row>
      <xdr:rowOff>267945</xdr:rowOff>
    </xdr:to>
    <xdr:sp macro="" textlink="">
      <xdr:nvSpPr>
        <xdr:cNvPr id="53" name="Diamond 52">
          <a:extLst>
            <a:ext uri="{FF2B5EF4-FFF2-40B4-BE49-F238E27FC236}">
              <a16:creationId xmlns:a16="http://schemas.microsoft.com/office/drawing/2014/main" id="{6078FB0D-38D9-4321-93C7-59A155B271B6}"/>
            </a:ext>
          </a:extLst>
        </xdr:cNvPr>
        <xdr:cNvSpPr/>
      </xdr:nvSpPr>
      <xdr:spPr>
        <a:xfrm>
          <a:off x="9153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76200</xdr:colOff>
      <xdr:row>170</xdr:row>
      <xdr:rowOff>49045</xdr:rowOff>
    </xdr:from>
    <xdr:to>
      <xdr:col>16</xdr:col>
      <xdr:colOff>295100</xdr:colOff>
      <xdr:row>170</xdr:row>
      <xdr:rowOff>267945</xdr:rowOff>
    </xdr:to>
    <xdr:sp macro="" textlink="">
      <xdr:nvSpPr>
        <xdr:cNvPr id="54" name="Diamond 53">
          <a:extLst>
            <a:ext uri="{FF2B5EF4-FFF2-40B4-BE49-F238E27FC236}">
              <a16:creationId xmlns:a16="http://schemas.microsoft.com/office/drawing/2014/main" id="{6BA8796C-4B28-44E5-9D61-80C3DFEFF811}"/>
            </a:ext>
          </a:extLst>
        </xdr:cNvPr>
        <xdr:cNvSpPr/>
      </xdr:nvSpPr>
      <xdr:spPr>
        <a:xfrm>
          <a:off x="9534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76200</xdr:colOff>
      <xdr:row>170</xdr:row>
      <xdr:rowOff>49045</xdr:rowOff>
    </xdr:from>
    <xdr:to>
      <xdr:col>17</xdr:col>
      <xdr:colOff>295100</xdr:colOff>
      <xdr:row>170</xdr:row>
      <xdr:rowOff>267945</xdr:rowOff>
    </xdr:to>
    <xdr:sp macro="" textlink="">
      <xdr:nvSpPr>
        <xdr:cNvPr id="55" name="Diamond 54">
          <a:extLst>
            <a:ext uri="{FF2B5EF4-FFF2-40B4-BE49-F238E27FC236}">
              <a16:creationId xmlns:a16="http://schemas.microsoft.com/office/drawing/2014/main" id="{19B7A41B-B4B6-45EE-81A1-93D01A256479}"/>
            </a:ext>
          </a:extLst>
        </xdr:cNvPr>
        <xdr:cNvSpPr/>
      </xdr:nvSpPr>
      <xdr:spPr>
        <a:xfrm>
          <a:off x="9915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170</xdr:row>
      <xdr:rowOff>38100</xdr:rowOff>
    </xdr:from>
    <xdr:to>
      <xdr:col>20</xdr:col>
      <xdr:colOff>304800</xdr:colOff>
      <xdr:row>170</xdr:row>
      <xdr:rowOff>279400</xdr:rowOff>
    </xdr:to>
    <xdr:sp macro="" textlink="">
      <xdr:nvSpPr>
        <xdr:cNvPr id="56" name="Multiply 133">
          <a:extLst>
            <a:ext uri="{FF2B5EF4-FFF2-40B4-BE49-F238E27FC236}">
              <a16:creationId xmlns:a16="http://schemas.microsoft.com/office/drawing/2014/main" id="{B56DE323-CFB1-4C54-8250-0BDCCB0814AA}"/>
            </a:ext>
          </a:extLst>
        </xdr:cNvPr>
        <xdr:cNvSpPr/>
      </xdr:nvSpPr>
      <xdr:spPr>
        <a:xfrm>
          <a:off x="4127500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50800</xdr:colOff>
      <xdr:row>170</xdr:row>
      <xdr:rowOff>38100</xdr:rowOff>
    </xdr:from>
    <xdr:to>
      <xdr:col>21</xdr:col>
      <xdr:colOff>304800</xdr:colOff>
      <xdr:row>170</xdr:row>
      <xdr:rowOff>279400</xdr:rowOff>
    </xdr:to>
    <xdr:sp macro="" textlink="">
      <xdr:nvSpPr>
        <xdr:cNvPr id="57" name="Multiply 134">
          <a:extLst>
            <a:ext uri="{FF2B5EF4-FFF2-40B4-BE49-F238E27FC236}">
              <a16:creationId xmlns:a16="http://schemas.microsoft.com/office/drawing/2014/main" id="{A4050B94-8A4B-4136-956A-680EE934C073}"/>
            </a:ext>
          </a:extLst>
        </xdr:cNvPr>
        <xdr:cNvSpPr/>
      </xdr:nvSpPr>
      <xdr:spPr>
        <a:xfrm>
          <a:off x="4494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50800</xdr:colOff>
      <xdr:row>170</xdr:row>
      <xdr:rowOff>38100</xdr:rowOff>
    </xdr:from>
    <xdr:to>
      <xdr:col>22</xdr:col>
      <xdr:colOff>304800</xdr:colOff>
      <xdr:row>170</xdr:row>
      <xdr:rowOff>279400</xdr:rowOff>
    </xdr:to>
    <xdr:sp macro="" textlink="">
      <xdr:nvSpPr>
        <xdr:cNvPr id="58" name="Multiply 135">
          <a:extLst>
            <a:ext uri="{FF2B5EF4-FFF2-40B4-BE49-F238E27FC236}">
              <a16:creationId xmlns:a16="http://schemas.microsoft.com/office/drawing/2014/main" id="{A95F119E-CB05-458B-AE41-661D2F166D76}"/>
            </a:ext>
          </a:extLst>
        </xdr:cNvPr>
        <xdr:cNvSpPr/>
      </xdr:nvSpPr>
      <xdr:spPr>
        <a:xfrm>
          <a:off x="4875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50800</xdr:colOff>
      <xdr:row>170</xdr:row>
      <xdr:rowOff>38100</xdr:rowOff>
    </xdr:from>
    <xdr:to>
      <xdr:col>23</xdr:col>
      <xdr:colOff>304800</xdr:colOff>
      <xdr:row>170</xdr:row>
      <xdr:rowOff>279400</xdr:rowOff>
    </xdr:to>
    <xdr:sp macro="" textlink="">
      <xdr:nvSpPr>
        <xdr:cNvPr id="59" name="Multiply 136">
          <a:extLst>
            <a:ext uri="{FF2B5EF4-FFF2-40B4-BE49-F238E27FC236}">
              <a16:creationId xmlns:a16="http://schemas.microsoft.com/office/drawing/2014/main" id="{DDE1EA73-F42D-4943-ACCF-CB79FEB8EB31}"/>
            </a:ext>
          </a:extLst>
        </xdr:cNvPr>
        <xdr:cNvSpPr/>
      </xdr:nvSpPr>
      <xdr:spPr>
        <a:xfrm>
          <a:off x="5256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50800</xdr:colOff>
      <xdr:row>170</xdr:row>
      <xdr:rowOff>38100</xdr:rowOff>
    </xdr:from>
    <xdr:to>
      <xdr:col>24</xdr:col>
      <xdr:colOff>304800</xdr:colOff>
      <xdr:row>170</xdr:row>
      <xdr:rowOff>279400</xdr:rowOff>
    </xdr:to>
    <xdr:sp macro="" textlink="">
      <xdr:nvSpPr>
        <xdr:cNvPr id="61" name="Multiply 138">
          <a:extLst>
            <a:ext uri="{FF2B5EF4-FFF2-40B4-BE49-F238E27FC236}">
              <a16:creationId xmlns:a16="http://schemas.microsoft.com/office/drawing/2014/main" id="{F2A05F42-0A8D-4349-80B2-2879D5710BB2}"/>
            </a:ext>
          </a:extLst>
        </xdr:cNvPr>
        <xdr:cNvSpPr/>
      </xdr:nvSpPr>
      <xdr:spPr>
        <a:xfrm>
          <a:off x="6003925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50800</xdr:colOff>
      <xdr:row>170</xdr:row>
      <xdr:rowOff>38100</xdr:rowOff>
    </xdr:from>
    <xdr:to>
      <xdr:col>18</xdr:col>
      <xdr:colOff>304800</xdr:colOff>
      <xdr:row>170</xdr:row>
      <xdr:rowOff>279400</xdr:rowOff>
    </xdr:to>
    <xdr:sp macro="" textlink="">
      <xdr:nvSpPr>
        <xdr:cNvPr id="63" name="Multiply 140">
          <a:extLst>
            <a:ext uri="{FF2B5EF4-FFF2-40B4-BE49-F238E27FC236}">
              <a16:creationId xmlns:a16="http://schemas.microsoft.com/office/drawing/2014/main" id="{920D05B5-CE2E-44A7-A311-1793F3592E7F}"/>
            </a:ext>
          </a:extLst>
        </xdr:cNvPr>
        <xdr:cNvSpPr/>
      </xdr:nvSpPr>
      <xdr:spPr>
        <a:xfrm>
          <a:off x="6641070" y="51936478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50800</xdr:colOff>
      <xdr:row>170</xdr:row>
      <xdr:rowOff>38100</xdr:rowOff>
    </xdr:from>
    <xdr:to>
      <xdr:col>19</xdr:col>
      <xdr:colOff>304800</xdr:colOff>
      <xdr:row>170</xdr:row>
      <xdr:rowOff>279400</xdr:rowOff>
    </xdr:to>
    <xdr:sp macro="" textlink="">
      <xdr:nvSpPr>
        <xdr:cNvPr id="64" name="Multiply 141">
          <a:extLst>
            <a:ext uri="{FF2B5EF4-FFF2-40B4-BE49-F238E27FC236}">
              <a16:creationId xmlns:a16="http://schemas.microsoft.com/office/drawing/2014/main" id="{C2359C8C-E009-4636-9087-089BF63A24B0}"/>
            </a:ext>
          </a:extLst>
        </xdr:cNvPr>
        <xdr:cNvSpPr/>
      </xdr:nvSpPr>
      <xdr:spPr>
        <a:xfrm>
          <a:off x="7132638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50800</xdr:colOff>
      <xdr:row>170</xdr:row>
      <xdr:rowOff>38100</xdr:rowOff>
    </xdr:from>
    <xdr:to>
      <xdr:col>25</xdr:col>
      <xdr:colOff>304800</xdr:colOff>
      <xdr:row>170</xdr:row>
      <xdr:rowOff>279400</xdr:rowOff>
    </xdr:to>
    <xdr:sp macro="" textlink="">
      <xdr:nvSpPr>
        <xdr:cNvPr id="65" name="Multiply 142">
          <a:extLst>
            <a:ext uri="{FF2B5EF4-FFF2-40B4-BE49-F238E27FC236}">
              <a16:creationId xmlns:a16="http://schemas.microsoft.com/office/drawing/2014/main" id="{43D855E8-72EF-4E88-948F-4D0B29CFF2B5}"/>
            </a:ext>
          </a:extLst>
        </xdr:cNvPr>
        <xdr:cNvSpPr/>
      </xdr:nvSpPr>
      <xdr:spPr>
        <a:xfrm>
          <a:off x="7513638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</xdr:colOff>
      <xdr:row>27</xdr:row>
      <xdr:rowOff>38100</xdr:rowOff>
    </xdr:from>
    <xdr:to>
      <xdr:col>11</xdr:col>
      <xdr:colOff>304800</xdr:colOff>
      <xdr:row>27</xdr:row>
      <xdr:rowOff>279400</xdr:rowOff>
    </xdr:to>
    <xdr:sp macro="" textlink="">
      <xdr:nvSpPr>
        <xdr:cNvPr id="66" name="Multiply 143">
          <a:extLst>
            <a:ext uri="{FF2B5EF4-FFF2-40B4-BE49-F238E27FC236}">
              <a16:creationId xmlns:a16="http://schemas.microsoft.com/office/drawing/2014/main" id="{05E11BC9-CB82-4CC7-8DF0-180BFE146D9B}"/>
            </a:ext>
          </a:extLst>
        </xdr:cNvPr>
        <xdr:cNvSpPr/>
      </xdr:nvSpPr>
      <xdr:spPr>
        <a:xfrm>
          <a:off x="4127500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50800</xdr:colOff>
      <xdr:row>27</xdr:row>
      <xdr:rowOff>38100</xdr:rowOff>
    </xdr:from>
    <xdr:to>
      <xdr:col>12</xdr:col>
      <xdr:colOff>304800</xdr:colOff>
      <xdr:row>27</xdr:row>
      <xdr:rowOff>279400</xdr:rowOff>
    </xdr:to>
    <xdr:sp macro="" textlink="">
      <xdr:nvSpPr>
        <xdr:cNvPr id="67" name="Multiply 144">
          <a:extLst>
            <a:ext uri="{FF2B5EF4-FFF2-40B4-BE49-F238E27FC236}">
              <a16:creationId xmlns:a16="http://schemas.microsoft.com/office/drawing/2014/main" id="{FB45ACA7-8469-431E-839C-5903F892A5EC}"/>
            </a:ext>
          </a:extLst>
        </xdr:cNvPr>
        <xdr:cNvSpPr/>
      </xdr:nvSpPr>
      <xdr:spPr>
        <a:xfrm>
          <a:off x="4494213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27</xdr:row>
      <xdr:rowOff>38100</xdr:rowOff>
    </xdr:from>
    <xdr:to>
      <xdr:col>13</xdr:col>
      <xdr:colOff>304800</xdr:colOff>
      <xdr:row>27</xdr:row>
      <xdr:rowOff>279400</xdr:rowOff>
    </xdr:to>
    <xdr:sp macro="" textlink="">
      <xdr:nvSpPr>
        <xdr:cNvPr id="68" name="Multiply 145">
          <a:extLst>
            <a:ext uri="{FF2B5EF4-FFF2-40B4-BE49-F238E27FC236}">
              <a16:creationId xmlns:a16="http://schemas.microsoft.com/office/drawing/2014/main" id="{065477B5-5A5D-42C0-A71B-C19C1D110127}"/>
            </a:ext>
          </a:extLst>
        </xdr:cNvPr>
        <xdr:cNvSpPr/>
      </xdr:nvSpPr>
      <xdr:spPr>
        <a:xfrm>
          <a:off x="4875213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50800</xdr:colOff>
      <xdr:row>27</xdr:row>
      <xdr:rowOff>38100</xdr:rowOff>
    </xdr:from>
    <xdr:to>
      <xdr:col>14</xdr:col>
      <xdr:colOff>304800</xdr:colOff>
      <xdr:row>27</xdr:row>
      <xdr:rowOff>279400</xdr:rowOff>
    </xdr:to>
    <xdr:sp macro="" textlink="">
      <xdr:nvSpPr>
        <xdr:cNvPr id="69" name="Multiply 146">
          <a:extLst>
            <a:ext uri="{FF2B5EF4-FFF2-40B4-BE49-F238E27FC236}">
              <a16:creationId xmlns:a16="http://schemas.microsoft.com/office/drawing/2014/main" id="{0782EF17-2397-4FBF-88E1-E471946844D4}"/>
            </a:ext>
          </a:extLst>
        </xdr:cNvPr>
        <xdr:cNvSpPr/>
      </xdr:nvSpPr>
      <xdr:spPr>
        <a:xfrm>
          <a:off x="5256213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50800</xdr:colOff>
      <xdr:row>27</xdr:row>
      <xdr:rowOff>38100</xdr:rowOff>
    </xdr:from>
    <xdr:to>
      <xdr:col>15</xdr:col>
      <xdr:colOff>304800</xdr:colOff>
      <xdr:row>27</xdr:row>
      <xdr:rowOff>279400</xdr:rowOff>
    </xdr:to>
    <xdr:sp macro="" textlink="">
      <xdr:nvSpPr>
        <xdr:cNvPr id="70" name="Multiply 147">
          <a:extLst>
            <a:ext uri="{FF2B5EF4-FFF2-40B4-BE49-F238E27FC236}">
              <a16:creationId xmlns:a16="http://schemas.microsoft.com/office/drawing/2014/main" id="{20A1B209-5D7D-4593-A18A-2E5A03BEC5E8}"/>
            </a:ext>
          </a:extLst>
        </xdr:cNvPr>
        <xdr:cNvSpPr/>
      </xdr:nvSpPr>
      <xdr:spPr>
        <a:xfrm>
          <a:off x="5637213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50800</xdr:colOff>
      <xdr:row>27</xdr:row>
      <xdr:rowOff>38100</xdr:rowOff>
    </xdr:from>
    <xdr:to>
      <xdr:col>16</xdr:col>
      <xdr:colOff>304800</xdr:colOff>
      <xdr:row>27</xdr:row>
      <xdr:rowOff>279400</xdr:rowOff>
    </xdr:to>
    <xdr:sp macro="" textlink="">
      <xdr:nvSpPr>
        <xdr:cNvPr id="71" name="Multiply 148">
          <a:extLst>
            <a:ext uri="{FF2B5EF4-FFF2-40B4-BE49-F238E27FC236}">
              <a16:creationId xmlns:a16="http://schemas.microsoft.com/office/drawing/2014/main" id="{2942AC67-F5C2-465C-ABA9-2A28A6814233}"/>
            </a:ext>
          </a:extLst>
        </xdr:cNvPr>
        <xdr:cNvSpPr/>
      </xdr:nvSpPr>
      <xdr:spPr>
        <a:xfrm>
          <a:off x="6003925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50800</xdr:colOff>
      <xdr:row>27</xdr:row>
      <xdr:rowOff>38100</xdr:rowOff>
    </xdr:from>
    <xdr:to>
      <xdr:col>17</xdr:col>
      <xdr:colOff>304800</xdr:colOff>
      <xdr:row>27</xdr:row>
      <xdr:rowOff>279400</xdr:rowOff>
    </xdr:to>
    <xdr:sp macro="" textlink="">
      <xdr:nvSpPr>
        <xdr:cNvPr id="72" name="Multiply 149">
          <a:extLst>
            <a:ext uri="{FF2B5EF4-FFF2-40B4-BE49-F238E27FC236}">
              <a16:creationId xmlns:a16="http://schemas.microsoft.com/office/drawing/2014/main" id="{9AC0BD68-9409-4307-9250-9D9992184172}"/>
            </a:ext>
          </a:extLst>
        </xdr:cNvPr>
        <xdr:cNvSpPr/>
      </xdr:nvSpPr>
      <xdr:spPr>
        <a:xfrm>
          <a:off x="6384925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50800</xdr:colOff>
      <xdr:row>27</xdr:row>
      <xdr:rowOff>38100</xdr:rowOff>
    </xdr:from>
    <xdr:to>
      <xdr:col>18</xdr:col>
      <xdr:colOff>304800</xdr:colOff>
      <xdr:row>27</xdr:row>
      <xdr:rowOff>279400</xdr:rowOff>
    </xdr:to>
    <xdr:sp macro="" textlink="">
      <xdr:nvSpPr>
        <xdr:cNvPr id="73" name="Multiply 150">
          <a:extLst>
            <a:ext uri="{FF2B5EF4-FFF2-40B4-BE49-F238E27FC236}">
              <a16:creationId xmlns:a16="http://schemas.microsoft.com/office/drawing/2014/main" id="{4A73E8F3-5B62-489D-9D98-21FACDC0C446}"/>
            </a:ext>
          </a:extLst>
        </xdr:cNvPr>
        <xdr:cNvSpPr/>
      </xdr:nvSpPr>
      <xdr:spPr>
        <a:xfrm>
          <a:off x="6765925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50800</xdr:colOff>
      <xdr:row>27</xdr:row>
      <xdr:rowOff>38100</xdr:rowOff>
    </xdr:from>
    <xdr:to>
      <xdr:col>19</xdr:col>
      <xdr:colOff>304800</xdr:colOff>
      <xdr:row>27</xdr:row>
      <xdr:rowOff>279400</xdr:rowOff>
    </xdr:to>
    <xdr:sp macro="" textlink="">
      <xdr:nvSpPr>
        <xdr:cNvPr id="74" name="Multiply 151">
          <a:extLst>
            <a:ext uri="{FF2B5EF4-FFF2-40B4-BE49-F238E27FC236}">
              <a16:creationId xmlns:a16="http://schemas.microsoft.com/office/drawing/2014/main" id="{D2DFEBDA-D032-4501-AB79-9D2575367018}"/>
            </a:ext>
          </a:extLst>
        </xdr:cNvPr>
        <xdr:cNvSpPr/>
      </xdr:nvSpPr>
      <xdr:spPr>
        <a:xfrm>
          <a:off x="7132638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27</xdr:row>
      <xdr:rowOff>38100</xdr:rowOff>
    </xdr:from>
    <xdr:to>
      <xdr:col>20</xdr:col>
      <xdr:colOff>304800</xdr:colOff>
      <xdr:row>27</xdr:row>
      <xdr:rowOff>279400</xdr:rowOff>
    </xdr:to>
    <xdr:sp macro="" textlink="">
      <xdr:nvSpPr>
        <xdr:cNvPr id="75" name="Multiply 152">
          <a:extLst>
            <a:ext uri="{FF2B5EF4-FFF2-40B4-BE49-F238E27FC236}">
              <a16:creationId xmlns:a16="http://schemas.microsoft.com/office/drawing/2014/main" id="{E6F68489-7985-4BD2-B7A5-1C0CE062BB31}"/>
            </a:ext>
          </a:extLst>
        </xdr:cNvPr>
        <xdr:cNvSpPr/>
      </xdr:nvSpPr>
      <xdr:spPr>
        <a:xfrm>
          <a:off x="7513638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76200</xdr:colOff>
      <xdr:row>162</xdr:row>
      <xdr:rowOff>49045</xdr:rowOff>
    </xdr:from>
    <xdr:to>
      <xdr:col>11</xdr:col>
      <xdr:colOff>295100</xdr:colOff>
      <xdr:row>162</xdr:row>
      <xdr:rowOff>267945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63C9A8A8-0E47-AE4C-9FD2-FC6E61AA05E6}"/>
            </a:ext>
          </a:extLst>
        </xdr:cNvPr>
        <xdr:cNvSpPr/>
      </xdr:nvSpPr>
      <xdr:spPr>
        <a:xfrm>
          <a:off x="7764849" y="51947423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76200</xdr:colOff>
      <xdr:row>170</xdr:row>
      <xdr:rowOff>49045</xdr:rowOff>
    </xdr:from>
    <xdr:to>
      <xdr:col>12</xdr:col>
      <xdr:colOff>295100</xdr:colOff>
      <xdr:row>170</xdr:row>
      <xdr:rowOff>267945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0C0BD5D7-5836-BB46-BA38-96DE9EFB0D9D}"/>
            </a:ext>
          </a:extLst>
        </xdr:cNvPr>
        <xdr:cNvSpPr/>
      </xdr:nvSpPr>
      <xdr:spPr>
        <a:xfrm>
          <a:off x="7764849" y="51638504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</xdr:colOff>
      <xdr:row>163</xdr:row>
      <xdr:rowOff>38100</xdr:rowOff>
    </xdr:from>
    <xdr:to>
      <xdr:col>11</xdr:col>
      <xdr:colOff>304800</xdr:colOff>
      <xdr:row>163</xdr:row>
      <xdr:rowOff>279400</xdr:rowOff>
    </xdr:to>
    <xdr:sp macro="" textlink="">
      <xdr:nvSpPr>
        <xdr:cNvPr id="4" name="Multiply 133">
          <a:extLst>
            <a:ext uri="{FF2B5EF4-FFF2-40B4-BE49-F238E27FC236}">
              <a16:creationId xmlns:a16="http://schemas.microsoft.com/office/drawing/2014/main" id="{0C612EB7-FB24-794C-AA42-BDB496E02952}"/>
            </a:ext>
          </a:extLst>
        </xdr:cNvPr>
        <xdr:cNvSpPr/>
      </xdr:nvSpPr>
      <xdr:spPr>
        <a:xfrm>
          <a:off x="4078187" y="51936478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50800</xdr:colOff>
      <xdr:row>170</xdr:row>
      <xdr:rowOff>38100</xdr:rowOff>
    </xdr:from>
    <xdr:to>
      <xdr:col>26</xdr:col>
      <xdr:colOff>304800</xdr:colOff>
      <xdr:row>170</xdr:row>
      <xdr:rowOff>279400</xdr:rowOff>
    </xdr:to>
    <xdr:sp macro="" textlink="">
      <xdr:nvSpPr>
        <xdr:cNvPr id="14" name="Multiply 138">
          <a:extLst>
            <a:ext uri="{FF2B5EF4-FFF2-40B4-BE49-F238E27FC236}">
              <a16:creationId xmlns:a16="http://schemas.microsoft.com/office/drawing/2014/main" id="{05C217F9-C032-0C47-80C5-2B31A8FFF0C0}"/>
            </a:ext>
          </a:extLst>
        </xdr:cNvPr>
        <xdr:cNvSpPr/>
      </xdr:nvSpPr>
      <xdr:spPr>
        <a:xfrm>
          <a:off x="8837827" y="51936478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229017</xdr:colOff>
      <xdr:row>67</xdr:row>
      <xdr:rowOff>145737</xdr:rowOff>
    </xdr:from>
    <xdr:to>
      <xdr:col>30</xdr:col>
      <xdr:colOff>145738</xdr:colOff>
      <xdr:row>84</xdr:row>
      <xdr:rowOff>124917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4AE887FC-AA8B-B144-B519-D12844682FD0}"/>
            </a:ext>
          </a:extLst>
        </xdr:cNvPr>
        <xdr:cNvSpPr/>
      </xdr:nvSpPr>
      <xdr:spPr>
        <a:xfrm>
          <a:off x="7963317" y="162108837"/>
          <a:ext cx="3231421" cy="7599180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229016</xdr:colOff>
      <xdr:row>292</xdr:row>
      <xdr:rowOff>145738</xdr:rowOff>
    </xdr:from>
    <xdr:to>
      <xdr:col>30</xdr:col>
      <xdr:colOff>145737</xdr:colOff>
      <xdr:row>309</xdr:row>
      <xdr:rowOff>124918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CA08947-BAAB-524A-96EA-89FF3F4CBF36}"/>
            </a:ext>
          </a:extLst>
        </xdr:cNvPr>
        <xdr:cNvSpPr/>
      </xdr:nvSpPr>
      <xdr:spPr>
        <a:xfrm>
          <a:off x="7963316" y="233774938"/>
          <a:ext cx="3231421" cy="7599180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249836</xdr:colOff>
      <xdr:row>210</xdr:row>
      <xdr:rowOff>187378</xdr:rowOff>
    </xdr:from>
    <xdr:to>
      <xdr:col>26</xdr:col>
      <xdr:colOff>104098</xdr:colOff>
      <xdr:row>223</xdr:row>
      <xdr:rowOff>41640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9FEED21A-92CF-894D-8A2E-53CE2E14405F}"/>
            </a:ext>
          </a:extLst>
        </xdr:cNvPr>
        <xdr:cNvSpPr/>
      </xdr:nvSpPr>
      <xdr:spPr>
        <a:xfrm>
          <a:off x="7984136" y="208822978"/>
          <a:ext cx="1695762" cy="3816662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249836</xdr:colOff>
      <xdr:row>134</xdr:row>
      <xdr:rowOff>208197</xdr:rowOff>
    </xdr:from>
    <xdr:to>
      <xdr:col>26</xdr:col>
      <xdr:colOff>104098</xdr:colOff>
      <xdr:row>147</xdr:row>
      <xdr:rowOff>62458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BB24492-D208-DA41-9404-4AFA125B0EFA}"/>
            </a:ext>
          </a:extLst>
        </xdr:cNvPr>
        <xdr:cNvSpPr/>
      </xdr:nvSpPr>
      <xdr:spPr>
        <a:xfrm>
          <a:off x="7984136" y="185640897"/>
          <a:ext cx="1695762" cy="3816661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199170</xdr:colOff>
      <xdr:row>136</xdr:row>
      <xdr:rowOff>42334</xdr:rowOff>
    </xdr:from>
    <xdr:to>
      <xdr:col>31</xdr:col>
      <xdr:colOff>95073</xdr:colOff>
      <xdr:row>214</xdr:row>
      <xdr:rowOff>42333</xdr:rowOff>
    </xdr:to>
    <xdr:sp macro="" textlink="">
      <xdr:nvSpPr>
        <xdr:cNvPr id="26" name="U-Turn Arrow 27">
          <a:extLst>
            <a:ext uri="{FF2B5EF4-FFF2-40B4-BE49-F238E27FC236}">
              <a16:creationId xmlns:a16="http://schemas.microsoft.com/office/drawing/2014/main" id="{787C4D0B-977D-C34C-9C6E-EAE182E3EFBE}"/>
            </a:ext>
          </a:extLst>
        </xdr:cNvPr>
        <xdr:cNvSpPr/>
      </xdr:nvSpPr>
      <xdr:spPr>
        <a:xfrm rot="5400000">
          <a:off x="-1262578" y="197122182"/>
          <a:ext cx="23812499" cy="1737403"/>
        </a:xfrm>
        <a:prstGeom prst="uturnArrow">
          <a:avLst>
            <a:gd name="adj1" fmla="val 25000"/>
            <a:gd name="adj2" fmla="val 25000"/>
            <a:gd name="adj3" fmla="val 22647"/>
            <a:gd name="adj4" fmla="val 43750"/>
            <a:gd name="adj5" fmla="val 9735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182236</xdr:colOff>
      <xdr:row>69</xdr:row>
      <xdr:rowOff>127001</xdr:rowOff>
    </xdr:from>
    <xdr:to>
      <xdr:col>48</xdr:col>
      <xdr:colOff>338666</xdr:colOff>
      <xdr:row>297</xdr:row>
      <xdr:rowOff>84667</xdr:rowOff>
    </xdr:to>
    <xdr:sp macro="" textlink="">
      <xdr:nvSpPr>
        <xdr:cNvPr id="27" name="U-Turn Arrow 28">
          <a:extLst>
            <a:ext uri="{FF2B5EF4-FFF2-40B4-BE49-F238E27FC236}">
              <a16:creationId xmlns:a16="http://schemas.microsoft.com/office/drawing/2014/main" id="{6135704C-86D3-C243-9F71-6C83879D5B71}"/>
            </a:ext>
          </a:extLst>
        </xdr:cNvPr>
        <xdr:cNvSpPr/>
      </xdr:nvSpPr>
      <xdr:spPr>
        <a:xfrm rot="5400000">
          <a:off x="-21644932" y="195575869"/>
          <a:ext cx="72538166" cy="6785830"/>
        </a:xfrm>
        <a:prstGeom prst="uturnArrow">
          <a:avLst>
            <a:gd name="adj1" fmla="val 5688"/>
            <a:gd name="adj2" fmla="val 6895"/>
            <a:gd name="adj3" fmla="val 5748"/>
            <a:gd name="adj4" fmla="val 43750"/>
            <a:gd name="adj5" fmla="val 9735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0336-E506-284A-9752-9D21C2BA76C4}">
  <dimension ref="A1:AF152"/>
  <sheetViews>
    <sheetView topLeftCell="A128" zoomScaleNormal="100" workbookViewId="0">
      <selection activeCell="T88" sqref="T88"/>
    </sheetView>
  </sheetViews>
  <sheetFormatPr defaultColWidth="4.875" defaultRowHeight="24" customHeight="1"/>
  <cols>
    <col min="3" max="3" width="4.875" customWidth="1"/>
    <col min="18" max="18" width="4.875" customWidth="1"/>
    <col min="21" max="21" width="4.875" customWidth="1"/>
  </cols>
  <sheetData>
    <row r="1" spans="1:18" s="5" customFormat="1" ht="24" customHeight="1">
      <c r="A1" s="4" t="s">
        <v>0</v>
      </c>
    </row>
    <row r="3" spans="1:18" ht="24" customHeight="1" thickBot="1">
      <c r="C3" t="s">
        <v>1</v>
      </c>
      <c r="G3" t="s">
        <v>2</v>
      </c>
      <c r="K3" t="s">
        <v>3</v>
      </c>
      <c r="P3" t="s">
        <v>4</v>
      </c>
    </row>
    <row r="4" spans="1:18" ht="24" customHeight="1" thickBot="1">
      <c r="C4" s="73">
        <v>2</v>
      </c>
      <c r="D4" s="73">
        <v>2</v>
      </c>
      <c r="G4" s="74">
        <v>1</v>
      </c>
      <c r="H4" s="74">
        <v>-1</v>
      </c>
      <c r="K4" s="18"/>
      <c r="L4" s="18"/>
      <c r="P4" s="87"/>
    </row>
    <row r="5" spans="1:18" ht="24" customHeight="1">
      <c r="C5" s="73">
        <v>3</v>
      </c>
      <c r="D5" s="73">
        <v>1</v>
      </c>
      <c r="G5" s="74">
        <v>4</v>
      </c>
      <c r="H5" s="74">
        <v>0</v>
      </c>
      <c r="K5" s="18"/>
      <c r="L5" s="18"/>
    </row>
    <row r="6" spans="1:18" ht="24" customHeight="1">
      <c r="C6" s="73">
        <v>2</v>
      </c>
      <c r="D6" s="73">
        <v>0</v>
      </c>
      <c r="G6" s="74">
        <v>2</v>
      </c>
      <c r="H6" s="74">
        <v>2</v>
      </c>
      <c r="K6" s="18"/>
      <c r="L6" s="18"/>
      <c r="O6" s="6" t="s">
        <v>5</v>
      </c>
      <c r="R6" s="6"/>
    </row>
    <row r="7" spans="1:18" ht="24" customHeight="1" thickBot="1">
      <c r="O7" t="s">
        <v>6</v>
      </c>
      <c r="P7" t="s">
        <v>7</v>
      </c>
      <c r="Q7" t="s">
        <v>8</v>
      </c>
    </row>
    <row r="8" spans="1:18" ht="24" customHeight="1" thickBot="1">
      <c r="C8" t="s">
        <v>9</v>
      </c>
      <c r="G8" t="s">
        <v>10</v>
      </c>
      <c r="N8" t="s">
        <v>11</v>
      </c>
      <c r="O8" s="87"/>
      <c r="P8" t="s">
        <v>11</v>
      </c>
      <c r="Q8" s="87"/>
    </row>
    <row r="9" spans="1:18" ht="24" customHeight="1">
      <c r="C9" s="18"/>
      <c r="D9" s="18"/>
      <c r="G9" s="18"/>
      <c r="H9" s="18"/>
    </row>
    <row r="10" spans="1:18" ht="24" customHeight="1">
      <c r="C10" s="18"/>
      <c r="D10" s="18"/>
      <c r="G10" s="18"/>
      <c r="H10" s="18"/>
    </row>
    <row r="11" spans="1:18" ht="24" customHeight="1">
      <c r="C11" s="18"/>
      <c r="D11" s="18"/>
      <c r="G11" s="18"/>
      <c r="H11" s="18"/>
    </row>
    <row r="13" spans="1:18" s="5" customFormat="1" ht="24" customHeight="1">
      <c r="A13" s="4" t="s">
        <v>12</v>
      </c>
    </row>
    <row r="16" spans="1:18" ht="24" customHeight="1" thickBot="1">
      <c r="A16" t="s">
        <v>13</v>
      </c>
      <c r="C16" t="s">
        <v>14</v>
      </c>
      <c r="E16" t="s">
        <v>15</v>
      </c>
      <c r="G16" t="s">
        <v>16</v>
      </c>
      <c r="I16" s="6" t="s">
        <v>17</v>
      </c>
      <c r="L16" t="s">
        <v>18</v>
      </c>
      <c r="Q16" t="s">
        <v>19</v>
      </c>
    </row>
    <row r="17" spans="1:31" ht="24" customHeight="1" thickBot="1">
      <c r="A17">
        <v>3</v>
      </c>
      <c r="C17" s="18" cm="1">
        <f t="array" ref="C17:C23">EXP(A17:A23)/SUM(EXP(A17:A23))</f>
        <v>0.11709324935068655</v>
      </c>
      <c r="E17">
        <v>4</v>
      </c>
      <c r="G17" s="18" cm="1">
        <f t="array" ref="G17:G23">EXP(E17:E23)/SUM(EXP(E17:E23))</f>
        <v>0.1401355436775068</v>
      </c>
      <c r="I17" s="87"/>
      <c r="L17" s="87"/>
      <c r="Q17" s="87"/>
    </row>
    <row r="18" spans="1:31" ht="24" customHeight="1" thickBot="1">
      <c r="A18">
        <v>4</v>
      </c>
      <c r="C18" s="18">
        <v>0.31829245194519512</v>
      </c>
      <c r="E18">
        <v>4</v>
      </c>
      <c r="G18" s="18">
        <v>0.1401355436775068</v>
      </c>
      <c r="I18" s="87"/>
      <c r="L18" s="87"/>
    </row>
    <row r="19" spans="1:31" ht="24" customHeight="1" thickBot="1">
      <c r="A19">
        <v>2</v>
      </c>
      <c r="C19" s="18">
        <v>4.3076199136078921E-2</v>
      </c>
      <c r="E19">
        <v>4</v>
      </c>
      <c r="G19" s="18">
        <v>0.1401355436775068</v>
      </c>
      <c r="I19" s="87"/>
      <c r="L19" s="87"/>
    </row>
    <row r="20" spans="1:31" ht="24" customHeight="1" thickBot="1">
      <c r="A20">
        <v>4</v>
      </c>
      <c r="C20" s="18">
        <v>0.31829245194519512</v>
      </c>
      <c r="E20">
        <v>5</v>
      </c>
      <c r="G20" s="18">
        <v>0.38092790189979558</v>
      </c>
      <c r="I20" s="87"/>
      <c r="L20" s="87"/>
    </row>
    <row r="21" spans="1:31" ht="24" customHeight="1" thickBot="1">
      <c r="A21">
        <v>2</v>
      </c>
      <c r="C21" s="18">
        <v>4.3076199136078921E-2</v>
      </c>
      <c r="E21">
        <v>1</v>
      </c>
      <c r="G21" s="18">
        <v>6.9769378938398154E-3</v>
      </c>
      <c r="I21" s="87"/>
      <c r="L21" s="87"/>
    </row>
    <row r="22" spans="1:31" ht="24" customHeight="1" thickBot="1">
      <c r="A22">
        <v>3</v>
      </c>
      <c r="C22" s="18">
        <v>0.11709324935068655</v>
      </c>
      <c r="E22">
        <v>4</v>
      </c>
      <c r="G22" s="18">
        <v>0.1401355436775068</v>
      </c>
      <c r="I22" s="87"/>
      <c r="L22" s="87"/>
    </row>
    <row r="23" spans="1:31" ht="24" customHeight="1" thickBot="1">
      <c r="A23">
        <v>2</v>
      </c>
      <c r="C23" s="18">
        <v>4.3076199136078921E-2</v>
      </c>
      <c r="E23">
        <v>3</v>
      </c>
      <c r="G23" s="18">
        <v>5.1552985496337453E-2</v>
      </c>
      <c r="I23" s="87"/>
      <c r="L23" s="87"/>
    </row>
    <row r="25" spans="1:31" ht="24" customHeight="1">
      <c r="B25" t="s">
        <v>20</v>
      </c>
      <c r="C25" s="18">
        <v>1</v>
      </c>
      <c r="G25" s="18">
        <v>1</v>
      </c>
    </row>
    <row r="27" spans="1:31" s="72" customFormat="1" ht="24" customHeight="1">
      <c r="A27" s="4" t="s">
        <v>21</v>
      </c>
    </row>
    <row r="28" spans="1:31" s="78" customFormat="1" ht="24" customHeight="1">
      <c r="A28" s="77"/>
    </row>
    <row r="29" spans="1:31" ht="24" customHeight="1">
      <c r="O29" t="s">
        <v>22</v>
      </c>
    </row>
    <row r="30" spans="1:31" ht="24" customHeight="1">
      <c r="O30" s="1" t="s">
        <v>23</v>
      </c>
      <c r="P30" s="73">
        <v>1</v>
      </c>
      <c r="Q30" s="73">
        <v>2</v>
      </c>
      <c r="R30" s="73">
        <v>2</v>
      </c>
      <c r="S30" s="73">
        <v>3</v>
      </c>
      <c r="T30" s="73">
        <v>3</v>
      </c>
      <c r="U30" s="73">
        <v>3</v>
      </c>
      <c r="V30" s="73">
        <v>4</v>
      </c>
      <c r="W30" s="73">
        <v>4</v>
      </c>
      <c r="X30" s="73">
        <v>4</v>
      </c>
      <c r="Y30" s="73">
        <v>4</v>
      </c>
      <c r="Z30" s="73">
        <v>5</v>
      </c>
      <c r="AA30" s="73">
        <v>5</v>
      </c>
      <c r="AB30" s="73">
        <v>5</v>
      </c>
      <c r="AC30" s="73">
        <v>6</v>
      </c>
      <c r="AD30" s="73">
        <v>6</v>
      </c>
      <c r="AE30" s="73">
        <v>7</v>
      </c>
    </row>
    <row r="31" spans="1:31" ht="24" customHeight="1">
      <c r="O31" s="1" t="s">
        <v>24</v>
      </c>
      <c r="P31" s="73">
        <v>1</v>
      </c>
      <c r="Q31" s="73">
        <v>1</v>
      </c>
      <c r="R31" s="73">
        <v>2</v>
      </c>
      <c r="S31" s="73">
        <v>1</v>
      </c>
      <c r="T31" s="73">
        <v>2</v>
      </c>
      <c r="U31" s="73">
        <v>3</v>
      </c>
      <c r="V31" s="73">
        <v>1</v>
      </c>
      <c r="W31" s="73">
        <v>2</v>
      </c>
      <c r="X31" s="73">
        <v>3</v>
      </c>
      <c r="Y31" s="73">
        <v>4</v>
      </c>
      <c r="Z31" s="73">
        <v>1</v>
      </c>
      <c r="AA31" s="73">
        <v>2</v>
      </c>
      <c r="AB31" s="73">
        <v>3</v>
      </c>
      <c r="AC31" s="73">
        <v>1</v>
      </c>
      <c r="AD31" s="73">
        <v>2</v>
      </c>
      <c r="AE31" s="73">
        <v>1</v>
      </c>
    </row>
    <row r="32" spans="1:31" ht="24" customHeight="1"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4" spans="5:16" ht="24" customHeight="1" thickBot="1">
      <c r="K34" t="s">
        <v>25</v>
      </c>
    </row>
    <row r="35" spans="5:16" ht="24" customHeight="1" thickBot="1">
      <c r="G35" s="1"/>
      <c r="H35" s="76"/>
      <c r="J35" s="3" t="s">
        <v>26</v>
      </c>
      <c r="K35" s="87"/>
      <c r="L35" s="87"/>
      <c r="M35" s="87"/>
      <c r="P35" s="87"/>
    </row>
    <row r="36" spans="5:16" ht="24" customHeight="1" thickBot="1">
      <c r="G36" s="76"/>
      <c r="H36" s="1"/>
      <c r="J36" s="1"/>
      <c r="K36" s="87"/>
      <c r="L36" s="87"/>
      <c r="M36" s="87"/>
    </row>
    <row r="37" spans="5:16" ht="24" customHeight="1" thickBot="1">
      <c r="G37" s="1"/>
      <c r="H37" s="1"/>
      <c r="J37" s="1"/>
      <c r="K37" s="87"/>
      <c r="L37" s="87"/>
      <c r="M37" s="87"/>
    </row>
    <row r="38" spans="5:16" ht="24" customHeight="1">
      <c r="G38" s="1"/>
    </row>
    <row r="39" spans="5:16" ht="24" customHeight="1">
      <c r="G39" s="1"/>
      <c r="H39" s="1"/>
      <c r="J39" s="1"/>
    </row>
    <row r="40" spans="5:16" ht="24" customHeight="1" thickBot="1">
      <c r="F40" t="s">
        <v>27</v>
      </c>
      <c r="J40" s="6"/>
    </row>
    <row r="41" spans="5:16" ht="24" customHeight="1" thickBot="1">
      <c r="E41" t="s">
        <v>28</v>
      </c>
      <c r="F41" s="87"/>
      <c r="G41" s="87"/>
      <c r="H41" s="87"/>
      <c r="P41" s="87"/>
    </row>
    <row r="42" spans="5:16" ht="24" customHeight="1" thickBot="1">
      <c r="F42" s="87"/>
      <c r="G42" s="87"/>
      <c r="H42" s="87"/>
    </row>
    <row r="43" spans="5:16" ht="24" customHeight="1" thickBot="1">
      <c r="F43" s="87"/>
      <c r="G43" s="87"/>
      <c r="H43" s="87"/>
    </row>
    <row r="46" spans="5:16" ht="24" customHeight="1" thickBot="1">
      <c r="F46" t="s">
        <v>29</v>
      </c>
    </row>
    <row r="47" spans="5:16" ht="24" customHeight="1" thickBot="1">
      <c r="E47" t="s">
        <v>30</v>
      </c>
      <c r="F47" s="87"/>
      <c r="G47" s="87"/>
      <c r="H47" s="87"/>
      <c r="P47" s="87"/>
    </row>
    <row r="48" spans="5:16" ht="24" customHeight="1" thickBot="1">
      <c r="F48" s="87"/>
      <c r="G48" s="87"/>
      <c r="H48" s="87"/>
    </row>
    <row r="49" spans="5:31" ht="24" customHeight="1" thickBot="1">
      <c r="F49" s="87"/>
      <c r="G49" s="87"/>
      <c r="H49" s="87"/>
    </row>
    <row r="52" spans="5:31" ht="24" customHeight="1" thickBot="1">
      <c r="F52" t="s">
        <v>31</v>
      </c>
      <c r="O52" t="s">
        <v>32</v>
      </c>
      <c r="Q52" t="s">
        <v>33</v>
      </c>
    </row>
    <row r="53" spans="5:31" ht="24" customHeight="1" thickBot="1">
      <c r="E53" t="s">
        <v>34</v>
      </c>
      <c r="F53" s="87"/>
      <c r="G53" s="87"/>
      <c r="H53" s="87"/>
      <c r="O53" s="1" t="s">
        <v>23</v>
      </c>
      <c r="P53" s="87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</row>
    <row r="54" spans="5:31" ht="24" customHeight="1" thickBot="1">
      <c r="F54" s="87"/>
      <c r="G54" s="87"/>
      <c r="H54" s="87"/>
      <c r="O54" s="1" t="s">
        <v>24</v>
      </c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</row>
    <row r="55" spans="5:31" ht="24" customHeight="1" thickBot="1">
      <c r="F55" s="87"/>
      <c r="G55" s="87"/>
      <c r="H55" s="87"/>
    </row>
    <row r="78" spans="1:19" s="5" customFormat="1" ht="24" customHeight="1">
      <c r="A78" s="4" t="s">
        <v>35</v>
      </c>
    </row>
    <row r="79" spans="1:19" ht="24" customHeight="1">
      <c r="S79" s="79"/>
    </row>
    <row r="80" spans="1:19" ht="24" customHeight="1" thickBot="1">
      <c r="R80" t="s">
        <v>36</v>
      </c>
      <c r="S80" s="79"/>
    </row>
    <row r="81" spans="1:32" ht="24" customHeight="1" thickTop="1" thickBot="1">
      <c r="C81" s="1" t="s">
        <v>37</v>
      </c>
      <c r="D81" s="88">
        <v>1</v>
      </c>
      <c r="F81" s="1" t="s">
        <v>38</v>
      </c>
      <c r="G81" s="88">
        <v>1</v>
      </c>
      <c r="Q81" t="s">
        <v>20</v>
      </c>
      <c r="R81" s="87"/>
      <c r="Y81" s="81" t="str">
        <f>Y95&amp;" * I(x,y)"</f>
        <v>x^1*y^1 * I(x,y)</v>
      </c>
    </row>
    <row r="82" spans="1:32" ht="24" customHeight="1" thickTop="1">
      <c r="C82" t="s">
        <v>39</v>
      </c>
      <c r="D82" t="s">
        <v>40</v>
      </c>
    </row>
    <row r="83" spans="1:32" ht="24" customHeight="1" thickBot="1">
      <c r="C83">
        <v>1</v>
      </c>
      <c r="D83" s="81" t="s">
        <v>41</v>
      </c>
    </row>
    <row r="84" spans="1:32" ht="24" customHeight="1" thickBot="1">
      <c r="B84" s="79" cm="1">
        <f t="array" ref="B84:B91">_xlfn.SEQUENCE(8,1,4,-1)</f>
        <v>4</v>
      </c>
      <c r="C84" s="1">
        <v>0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X84" s="79" cm="1">
        <f t="array" ref="X84:X91">_xlfn.SEQUENCE(8,1,4,-1)</f>
        <v>4</v>
      </c>
      <c r="Y84" s="87"/>
      <c r="Z84" s="82"/>
      <c r="AA84" s="82"/>
      <c r="AB84" s="82"/>
      <c r="AC84" s="82"/>
      <c r="AD84" s="82"/>
      <c r="AE84" s="82"/>
      <c r="AF84" s="82"/>
    </row>
    <row r="85" spans="1:32" ht="24" customHeight="1">
      <c r="B85" s="79">
        <v>3</v>
      </c>
      <c r="C85" s="1">
        <v>1</v>
      </c>
      <c r="D85" s="1">
        <v>0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X85" s="79">
        <v>3</v>
      </c>
      <c r="Y85" s="82"/>
      <c r="Z85" s="82"/>
      <c r="AA85" s="82"/>
      <c r="AB85" s="82"/>
      <c r="AC85" s="82"/>
      <c r="AD85" s="82"/>
      <c r="AE85" s="82"/>
      <c r="AF85" s="82"/>
    </row>
    <row r="86" spans="1:32" ht="24" customHeight="1">
      <c r="B86" s="79">
        <v>2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0</v>
      </c>
      <c r="J86" s="1">
        <v>0</v>
      </c>
      <c r="X86" s="79">
        <v>2</v>
      </c>
      <c r="Y86" s="82"/>
      <c r="Z86" s="82"/>
      <c r="AA86" s="82"/>
      <c r="AB86" s="82"/>
      <c r="AC86" s="82"/>
      <c r="AD86" s="82"/>
      <c r="AE86" s="82"/>
      <c r="AF86" s="82"/>
    </row>
    <row r="87" spans="1:32" ht="24" customHeight="1">
      <c r="B87" s="79">
        <v>1</v>
      </c>
      <c r="C87" s="1">
        <v>0</v>
      </c>
      <c r="D87" s="1">
        <v>0</v>
      </c>
      <c r="E87" s="1">
        <v>1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X87" s="79">
        <v>1</v>
      </c>
      <c r="Y87" s="82"/>
      <c r="Z87" s="82"/>
      <c r="AA87" s="82"/>
      <c r="AB87" s="82"/>
      <c r="AC87" s="82"/>
      <c r="AD87" s="82"/>
      <c r="AE87" s="82"/>
      <c r="AF87" s="82"/>
    </row>
    <row r="88" spans="1:32" ht="24" customHeight="1">
      <c r="A88" s="79" t="s">
        <v>24</v>
      </c>
      <c r="B88" s="79">
        <v>0</v>
      </c>
      <c r="C88" s="1">
        <v>0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W88" s="79" t="s">
        <v>24</v>
      </c>
      <c r="X88" s="79">
        <v>0</v>
      </c>
      <c r="Y88" s="82"/>
      <c r="Z88" s="82"/>
      <c r="AA88" s="82"/>
      <c r="AB88" s="82"/>
      <c r="AC88" s="82"/>
      <c r="AD88" s="82"/>
      <c r="AE88" s="82"/>
      <c r="AF88" s="82"/>
    </row>
    <row r="89" spans="1:32" ht="24" customHeight="1">
      <c r="B89" s="79">
        <v>-1</v>
      </c>
      <c r="C89" s="1">
        <v>0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1</v>
      </c>
      <c r="X89" s="79">
        <v>-1</v>
      </c>
      <c r="Y89" s="82"/>
      <c r="Z89" s="82"/>
      <c r="AA89" s="82"/>
      <c r="AB89" s="82"/>
      <c r="AC89" s="82"/>
      <c r="AD89" s="82"/>
      <c r="AE89" s="82"/>
      <c r="AF89" s="82"/>
    </row>
    <row r="90" spans="1:32" ht="24" customHeight="1">
      <c r="B90" s="79">
        <v>-2</v>
      </c>
      <c r="C90" s="1">
        <v>0</v>
      </c>
      <c r="D90" s="1">
        <v>0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0</v>
      </c>
      <c r="X90" s="79">
        <v>-2</v>
      </c>
      <c r="Y90" s="82"/>
      <c r="Z90" s="82"/>
      <c r="AA90" s="82"/>
      <c r="AB90" s="82"/>
      <c r="AC90" s="82"/>
      <c r="AD90" s="82"/>
      <c r="AE90" s="82"/>
      <c r="AF90" s="82"/>
    </row>
    <row r="91" spans="1:32" ht="24" customHeight="1">
      <c r="B91" s="79">
        <v>-3</v>
      </c>
      <c r="C91" s="1">
        <v>0</v>
      </c>
      <c r="D91" s="1">
        <v>0</v>
      </c>
      <c r="E91" s="1">
        <v>1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X91" s="79">
        <v>-3</v>
      </c>
      <c r="Y91" s="82"/>
      <c r="Z91" s="82"/>
      <c r="AA91" s="82"/>
      <c r="AB91" s="82"/>
      <c r="AC91" s="82"/>
      <c r="AD91" s="82"/>
      <c r="AE91" s="82"/>
      <c r="AF91" s="82"/>
    </row>
    <row r="92" spans="1:32" ht="24" customHeight="1">
      <c r="C92" s="79" cm="1">
        <f t="array" ref="C92:J92">_xlfn.SEQUENCE(1,8,-3)</f>
        <v>-3</v>
      </c>
      <c r="D92" s="79">
        <v>-2</v>
      </c>
      <c r="E92" s="79">
        <v>-1</v>
      </c>
      <c r="F92" s="79">
        <v>0</v>
      </c>
      <c r="G92" s="79">
        <v>1</v>
      </c>
      <c r="H92" s="79">
        <v>2</v>
      </c>
      <c r="I92" s="79">
        <v>3</v>
      </c>
      <c r="J92" s="79">
        <v>4</v>
      </c>
      <c r="Y92" s="79" cm="1">
        <f t="array" ref="Y92:AF92">_xlfn.SEQUENCE(1,8,-3)</f>
        <v>-3</v>
      </c>
      <c r="Z92" s="79">
        <v>-2</v>
      </c>
      <c r="AA92" s="79">
        <v>-1</v>
      </c>
      <c r="AB92" s="79">
        <v>0</v>
      </c>
      <c r="AC92" s="79">
        <v>1</v>
      </c>
      <c r="AD92" s="79">
        <v>2</v>
      </c>
      <c r="AE92" s="79">
        <v>3</v>
      </c>
      <c r="AF92" s="79">
        <v>4</v>
      </c>
    </row>
    <row r="93" spans="1:32" ht="24" customHeight="1">
      <c r="G93" s="79" t="s">
        <v>23</v>
      </c>
      <c r="S93" s="79"/>
      <c r="AB93" s="79" t="s">
        <v>23</v>
      </c>
    </row>
    <row r="95" spans="1:32" ht="24" customHeight="1">
      <c r="C95" s="81" t="str">
        <f>"x^"&amp;D81</f>
        <v>x^1</v>
      </c>
      <c r="N95" s="81" t="str">
        <f>"y^"&amp;G81</f>
        <v>y^1</v>
      </c>
      <c r="O95" s="79"/>
      <c r="Y95" s="81" t="str">
        <f>C95 &amp; "*" &amp; N95</f>
        <v>x^1*y^1</v>
      </c>
      <c r="AC95" s="79"/>
    </row>
    <row r="96" spans="1:32" ht="24" customHeight="1" thickBot="1">
      <c r="AC96" s="79"/>
    </row>
    <row r="97" spans="1:32" ht="24" customHeight="1" thickBot="1">
      <c r="B97" s="79" cm="1">
        <f t="array" ref="B97:B104">_xlfn.SEQUENCE(8,1,4,-1)</f>
        <v>4</v>
      </c>
      <c r="C97" s="82">
        <f t="shared" ref="C97:J104" si="0">C$105^$D$81</f>
        <v>-3</v>
      </c>
      <c r="D97" s="82">
        <f t="shared" si="0"/>
        <v>-2</v>
      </c>
      <c r="E97" s="82">
        <f t="shared" si="0"/>
        <v>-1</v>
      </c>
      <c r="F97" s="82">
        <f t="shared" si="0"/>
        <v>0</v>
      </c>
      <c r="G97" s="82">
        <f t="shared" si="0"/>
        <v>1</v>
      </c>
      <c r="H97" s="82">
        <f t="shared" si="0"/>
        <v>2</v>
      </c>
      <c r="I97" s="82">
        <f t="shared" si="0"/>
        <v>3</v>
      </c>
      <c r="J97" s="82">
        <f t="shared" si="0"/>
        <v>4</v>
      </c>
      <c r="M97" s="79" cm="1">
        <f t="array" ref="M97:M104">_xlfn.SEQUENCE(8,1,4,-1)</f>
        <v>4</v>
      </c>
      <c r="N97" s="82">
        <f t="shared" ref="N97:U104" si="1">$M97^$G$81</f>
        <v>4</v>
      </c>
      <c r="O97" s="82">
        <f t="shared" si="1"/>
        <v>4</v>
      </c>
      <c r="P97" s="82">
        <f t="shared" si="1"/>
        <v>4</v>
      </c>
      <c r="Q97" s="82">
        <f t="shared" si="1"/>
        <v>4</v>
      </c>
      <c r="R97" s="82">
        <f t="shared" si="1"/>
        <v>4</v>
      </c>
      <c r="S97" s="82">
        <f t="shared" si="1"/>
        <v>4</v>
      </c>
      <c r="T97" s="82">
        <f t="shared" si="1"/>
        <v>4</v>
      </c>
      <c r="U97" s="82">
        <f t="shared" si="1"/>
        <v>4</v>
      </c>
      <c r="X97" s="79" cm="1">
        <f t="array" ref="X97:X104">_xlfn.SEQUENCE(8,1,4,-1)</f>
        <v>4</v>
      </c>
      <c r="Y97" s="87"/>
      <c r="Z97" s="82"/>
      <c r="AA97" s="82"/>
      <c r="AB97" s="82"/>
      <c r="AC97" s="82"/>
      <c r="AD97" s="82"/>
      <c r="AE97" s="82"/>
      <c r="AF97" s="82"/>
    </row>
    <row r="98" spans="1:32" ht="24" customHeight="1">
      <c r="B98" s="79">
        <v>3</v>
      </c>
      <c r="C98" s="82">
        <f t="shared" si="0"/>
        <v>-3</v>
      </c>
      <c r="D98" s="82">
        <f t="shared" si="0"/>
        <v>-2</v>
      </c>
      <c r="E98" s="82">
        <f t="shared" si="0"/>
        <v>-1</v>
      </c>
      <c r="F98" s="82">
        <f t="shared" si="0"/>
        <v>0</v>
      </c>
      <c r="G98" s="82">
        <f t="shared" si="0"/>
        <v>1</v>
      </c>
      <c r="H98" s="82">
        <f t="shared" si="0"/>
        <v>2</v>
      </c>
      <c r="I98" s="82">
        <f t="shared" si="0"/>
        <v>3</v>
      </c>
      <c r="J98" s="82">
        <f t="shared" si="0"/>
        <v>4</v>
      </c>
      <c r="M98" s="79">
        <v>3</v>
      </c>
      <c r="N98" s="82">
        <f t="shared" si="1"/>
        <v>3</v>
      </c>
      <c r="O98" s="82">
        <f t="shared" si="1"/>
        <v>3</v>
      </c>
      <c r="P98" s="82">
        <f t="shared" si="1"/>
        <v>3</v>
      </c>
      <c r="Q98" s="82">
        <f t="shared" si="1"/>
        <v>3</v>
      </c>
      <c r="R98" s="82">
        <f t="shared" si="1"/>
        <v>3</v>
      </c>
      <c r="S98" s="82">
        <f t="shared" si="1"/>
        <v>3</v>
      </c>
      <c r="T98" s="82">
        <f t="shared" si="1"/>
        <v>3</v>
      </c>
      <c r="U98" s="82">
        <f t="shared" si="1"/>
        <v>3</v>
      </c>
      <c r="X98" s="79">
        <v>3</v>
      </c>
      <c r="Y98" s="82"/>
      <c r="Z98" s="82"/>
      <c r="AA98" s="82"/>
      <c r="AB98" s="82"/>
      <c r="AC98" s="82"/>
      <c r="AD98" s="82"/>
      <c r="AE98" s="82"/>
      <c r="AF98" s="82"/>
    </row>
    <row r="99" spans="1:32" ht="24" customHeight="1">
      <c r="B99" s="79">
        <v>2</v>
      </c>
      <c r="C99" s="82">
        <f t="shared" si="0"/>
        <v>-3</v>
      </c>
      <c r="D99" s="82">
        <f t="shared" si="0"/>
        <v>-2</v>
      </c>
      <c r="E99" s="82">
        <f t="shared" si="0"/>
        <v>-1</v>
      </c>
      <c r="F99" s="82">
        <f t="shared" si="0"/>
        <v>0</v>
      </c>
      <c r="G99" s="82">
        <f t="shared" si="0"/>
        <v>1</v>
      </c>
      <c r="H99" s="82">
        <f t="shared" si="0"/>
        <v>2</v>
      </c>
      <c r="I99" s="82">
        <f t="shared" si="0"/>
        <v>3</v>
      </c>
      <c r="J99" s="82">
        <f t="shared" si="0"/>
        <v>4</v>
      </c>
      <c r="M99" s="79">
        <v>2</v>
      </c>
      <c r="N99" s="82">
        <f t="shared" si="1"/>
        <v>2</v>
      </c>
      <c r="O99" s="82">
        <f t="shared" si="1"/>
        <v>2</v>
      </c>
      <c r="P99" s="82">
        <f t="shared" si="1"/>
        <v>2</v>
      </c>
      <c r="Q99" s="82">
        <f t="shared" si="1"/>
        <v>2</v>
      </c>
      <c r="R99" s="82">
        <f t="shared" si="1"/>
        <v>2</v>
      </c>
      <c r="S99" s="82">
        <f t="shared" si="1"/>
        <v>2</v>
      </c>
      <c r="T99" s="82">
        <f t="shared" si="1"/>
        <v>2</v>
      </c>
      <c r="U99" s="82">
        <f t="shared" si="1"/>
        <v>2</v>
      </c>
      <c r="X99" s="79">
        <v>2</v>
      </c>
      <c r="Y99" s="82"/>
      <c r="Z99" s="82"/>
      <c r="AA99" s="82"/>
      <c r="AB99" s="82"/>
      <c r="AC99" s="82"/>
      <c r="AD99" s="82"/>
      <c r="AE99" s="82"/>
      <c r="AF99" s="82"/>
    </row>
    <row r="100" spans="1:32" ht="24" customHeight="1">
      <c r="B100" s="79">
        <v>1</v>
      </c>
      <c r="C100" s="82">
        <f t="shared" si="0"/>
        <v>-3</v>
      </c>
      <c r="D100" s="82">
        <f t="shared" si="0"/>
        <v>-2</v>
      </c>
      <c r="E100" s="82">
        <f t="shared" si="0"/>
        <v>-1</v>
      </c>
      <c r="F100" s="82">
        <f t="shared" si="0"/>
        <v>0</v>
      </c>
      <c r="G100" s="82">
        <f t="shared" si="0"/>
        <v>1</v>
      </c>
      <c r="H100" s="82">
        <f t="shared" si="0"/>
        <v>2</v>
      </c>
      <c r="I100" s="82">
        <f t="shared" si="0"/>
        <v>3</v>
      </c>
      <c r="J100" s="82">
        <f t="shared" si="0"/>
        <v>4</v>
      </c>
      <c r="M100" s="79">
        <v>1</v>
      </c>
      <c r="N100" s="82">
        <f t="shared" si="1"/>
        <v>1</v>
      </c>
      <c r="O100" s="82">
        <f t="shared" si="1"/>
        <v>1</v>
      </c>
      <c r="P100" s="82">
        <f t="shared" si="1"/>
        <v>1</v>
      </c>
      <c r="Q100" s="82">
        <f t="shared" si="1"/>
        <v>1</v>
      </c>
      <c r="R100" s="82">
        <f t="shared" si="1"/>
        <v>1</v>
      </c>
      <c r="S100" s="82">
        <f t="shared" si="1"/>
        <v>1</v>
      </c>
      <c r="T100" s="82">
        <f t="shared" si="1"/>
        <v>1</v>
      </c>
      <c r="U100" s="82">
        <f t="shared" si="1"/>
        <v>1</v>
      </c>
      <c r="X100" s="79">
        <v>1</v>
      </c>
      <c r="Y100" s="82"/>
      <c r="Z100" s="82"/>
      <c r="AA100" s="82"/>
      <c r="AB100" s="82"/>
      <c r="AC100" s="82"/>
      <c r="AD100" s="82"/>
      <c r="AE100" s="82"/>
      <c r="AF100" s="82"/>
    </row>
    <row r="101" spans="1:32" ht="24" customHeight="1">
      <c r="A101" s="79" t="s">
        <v>24</v>
      </c>
      <c r="B101" s="79">
        <v>0</v>
      </c>
      <c r="C101" s="82">
        <f t="shared" si="0"/>
        <v>-3</v>
      </c>
      <c r="D101" s="82">
        <f t="shared" si="0"/>
        <v>-2</v>
      </c>
      <c r="E101" s="82">
        <f t="shared" si="0"/>
        <v>-1</v>
      </c>
      <c r="F101" s="82">
        <f t="shared" si="0"/>
        <v>0</v>
      </c>
      <c r="G101" s="82">
        <f t="shared" si="0"/>
        <v>1</v>
      </c>
      <c r="H101" s="82">
        <f t="shared" si="0"/>
        <v>2</v>
      </c>
      <c r="I101" s="82">
        <f t="shared" si="0"/>
        <v>3</v>
      </c>
      <c r="J101" s="82">
        <f t="shared" si="0"/>
        <v>4</v>
      </c>
      <c r="L101" s="79" t="s">
        <v>24</v>
      </c>
      <c r="M101" s="79">
        <v>0</v>
      </c>
      <c r="N101" s="82">
        <f t="shared" si="1"/>
        <v>0</v>
      </c>
      <c r="O101" s="82">
        <f t="shared" si="1"/>
        <v>0</v>
      </c>
      <c r="P101" s="82">
        <f t="shared" si="1"/>
        <v>0</v>
      </c>
      <c r="Q101" s="82">
        <f t="shared" si="1"/>
        <v>0</v>
      </c>
      <c r="R101" s="82">
        <f t="shared" si="1"/>
        <v>0</v>
      </c>
      <c r="S101" s="82">
        <f t="shared" si="1"/>
        <v>0</v>
      </c>
      <c r="T101" s="82">
        <f t="shared" si="1"/>
        <v>0</v>
      </c>
      <c r="U101" s="82">
        <f t="shared" si="1"/>
        <v>0</v>
      </c>
      <c r="W101" s="79" t="s">
        <v>24</v>
      </c>
      <c r="X101" s="79">
        <v>0</v>
      </c>
      <c r="Y101" s="82"/>
      <c r="Z101" s="82"/>
      <c r="AA101" s="82"/>
      <c r="AB101" s="82"/>
      <c r="AC101" s="82"/>
      <c r="AD101" s="82"/>
      <c r="AE101" s="82"/>
      <c r="AF101" s="82"/>
    </row>
    <row r="102" spans="1:32" ht="24" customHeight="1">
      <c r="B102" s="79">
        <v>-1</v>
      </c>
      <c r="C102" s="82">
        <f t="shared" si="0"/>
        <v>-3</v>
      </c>
      <c r="D102" s="82">
        <f t="shared" si="0"/>
        <v>-2</v>
      </c>
      <c r="E102" s="82">
        <f t="shared" si="0"/>
        <v>-1</v>
      </c>
      <c r="F102" s="82">
        <f t="shared" si="0"/>
        <v>0</v>
      </c>
      <c r="G102" s="82">
        <f t="shared" si="0"/>
        <v>1</v>
      </c>
      <c r="H102" s="82">
        <f t="shared" si="0"/>
        <v>2</v>
      </c>
      <c r="I102" s="82">
        <f t="shared" si="0"/>
        <v>3</v>
      </c>
      <c r="J102" s="82">
        <f t="shared" si="0"/>
        <v>4</v>
      </c>
      <c r="M102" s="79">
        <v>-1</v>
      </c>
      <c r="N102" s="82">
        <f t="shared" si="1"/>
        <v>-1</v>
      </c>
      <c r="O102" s="82">
        <f t="shared" si="1"/>
        <v>-1</v>
      </c>
      <c r="P102" s="82">
        <f t="shared" si="1"/>
        <v>-1</v>
      </c>
      <c r="Q102" s="82">
        <f t="shared" si="1"/>
        <v>-1</v>
      </c>
      <c r="R102" s="82">
        <f t="shared" si="1"/>
        <v>-1</v>
      </c>
      <c r="S102" s="82">
        <f t="shared" si="1"/>
        <v>-1</v>
      </c>
      <c r="T102" s="82">
        <f t="shared" si="1"/>
        <v>-1</v>
      </c>
      <c r="U102" s="82">
        <f t="shared" si="1"/>
        <v>-1</v>
      </c>
      <c r="X102" s="79">
        <v>-1</v>
      </c>
      <c r="Y102" s="82"/>
      <c r="Z102" s="82"/>
      <c r="AA102" s="82"/>
      <c r="AB102" s="82"/>
      <c r="AC102" s="82"/>
      <c r="AD102" s="82"/>
      <c r="AE102" s="82"/>
      <c r="AF102" s="82"/>
    </row>
    <row r="103" spans="1:32" ht="24" customHeight="1">
      <c r="B103" s="79">
        <v>-2</v>
      </c>
      <c r="C103" s="82">
        <f t="shared" si="0"/>
        <v>-3</v>
      </c>
      <c r="D103" s="82">
        <f t="shared" si="0"/>
        <v>-2</v>
      </c>
      <c r="E103" s="82">
        <f t="shared" si="0"/>
        <v>-1</v>
      </c>
      <c r="F103" s="82">
        <f t="shared" si="0"/>
        <v>0</v>
      </c>
      <c r="G103" s="82">
        <f t="shared" si="0"/>
        <v>1</v>
      </c>
      <c r="H103" s="82">
        <f t="shared" si="0"/>
        <v>2</v>
      </c>
      <c r="I103" s="82">
        <f t="shared" si="0"/>
        <v>3</v>
      </c>
      <c r="J103" s="82">
        <f t="shared" si="0"/>
        <v>4</v>
      </c>
      <c r="M103" s="79">
        <v>-2</v>
      </c>
      <c r="N103" s="82">
        <f t="shared" si="1"/>
        <v>-2</v>
      </c>
      <c r="O103" s="82">
        <f t="shared" si="1"/>
        <v>-2</v>
      </c>
      <c r="P103" s="82">
        <f t="shared" si="1"/>
        <v>-2</v>
      </c>
      <c r="Q103" s="82">
        <f t="shared" si="1"/>
        <v>-2</v>
      </c>
      <c r="R103" s="82">
        <f t="shared" si="1"/>
        <v>-2</v>
      </c>
      <c r="S103" s="82">
        <f t="shared" si="1"/>
        <v>-2</v>
      </c>
      <c r="T103" s="82">
        <f t="shared" si="1"/>
        <v>-2</v>
      </c>
      <c r="U103" s="82">
        <f t="shared" si="1"/>
        <v>-2</v>
      </c>
      <c r="X103" s="79">
        <v>-2</v>
      </c>
      <c r="Y103" s="82"/>
      <c r="Z103" s="82"/>
      <c r="AA103" s="82"/>
      <c r="AB103" s="82"/>
      <c r="AC103" s="82"/>
      <c r="AD103" s="82"/>
      <c r="AE103" s="82"/>
      <c r="AF103" s="82"/>
    </row>
    <row r="104" spans="1:32" ht="24" customHeight="1">
      <c r="B104" s="79">
        <v>-3</v>
      </c>
      <c r="C104" s="82">
        <f t="shared" si="0"/>
        <v>-3</v>
      </c>
      <c r="D104" s="82">
        <f t="shared" si="0"/>
        <v>-2</v>
      </c>
      <c r="E104" s="82">
        <f t="shared" si="0"/>
        <v>-1</v>
      </c>
      <c r="F104" s="82">
        <f t="shared" si="0"/>
        <v>0</v>
      </c>
      <c r="G104" s="82">
        <f t="shared" si="0"/>
        <v>1</v>
      </c>
      <c r="H104" s="82">
        <f t="shared" si="0"/>
        <v>2</v>
      </c>
      <c r="I104" s="82">
        <f t="shared" si="0"/>
        <v>3</v>
      </c>
      <c r="J104" s="82">
        <f t="shared" si="0"/>
        <v>4</v>
      </c>
      <c r="M104" s="79">
        <v>-3</v>
      </c>
      <c r="N104" s="82">
        <f t="shared" si="1"/>
        <v>-3</v>
      </c>
      <c r="O104" s="82">
        <f t="shared" si="1"/>
        <v>-3</v>
      </c>
      <c r="P104" s="82">
        <f t="shared" si="1"/>
        <v>-3</v>
      </c>
      <c r="Q104" s="82">
        <f t="shared" si="1"/>
        <v>-3</v>
      </c>
      <c r="R104" s="82">
        <f t="shared" si="1"/>
        <v>-3</v>
      </c>
      <c r="S104" s="82">
        <f t="shared" si="1"/>
        <v>-3</v>
      </c>
      <c r="T104" s="82">
        <f t="shared" si="1"/>
        <v>-3</v>
      </c>
      <c r="U104" s="82">
        <f t="shared" si="1"/>
        <v>-3</v>
      </c>
      <c r="X104" s="79">
        <v>-3</v>
      </c>
      <c r="Y104" s="82"/>
      <c r="Z104" s="82"/>
      <c r="AA104" s="82"/>
      <c r="AB104" s="82"/>
      <c r="AC104" s="82"/>
      <c r="AD104" s="82"/>
      <c r="AE104" s="82"/>
      <c r="AF104" s="82"/>
    </row>
    <row r="105" spans="1:32" ht="24" customHeight="1">
      <c r="C105" s="79" cm="1">
        <f t="array" ref="C105:J105">_xlfn.SEQUENCE(1,8,-3)</f>
        <v>-3</v>
      </c>
      <c r="D105" s="79">
        <v>-2</v>
      </c>
      <c r="E105" s="79">
        <v>-1</v>
      </c>
      <c r="F105" s="79">
        <v>0</v>
      </c>
      <c r="G105" s="79">
        <v>1</v>
      </c>
      <c r="H105" s="79">
        <v>2</v>
      </c>
      <c r="I105" s="79">
        <v>3</v>
      </c>
      <c r="J105" s="79">
        <v>4</v>
      </c>
      <c r="N105" s="79" cm="1">
        <f t="array" ref="N105:U105">_xlfn.SEQUENCE(1,8,-3)</f>
        <v>-3</v>
      </c>
      <c r="O105" s="79">
        <v>-2</v>
      </c>
      <c r="P105" s="79">
        <v>-1</v>
      </c>
      <c r="Q105" s="79">
        <v>0</v>
      </c>
      <c r="R105" s="79">
        <v>1</v>
      </c>
      <c r="S105" s="79">
        <v>2</v>
      </c>
      <c r="T105" s="79">
        <v>3</v>
      </c>
      <c r="U105" s="79">
        <v>4</v>
      </c>
      <c r="Y105" s="79" cm="1">
        <f t="array" ref="Y105:AF105">_xlfn.SEQUENCE(1,8,-3)</f>
        <v>-3</v>
      </c>
      <c r="Z105" s="79">
        <v>-2</v>
      </c>
      <c r="AA105" s="79">
        <v>-1</v>
      </c>
      <c r="AB105" s="79">
        <v>0</v>
      </c>
      <c r="AC105" s="79">
        <v>1</v>
      </c>
      <c r="AD105" s="79">
        <v>2</v>
      </c>
      <c r="AE105" s="79">
        <v>3</v>
      </c>
      <c r="AF105" s="79">
        <v>4</v>
      </c>
    </row>
    <row r="106" spans="1:32" ht="24" customHeight="1">
      <c r="G106" s="79" t="s">
        <v>23</v>
      </c>
      <c r="Q106" s="79" t="s">
        <v>23</v>
      </c>
      <c r="AB106" s="79" t="s">
        <v>23</v>
      </c>
    </row>
    <row r="107" spans="1:32" s="5" customFormat="1" ht="24" customHeight="1">
      <c r="A107" s="4" t="s">
        <v>42</v>
      </c>
    </row>
    <row r="108" spans="1:32" s="78" customFormat="1" ht="24" customHeight="1">
      <c r="A108" s="83"/>
    </row>
    <row r="109" spans="1:32" ht="24" customHeight="1">
      <c r="C109" t="s">
        <v>39</v>
      </c>
      <c r="D109" t="s">
        <v>40</v>
      </c>
    </row>
    <row r="110" spans="1:32" ht="24" customHeight="1">
      <c r="C110">
        <v>2</v>
      </c>
      <c r="D110" s="81" t="s">
        <v>41</v>
      </c>
      <c r="H110" s="79"/>
    </row>
    <row r="111" spans="1:32" ht="24" customHeight="1">
      <c r="C111" cm="1">
        <f t="array" ref="C111:J111">C113:J113</f>
        <v>8</v>
      </c>
      <c r="D111">
        <v>18</v>
      </c>
      <c r="E111">
        <v>10</v>
      </c>
      <c r="F111">
        <v>7</v>
      </c>
      <c r="G111">
        <v>97</v>
      </c>
      <c r="H111">
        <v>0</v>
      </c>
      <c r="I111">
        <v>6</v>
      </c>
      <c r="J111">
        <v>18</v>
      </c>
    </row>
    <row r="112" spans="1:32" ht="24" customHeight="1">
      <c r="B112" s="79" cm="1">
        <f t="array" ref="B112:B119">_xlfn.SEQUENCE(8,1,4,-1)</f>
        <v>4</v>
      </c>
      <c r="C112" s="80">
        <v>9</v>
      </c>
      <c r="D112" s="80">
        <v>1</v>
      </c>
      <c r="E112" s="80">
        <v>15</v>
      </c>
      <c r="F112" s="80">
        <v>94</v>
      </c>
      <c r="G112" s="80">
        <v>95</v>
      </c>
      <c r="H112" s="80">
        <v>1</v>
      </c>
      <c r="I112" s="80">
        <v>12</v>
      </c>
      <c r="J112" s="80">
        <v>17</v>
      </c>
      <c r="K112" cm="1">
        <f t="array" ref="K112:K119">I112:I119</f>
        <v>12</v>
      </c>
    </row>
    <row r="113" spans="1:32" ht="24" customHeight="1">
      <c r="B113" s="79">
        <v>3</v>
      </c>
      <c r="C113" s="80">
        <v>8</v>
      </c>
      <c r="D113" s="80">
        <v>18</v>
      </c>
      <c r="E113" s="80">
        <v>10</v>
      </c>
      <c r="F113" s="80">
        <v>7</v>
      </c>
      <c r="G113" s="80">
        <v>97</v>
      </c>
      <c r="H113" s="80">
        <v>0</v>
      </c>
      <c r="I113" s="80">
        <v>6</v>
      </c>
      <c r="J113" s="80">
        <v>18</v>
      </c>
      <c r="K113">
        <v>6</v>
      </c>
    </row>
    <row r="114" spans="1:32" ht="24" customHeight="1">
      <c r="B114" s="79">
        <v>2</v>
      </c>
      <c r="C114" s="80">
        <v>9</v>
      </c>
      <c r="D114" s="80">
        <v>268</v>
      </c>
      <c r="E114" s="80">
        <v>158</v>
      </c>
      <c r="F114" s="80">
        <v>176</v>
      </c>
      <c r="G114" s="80">
        <v>1</v>
      </c>
      <c r="H114" s="80">
        <v>165</v>
      </c>
      <c r="I114" s="80">
        <v>161</v>
      </c>
      <c r="J114" s="80">
        <v>6</v>
      </c>
      <c r="K114">
        <v>161</v>
      </c>
    </row>
    <row r="115" spans="1:32" ht="24" customHeight="1">
      <c r="B115" s="79">
        <v>1</v>
      </c>
      <c r="C115" s="80">
        <v>163</v>
      </c>
      <c r="D115" s="80">
        <v>261</v>
      </c>
      <c r="E115" s="80">
        <v>267</v>
      </c>
      <c r="F115" s="80">
        <v>171</v>
      </c>
      <c r="G115" s="80">
        <v>167</v>
      </c>
      <c r="H115" s="80">
        <v>177</v>
      </c>
      <c r="I115" s="80">
        <v>164</v>
      </c>
      <c r="J115" s="80">
        <v>175</v>
      </c>
      <c r="K115">
        <v>164</v>
      </c>
    </row>
    <row r="116" spans="1:32" ht="24" customHeight="1">
      <c r="A116" s="79" t="s">
        <v>24</v>
      </c>
      <c r="B116" s="79">
        <v>0</v>
      </c>
      <c r="C116" s="80">
        <v>170</v>
      </c>
      <c r="D116" s="80">
        <v>275</v>
      </c>
      <c r="E116" s="80">
        <v>174</v>
      </c>
      <c r="F116" s="80">
        <v>160</v>
      </c>
      <c r="G116" s="80">
        <v>169</v>
      </c>
      <c r="H116" s="80">
        <v>171</v>
      </c>
      <c r="I116" s="80">
        <v>158</v>
      </c>
      <c r="J116" s="80">
        <v>169</v>
      </c>
      <c r="K116">
        <v>158</v>
      </c>
    </row>
    <row r="117" spans="1:32" ht="24" customHeight="1">
      <c r="B117" s="79">
        <v>-1</v>
      </c>
      <c r="C117" s="80">
        <v>160</v>
      </c>
      <c r="D117" s="80">
        <v>170</v>
      </c>
      <c r="E117" s="80">
        <v>161</v>
      </c>
      <c r="F117" s="80">
        <v>159</v>
      </c>
      <c r="G117" s="80">
        <v>170</v>
      </c>
      <c r="H117" s="80">
        <v>176</v>
      </c>
      <c r="I117" s="80">
        <v>167</v>
      </c>
      <c r="J117" s="80">
        <v>174</v>
      </c>
      <c r="K117">
        <v>167</v>
      </c>
    </row>
    <row r="118" spans="1:32" ht="24" customHeight="1">
      <c r="B118" s="79">
        <v>-2</v>
      </c>
      <c r="C118" s="80">
        <v>12</v>
      </c>
      <c r="D118" s="80">
        <v>170</v>
      </c>
      <c r="E118" s="80">
        <v>177</v>
      </c>
      <c r="F118" s="80">
        <v>175</v>
      </c>
      <c r="G118" s="80">
        <v>167</v>
      </c>
      <c r="H118" s="80">
        <v>11</v>
      </c>
      <c r="I118" s="80">
        <v>168</v>
      </c>
      <c r="J118" s="80">
        <v>13</v>
      </c>
      <c r="K118">
        <v>168</v>
      </c>
    </row>
    <row r="119" spans="1:32" ht="24" customHeight="1">
      <c r="B119" s="79">
        <v>-3</v>
      </c>
      <c r="C119" s="80">
        <v>17</v>
      </c>
      <c r="D119" s="80">
        <v>12</v>
      </c>
      <c r="E119" s="80">
        <v>170</v>
      </c>
      <c r="F119" s="80">
        <v>161</v>
      </c>
      <c r="G119" s="80">
        <v>9</v>
      </c>
      <c r="H119" s="80">
        <v>173</v>
      </c>
      <c r="I119" s="80">
        <v>19</v>
      </c>
      <c r="J119" s="80">
        <v>1</v>
      </c>
      <c r="K119">
        <v>19</v>
      </c>
    </row>
    <row r="120" spans="1:32" ht="24" customHeight="1">
      <c r="B120" s="79"/>
      <c r="C120" s="84">
        <v>-3</v>
      </c>
      <c r="D120" s="84">
        <v>-2</v>
      </c>
      <c r="E120" s="84">
        <v>-1</v>
      </c>
      <c r="F120" s="84">
        <v>0</v>
      </c>
      <c r="G120" s="84">
        <v>1</v>
      </c>
      <c r="H120" s="84">
        <v>2</v>
      </c>
      <c r="I120" s="84">
        <v>3</v>
      </c>
      <c r="J120" s="84">
        <v>4</v>
      </c>
    </row>
    <row r="121" spans="1:32" ht="24" customHeight="1">
      <c r="B121" s="79"/>
      <c r="C121" s="85"/>
      <c r="D121" s="85"/>
      <c r="E121" s="85"/>
      <c r="F121" s="84" t="s">
        <v>23</v>
      </c>
      <c r="H121" s="85"/>
      <c r="I121" s="85"/>
      <c r="J121" s="85"/>
    </row>
    <row r="123" spans="1:32" ht="24" customHeight="1" thickBot="1">
      <c r="C123" s="81" t="s">
        <v>43</v>
      </c>
      <c r="N123" s="81" t="s">
        <v>44</v>
      </c>
      <c r="Y123" t="s">
        <v>45</v>
      </c>
    </row>
    <row r="124" spans="1:32" ht="24" customHeight="1" thickBot="1">
      <c r="C124" s="87"/>
      <c r="D124" s="82"/>
      <c r="E124" s="82"/>
      <c r="F124" s="82"/>
      <c r="G124" s="82"/>
      <c r="H124" s="82"/>
      <c r="I124" s="82"/>
      <c r="J124" s="82"/>
      <c r="N124" s="87"/>
      <c r="O124" s="82"/>
      <c r="P124" s="82"/>
      <c r="Q124" s="82"/>
      <c r="R124" s="82"/>
      <c r="S124" s="82"/>
      <c r="T124" s="82"/>
      <c r="U124" s="82"/>
      <c r="Y124" s="87"/>
      <c r="Z124" s="86"/>
      <c r="AA124" s="86"/>
      <c r="AB124" s="86"/>
      <c r="AC124" s="86"/>
      <c r="AD124" s="86"/>
      <c r="AE124" s="86"/>
      <c r="AF124" s="86"/>
    </row>
    <row r="125" spans="1:32" ht="24" customHeight="1">
      <c r="C125" s="82"/>
      <c r="D125" s="82"/>
      <c r="E125" s="82"/>
      <c r="F125" s="82"/>
      <c r="G125" s="82"/>
      <c r="H125" s="82"/>
      <c r="I125" s="82"/>
      <c r="J125" s="82"/>
      <c r="N125" s="82"/>
      <c r="O125" s="82"/>
      <c r="P125" s="82"/>
      <c r="Q125" s="82"/>
      <c r="R125" s="82"/>
      <c r="S125" s="82"/>
      <c r="T125" s="82"/>
      <c r="U125" s="82"/>
      <c r="Y125" s="86"/>
      <c r="Z125" s="86"/>
      <c r="AA125" s="86"/>
      <c r="AB125" s="86"/>
      <c r="AC125" s="86"/>
      <c r="AD125" s="86"/>
      <c r="AE125" s="86"/>
      <c r="AF125" s="86"/>
    </row>
    <row r="126" spans="1:32" ht="24" customHeight="1">
      <c r="C126" s="82"/>
      <c r="D126" s="82"/>
      <c r="E126" s="82"/>
      <c r="F126" s="82"/>
      <c r="G126" s="82"/>
      <c r="H126" s="82"/>
      <c r="I126" s="82"/>
      <c r="J126" s="82"/>
      <c r="N126" s="82"/>
      <c r="O126" s="82"/>
      <c r="P126" s="82"/>
      <c r="Q126" s="82"/>
      <c r="R126" s="82"/>
      <c r="S126" s="82"/>
      <c r="T126" s="82"/>
      <c r="U126" s="82"/>
      <c r="Y126" s="86"/>
      <c r="Z126" s="86"/>
      <c r="AA126" s="86"/>
      <c r="AB126" s="86"/>
      <c r="AC126" s="86"/>
      <c r="AD126" s="86"/>
      <c r="AE126" s="86"/>
      <c r="AF126" s="86"/>
    </row>
    <row r="127" spans="1:32" ht="24" customHeight="1">
      <c r="C127" s="82"/>
      <c r="D127" s="82"/>
      <c r="E127" s="82"/>
      <c r="F127" s="82"/>
      <c r="G127" s="82"/>
      <c r="H127" s="82"/>
      <c r="I127" s="82"/>
      <c r="J127" s="82"/>
      <c r="N127" s="82"/>
      <c r="O127" s="82"/>
      <c r="P127" s="82"/>
      <c r="Q127" s="82"/>
      <c r="R127" s="82"/>
      <c r="S127" s="82"/>
      <c r="T127" s="82"/>
      <c r="U127" s="82"/>
      <c r="Y127" s="86"/>
      <c r="Z127" s="86"/>
      <c r="AA127" s="86"/>
      <c r="AB127" s="86"/>
      <c r="AC127" s="86"/>
      <c r="AD127" s="86"/>
      <c r="AE127" s="86"/>
      <c r="AF127" s="86"/>
    </row>
    <row r="128" spans="1:32" ht="24" customHeight="1">
      <c r="C128" s="82"/>
      <c r="D128" s="82"/>
      <c r="E128" s="82"/>
      <c r="F128" s="82"/>
      <c r="G128" s="82"/>
      <c r="H128" s="82"/>
      <c r="I128" s="82"/>
      <c r="J128" s="82"/>
      <c r="N128" s="82"/>
      <c r="O128" s="82"/>
      <c r="P128" s="82"/>
      <c r="Q128" s="82"/>
      <c r="R128" s="82"/>
      <c r="S128" s="82"/>
      <c r="T128" s="82"/>
      <c r="U128" s="82"/>
      <c r="Y128" s="86"/>
      <c r="Z128" s="86"/>
      <c r="AA128" s="86"/>
      <c r="AB128" s="86"/>
      <c r="AC128" s="86"/>
      <c r="AD128" s="86"/>
      <c r="AE128" s="86"/>
      <c r="AF128" s="86"/>
    </row>
    <row r="129" spans="3:32" ht="24" customHeight="1">
      <c r="C129" s="82"/>
      <c r="D129" s="82"/>
      <c r="E129" s="82"/>
      <c r="F129" s="82"/>
      <c r="G129" s="82"/>
      <c r="H129" s="82"/>
      <c r="I129" s="82"/>
      <c r="J129" s="82"/>
      <c r="N129" s="82"/>
      <c r="O129" s="82"/>
      <c r="P129" s="82"/>
      <c r="Q129" s="82"/>
      <c r="R129" s="82"/>
      <c r="S129" s="82"/>
      <c r="T129" s="82"/>
      <c r="U129" s="82"/>
      <c r="Y129" s="86"/>
      <c r="Z129" s="86"/>
      <c r="AA129" s="86"/>
      <c r="AB129" s="86"/>
      <c r="AC129" s="86"/>
      <c r="AD129" s="86"/>
      <c r="AE129" s="86"/>
      <c r="AF129" s="86"/>
    </row>
    <row r="130" spans="3:32" ht="24" customHeight="1">
      <c r="C130" s="82"/>
      <c r="D130" s="82"/>
      <c r="E130" s="82"/>
      <c r="F130" s="82"/>
      <c r="G130" s="82"/>
      <c r="H130" s="82"/>
      <c r="I130" s="82"/>
      <c r="J130" s="82"/>
      <c r="N130" s="82"/>
      <c r="O130" s="82"/>
      <c r="P130" s="82"/>
      <c r="Q130" s="82"/>
      <c r="R130" s="82"/>
      <c r="S130" s="82"/>
      <c r="T130" s="82"/>
      <c r="U130" s="82"/>
      <c r="Y130" s="86"/>
      <c r="Z130" s="86"/>
      <c r="AA130" s="86"/>
      <c r="AB130" s="86"/>
      <c r="AC130" s="86"/>
      <c r="AD130" s="86"/>
      <c r="AE130" s="86"/>
      <c r="AF130" s="86"/>
    </row>
    <row r="131" spans="3:32" ht="24" customHeight="1">
      <c r="C131" s="82"/>
      <c r="D131" s="82"/>
      <c r="E131" s="82"/>
      <c r="F131" s="82"/>
      <c r="G131" s="82"/>
      <c r="H131" s="82"/>
      <c r="I131" s="82"/>
      <c r="J131" s="82"/>
      <c r="N131" s="82"/>
      <c r="O131" s="82"/>
      <c r="P131" s="82"/>
      <c r="Q131" s="82"/>
      <c r="R131" s="82"/>
      <c r="S131" s="82"/>
      <c r="T131" s="82"/>
      <c r="U131" s="82"/>
      <c r="Y131" s="86"/>
      <c r="Z131" s="86"/>
      <c r="AA131" s="86"/>
      <c r="AB131" s="86"/>
      <c r="AC131" s="86"/>
      <c r="AD131" s="86"/>
      <c r="AE131" s="86"/>
      <c r="AF131" s="86"/>
    </row>
    <row r="133" spans="3:32" ht="24" customHeight="1" thickBot="1">
      <c r="C133" t="s">
        <v>46</v>
      </c>
    </row>
    <row r="134" spans="3:32" ht="24" customHeight="1" thickBot="1">
      <c r="C134" s="87"/>
      <c r="D134" s="82"/>
      <c r="E134" s="82"/>
      <c r="F134" s="82"/>
      <c r="G134" s="82"/>
      <c r="H134" s="82"/>
      <c r="I134" s="82"/>
      <c r="J134" s="82"/>
    </row>
    <row r="135" spans="3:32" ht="24" customHeight="1">
      <c r="C135" s="82"/>
      <c r="D135" s="82"/>
      <c r="E135" s="82"/>
      <c r="F135" s="82"/>
      <c r="G135" s="82"/>
      <c r="H135" s="82"/>
      <c r="I135" s="82"/>
      <c r="J135" s="82"/>
    </row>
    <row r="136" spans="3:32" ht="24" customHeight="1">
      <c r="C136" s="82"/>
      <c r="D136" s="82"/>
      <c r="E136" s="82"/>
      <c r="F136" s="82"/>
      <c r="G136" s="82"/>
      <c r="H136" s="82"/>
      <c r="I136" s="82"/>
      <c r="J136" s="82"/>
    </row>
    <row r="137" spans="3:32" ht="24" customHeight="1">
      <c r="C137" s="82"/>
      <c r="D137" s="82"/>
      <c r="E137" s="82"/>
      <c r="F137" s="82"/>
      <c r="G137" s="82"/>
      <c r="H137" s="82"/>
      <c r="I137" s="82"/>
      <c r="J137" s="82"/>
    </row>
    <row r="138" spans="3:32" ht="24" customHeight="1">
      <c r="C138" s="82"/>
      <c r="D138" s="82"/>
      <c r="E138" s="82"/>
      <c r="F138" s="82"/>
      <c r="G138" s="82"/>
      <c r="H138" s="82"/>
      <c r="I138" s="82"/>
      <c r="J138" s="82"/>
    </row>
    <row r="139" spans="3:32" ht="24" customHeight="1">
      <c r="C139" s="82"/>
      <c r="D139" s="82"/>
      <c r="E139" s="82"/>
      <c r="F139" s="82"/>
      <c r="G139" s="82"/>
      <c r="H139" s="82"/>
      <c r="I139" s="82"/>
      <c r="J139" s="82"/>
    </row>
    <row r="140" spans="3:32" ht="24" customHeight="1">
      <c r="C140" s="82"/>
      <c r="D140" s="82"/>
      <c r="E140" s="82"/>
      <c r="F140" s="82"/>
      <c r="G140" s="82"/>
      <c r="H140" s="82"/>
      <c r="I140" s="82"/>
      <c r="J140" s="82"/>
    </row>
    <row r="141" spans="3:32" ht="24" customHeight="1">
      <c r="C141" s="82"/>
      <c r="D141" s="82"/>
      <c r="E141" s="82"/>
      <c r="F141" s="82"/>
      <c r="G141" s="82"/>
      <c r="H141" s="82"/>
      <c r="I141" s="82"/>
      <c r="J141" s="82"/>
    </row>
    <row r="143" spans="3:32" ht="24" customHeight="1">
      <c r="C143" t="s">
        <v>47</v>
      </c>
      <c r="G143" s="81"/>
      <c r="M143" t="s">
        <v>48</v>
      </c>
    </row>
    <row r="144" spans="3:32" ht="24" customHeight="1" thickBot="1">
      <c r="C144" s="81" t="s">
        <v>49</v>
      </c>
    </row>
    <row r="145" spans="3:20" ht="24" customHeight="1" thickBot="1">
      <c r="C145" s="87"/>
      <c r="D145" s="18"/>
      <c r="E145" s="18"/>
      <c r="F145" s="18"/>
      <c r="G145" s="18"/>
      <c r="H145" s="18"/>
      <c r="I145" s="18"/>
      <c r="J145" s="18"/>
      <c r="M145" s="87"/>
      <c r="N145" s="18"/>
      <c r="O145" s="18"/>
      <c r="P145" s="18"/>
      <c r="Q145" s="18"/>
      <c r="R145" s="18"/>
      <c r="S145" s="18"/>
      <c r="T145" s="18"/>
    </row>
    <row r="146" spans="3:20" ht="24" customHeight="1">
      <c r="C146" s="18"/>
      <c r="D146" s="18"/>
      <c r="E146" s="18"/>
      <c r="F146" s="18"/>
      <c r="G146" s="18"/>
      <c r="H146" s="18"/>
      <c r="I146" s="18"/>
      <c r="J146" s="18"/>
      <c r="M146" s="18"/>
      <c r="N146" s="18"/>
      <c r="O146" s="18"/>
      <c r="P146" s="18"/>
      <c r="Q146" s="18"/>
      <c r="R146" s="18"/>
      <c r="S146" s="18"/>
      <c r="T146" s="18"/>
    </row>
    <row r="147" spans="3:20" ht="24" customHeight="1">
      <c r="C147" s="18"/>
      <c r="D147" s="18"/>
      <c r="E147" s="18"/>
      <c r="F147" s="18"/>
      <c r="G147" s="18"/>
      <c r="H147" s="18"/>
      <c r="I147" s="18"/>
      <c r="J147" s="18"/>
      <c r="M147" s="18"/>
      <c r="N147" s="18"/>
      <c r="O147" s="18"/>
      <c r="P147" s="18"/>
      <c r="Q147" s="18"/>
      <c r="R147" s="18"/>
      <c r="S147" s="18"/>
      <c r="T147" s="18"/>
    </row>
    <row r="148" spans="3:20" ht="24" customHeight="1">
      <c r="C148" s="18"/>
      <c r="D148" s="18"/>
      <c r="E148" s="18"/>
      <c r="F148" s="18"/>
      <c r="G148" s="18"/>
      <c r="H148" s="18"/>
      <c r="I148" s="18"/>
      <c r="J148" s="18"/>
      <c r="M148" s="18"/>
      <c r="N148" s="18"/>
      <c r="O148" s="18"/>
      <c r="P148" s="18"/>
      <c r="Q148" s="18"/>
      <c r="R148" s="18"/>
      <c r="S148" s="18"/>
      <c r="T148" s="18"/>
    </row>
    <row r="149" spans="3:20" ht="24" customHeight="1">
      <c r="C149" s="18"/>
      <c r="D149" s="18"/>
      <c r="E149" s="18"/>
      <c r="F149" s="18"/>
      <c r="G149" s="18"/>
      <c r="H149" s="18"/>
      <c r="I149" s="18"/>
      <c r="J149" s="18"/>
      <c r="M149" s="18"/>
      <c r="N149" s="18"/>
      <c r="O149" s="18"/>
      <c r="P149" s="18"/>
      <c r="Q149" s="18"/>
      <c r="R149" s="18"/>
      <c r="S149" s="18"/>
      <c r="T149" s="18"/>
    </row>
    <row r="150" spans="3:20" ht="24" customHeight="1">
      <c r="C150" s="18"/>
      <c r="D150" s="18"/>
      <c r="E150" s="18"/>
      <c r="F150" s="18"/>
      <c r="G150" s="18"/>
      <c r="H150" s="18"/>
      <c r="I150" s="18"/>
      <c r="J150" s="18"/>
      <c r="M150" s="18"/>
      <c r="N150" s="18"/>
      <c r="O150" s="18"/>
      <c r="P150" s="18"/>
      <c r="Q150" s="18"/>
      <c r="R150" s="18"/>
      <c r="S150" s="18"/>
      <c r="T150" s="18"/>
    </row>
    <row r="151" spans="3:20" ht="24" customHeight="1">
      <c r="C151" s="18"/>
      <c r="D151" s="18"/>
      <c r="E151" s="18"/>
      <c r="F151" s="18"/>
      <c r="G151" s="18"/>
      <c r="H151" s="18"/>
      <c r="I151" s="18"/>
      <c r="J151" s="18"/>
      <c r="M151" s="18"/>
      <c r="N151" s="18"/>
      <c r="O151" s="18"/>
      <c r="P151" s="18"/>
      <c r="Q151" s="18"/>
      <c r="R151" s="18"/>
      <c r="S151" s="18"/>
      <c r="T151" s="18"/>
    </row>
    <row r="152" spans="3:20" ht="24" customHeight="1">
      <c r="C152" s="18"/>
      <c r="D152" s="18"/>
      <c r="E152" s="18"/>
      <c r="F152" s="18"/>
      <c r="G152" s="18"/>
      <c r="H152" s="18"/>
      <c r="I152" s="18"/>
      <c r="J152" s="18"/>
      <c r="M152" s="18"/>
      <c r="N152" s="18"/>
      <c r="O152" s="18"/>
      <c r="P152" s="18"/>
      <c r="Q152" s="18"/>
      <c r="R152" s="18"/>
      <c r="S152" s="18"/>
      <c r="T152" s="18"/>
    </row>
  </sheetData>
  <conditionalFormatting sqref="C84:J91">
    <cfRule type="colorScale" priority="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85:J91 E84:J84">
    <cfRule type="colorScale" priority="11">
      <colorScale>
        <cfvo type="num" val="0"/>
        <cfvo type="num" val="1"/>
        <color theme="2" tint="-0.249977111117893"/>
        <color theme="0"/>
      </colorScale>
    </cfRule>
  </conditionalFormatting>
  <conditionalFormatting sqref="C97:J104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max"/>
        <color rgb="FFFCFCFF"/>
        <color rgb="FF63BE7B"/>
      </colorScale>
    </cfRule>
  </conditionalFormatting>
  <conditionalFormatting sqref="C112:J119">
    <cfRule type="aboveAverage" dxfId="0" priority="14" aboveAverage="0"/>
    <cfRule type="colorScale" priority="15">
      <colorScale>
        <cfvo type="num" val="0"/>
        <cfvo type="num" val="255"/>
        <color theme="1"/>
        <color theme="0"/>
      </colorScale>
    </cfRule>
  </conditionalFormatting>
  <conditionalFormatting sqref="C124:J131">
    <cfRule type="colorScale" priority="18">
      <colorScale>
        <cfvo type="num" val="-50"/>
        <cfvo type="num" val="0"/>
        <cfvo type="num" val="50"/>
        <color rgb="FF5A8AC6"/>
        <color rgb="FFFCFCFF"/>
        <color rgb="FFF8696B"/>
      </colorScale>
    </cfRule>
  </conditionalFormatting>
  <conditionalFormatting sqref="C134:J141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max"/>
        <color rgb="FFFCFCFF"/>
        <color rgb="FF63BE7B"/>
      </colorScale>
    </cfRule>
  </conditionalFormatting>
  <conditionalFormatting sqref="D84">
    <cfRule type="colorScale" priority="2">
      <colorScale>
        <cfvo type="num" val="0"/>
        <cfvo type="num" val="1"/>
        <color theme="2" tint="-0.249977111117893"/>
        <color theme="0"/>
      </colorScale>
    </cfRule>
  </conditionalFormatting>
  <conditionalFormatting sqref="E83:K83 K84:K94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97:U1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">
      <colorScale>
        <cfvo type="min"/>
        <cfvo type="max"/>
        <color rgb="FFFCFCFF"/>
        <color rgb="FF63BE7B"/>
      </colorScale>
    </cfRule>
  </conditionalFormatting>
  <conditionalFormatting sqref="N124:U131">
    <cfRule type="colorScale" priority="13">
      <colorScale>
        <cfvo type="num" val="-50"/>
        <cfvo type="num" val="0"/>
        <cfvo type="num" val="50"/>
        <color rgb="FF5A8AC6"/>
        <color rgb="FFFCFCFF"/>
        <color rgb="FFF8696B"/>
      </colorScale>
    </cfRule>
  </conditionalFormatting>
  <conditionalFormatting sqref="Y84:AF9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max"/>
        <color rgb="FFFCFCFF"/>
        <color rgb="FF63BE7B"/>
      </colorScale>
    </cfRule>
  </conditionalFormatting>
  <conditionalFormatting sqref="Y97:AF10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FE5C-7837-4CD9-BFF8-3DABB242BC58}">
  <dimension ref="A1:BD188"/>
  <sheetViews>
    <sheetView topLeftCell="A59" zoomScale="111" zoomScaleNormal="111" workbookViewId="0">
      <selection activeCell="D86" sqref="D86"/>
    </sheetView>
  </sheetViews>
  <sheetFormatPr defaultColWidth="4.875" defaultRowHeight="24" customHeight="1"/>
  <cols>
    <col min="1" max="5" width="4.875" style="1"/>
    <col min="6" max="47" width="4.875" style="1" customWidth="1"/>
    <col min="48" max="49" width="4.875" style="1"/>
    <col min="50" max="50" width="4.875" style="1" customWidth="1"/>
    <col min="51" max="51" width="4.875" style="1"/>
    <col min="52" max="55" width="4.875" style="1" customWidth="1"/>
    <col min="56" max="66" width="4.875" style="1"/>
    <col min="67" max="68" width="4.875" style="1" customWidth="1"/>
    <col min="69" max="16384" width="4.875" style="1"/>
  </cols>
  <sheetData>
    <row r="1" spans="1:29" s="13" customFormat="1" ht="24" customHeight="1">
      <c r="A1" s="4" t="s">
        <v>50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O1" s="14"/>
    </row>
    <row r="2" spans="1:29" ht="24" customHeight="1">
      <c r="A2"/>
      <c r="B2"/>
      <c r="C2"/>
      <c r="D2"/>
      <c r="E2"/>
      <c r="F2"/>
      <c r="G2"/>
      <c r="H2"/>
      <c r="I2"/>
      <c r="J2"/>
      <c r="K2"/>
      <c r="AC2"/>
    </row>
    <row r="3" spans="1:29" s="22" customFormat="1" ht="24" customHeight="1">
      <c r="A3" s="24" t="s">
        <v>51</v>
      </c>
    </row>
    <row r="4" spans="1:29" ht="24" customHeight="1">
      <c r="A4"/>
      <c r="B4"/>
      <c r="C4"/>
      <c r="D4"/>
      <c r="E4"/>
      <c r="F4"/>
      <c r="G4"/>
      <c r="H4"/>
      <c r="I4"/>
      <c r="J4"/>
      <c r="K4"/>
    </row>
    <row r="5" spans="1:29" ht="24" customHeight="1">
      <c r="A5"/>
      <c r="B5"/>
      <c r="C5"/>
      <c r="D5"/>
      <c r="E5"/>
      <c r="F5"/>
      <c r="G5"/>
      <c r="H5"/>
      <c r="I5"/>
      <c r="J5"/>
      <c r="K5" s="1" t="s">
        <v>52</v>
      </c>
      <c r="L5" s="7">
        <v>0.43197168128797281</v>
      </c>
      <c r="M5" s="7">
        <v>4.6328037754132745E-2</v>
      </c>
      <c r="N5" s="7">
        <v>9.849004846282261E-3</v>
      </c>
      <c r="O5" s="7">
        <v>0.56736161428045218</v>
      </c>
      <c r="P5" s="7">
        <v>0.53455889943626045</v>
      </c>
      <c r="Q5" s="7">
        <v>0.61036598984199097</v>
      </c>
      <c r="R5" s="7">
        <v>0.74392439051732973</v>
      </c>
      <c r="S5" s="7">
        <v>0.9578765494112369</v>
      </c>
      <c r="T5" s="7">
        <v>0.91862676019311684</v>
      </c>
      <c r="U5" s="7">
        <v>1.1238640988965098E-2</v>
      </c>
      <c r="AC5"/>
    </row>
    <row r="6" spans="1:29" ht="24" customHeight="1">
      <c r="A6"/>
      <c r="B6"/>
      <c r="C6"/>
      <c r="D6"/>
      <c r="E6"/>
      <c r="F6"/>
      <c r="G6"/>
      <c r="H6"/>
      <c r="I6"/>
      <c r="J6"/>
      <c r="K6"/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AC6"/>
    </row>
    <row r="7" spans="1:29" ht="24" customHeight="1">
      <c r="A7"/>
      <c r="B7"/>
      <c r="C7"/>
      <c r="D7"/>
      <c r="E7"/>
      <c r="F7"/>
      <c r="G7"/>
      <c r="H7"/>
      <c r="I7"/>
      <c r="J7"/>
      <c r="K7"/>
      <c r="AC7"/>
    </row>
    <row r="8" spans="1:29" s="22" customFormat="1" ht="24" customHeight="1">
      <c r="A8" s="24" t="s">
        <v>53</v>
      </c>
    </row>
    <row r="9" spans="1:29" ht="24" customHeight="1">
      <c r="A9"/>
      <c r="D9"/>
      <c r="E9"/>
      <c r="F9"/>
      <c r="G9"/>
      <c r="K9"/>
      <c r="L9"/>
      <c r="M9"/>
      <c r="N9"/>
      <c r="AC9"/>
    </row>
    <row r="10" spans="1:29" ht="24" customHeight="1" thickBot="1">
      <c r="A10"/>
      <c r="B10" t="s">
        <v>54</v>
      </c>
      <c r="D10"/>
      <c r="E10"/>
      <c r="F10"/>
      <c r="G10"/>
      <c r="K10"/>
      <c r="L10"/>
      <c r="M10"/>
      <c r="N10"/>
      <c r="AC10"/>
    </row>
    <row r="11" spans="1:29" ht="24" customHeight="1" thickBot="1">
      <c r="A11"/>
      <c r="B11" s="87" cm="1">
        <f t="array" aca="1" ref="B11:C15" ca="1">_xlfn.RANDARRAY(5,2)</f>
        <v>0.71242710357717898</v>
      </c>
      <c r="C11" s="87">
        <f ca="1"/>
        <v>0.57759385366063043</v>
      </c>
      <c r="D11" s="87"/>
      <c r="E11" s="87"/>
      <c r="F11" s="87"/>
      <c r="G11" s="87"/>
      <c r="H11" s="87"/>
      <c r="I11" s="87"/>
      <c r="L11" s="87" cm="1">
        <f t="array" aca="1" ref="L11:U15" ca="1">MMULT(_xlfn.ANCHORARRAY(B11),L5:U6)</f>
        <v>0.8853421873879852</v>
      </c>
      <c r="M11" s="10">
        <f ca="1"/>
        <v>0.6105992034122214</v>
      </c>
      <c r="N11" s="10">
        <f ca="1"/>
        <v>0.58461055165638487</v>
      </c>
      <c r="O11" s="10">
        <f ca="1"/>
        <v>0.98179764520332558</v>
      </c>
      <c r="P11" s="10">
        <f ca="1"/>
        <v>0.95842810207740992</v>
      </c>
      <c r="Q11" s="10">
        <f ca="1"/>
        <v>1.0124351279257779</v>
      </c>
      <c r="R11" s="10">
        <f ca="1"/>
        <v>1.1075857524773098</v>
      </c>
      <c r="S11" s="10">
        <f ca="1"/>
        <v>1.2600110693421804</v>
      </c>
      <c r="T11" s="10">
        <f ca="1"/>
        <v>1.2320484556935005</v>
      </c>
      <c r="U11" s="10">
        <f ca="1"/>
        <v>0.58560056610854261</v>
      </c>
      <c r="AC11"/>
    </row>
    <row r="12" spans="1:29" ht="24" customHeight="1" thickBot="1">
      <c r="A12"/>
      <c r="B12" s="87">
        <f ca="1"/>
        <v>0.16927572324060236</v>
      </c>
      <c r="C12" s="87">
        <f ca="1"/>
        <v>0.27788564864265952</v>
      </c>
      <c r="D12" s="87"/>
      <c r="E12" s="87"/>
      <c r="F12" s="87"/>
      <c r="G12" s="87"/>
      <c r="H12" s="87"/>
      <c r="I12" s="87"/>
      <c r="L12" s="11">
        <f ca="1"/>
        <v>0.35100796741214008</v>
      </c>
      <c r="M12" s="11">
        <f ca="1"/>
        <v>0.28572786073980827</v>
      </c>
      <c r="N12" s="11">
        <f ca="1"/>
        <v>0.27955284606121417</v>
      </c>
      <c r="O12" s="11">
        <f ca="1"/>
        <v>0.37392619623893875</v>
      </c>
      <c r="P12" s="11">
        <f ca="1"/>
        <v>0.36837349295943295</v>
      </c>
      <c r="Q12" s="11">
        <f ca="1"/>
        <v>0.3812057930146287</v>
      </c>
      <c r="R12" s="11">
        <f ca="1"/>
        <v>0.40381398788380485</v>
      </c>
      <c r="S12" s="11">
        <f ca="1"/>
        <v>0.44003089431945924</v>
      </c>
      <c r="T12" s="11">
        <f ca="1"/>
        <v>0.43338685786252074</v>
      </c>
      <c r="U12" s="11">
        <f ca="1"/>
        <v>0.27978807772430808</v>
      </c>
      <c r="AC12"/>
    </row>
    <row r="13" spans="1:29" ht="24" customHeight="1" thickBot="1">
      <c r="A13"/>
      <c r="B13" s="87">
        <f ca="1"/>
        <v>0.30782068993346323</v>
      </c>
      <c r="C13" s="87">
        <f ca="1"/>
        <v>0.53806767470839922</v>
      </c>
      <c r="D13" s="87"/>
      <c r="E13" s="87"/>
      <c r="F13" s="87"/>
      <c r="G13" s="87"/>
      <c r="H13" s="87"/>
      <c r="I13" s="87"/>
      <c r="J13"/>
      <c r="K13"/>
      <c r="L13" s="11">
        <f ca="1"/>
        <v>0.67103749567418114</v>
      </c>
      <c r="M13" s="11">
        <f ca="1"/>
        <v>0.55232840325313992</v>
      </c>
      <c r="N13" s="11">
        <f ca="1"/>
        <v>0.54109940217533981</v>
      </c>
      <c r="O13" s="11">
        <f ca="1"/>
        <v>0.71271331825797146</v>
      </c>
      <c r="P13" s="11">
        <f ca="1"/>
        <v>0.70261596394294168</v>
      </c>
      <c r="Q13" s="11">
        <f ca="1"/>
        <v>0.72595095481348215</v>
      </c>
      <c r="R13" s="11">
        <f ca="1"/>
        <v>0.76706299385577481</v>
      </c>
      <c r="S13" s="11">
        <f ca="1"/>
        <v>0.83292189501925118</v>
      </c>
      <c r="T13" s="11">
        <f ca="1"/>
        <v>0.82083999782238659</v>
      </c>
      <c r="U13" s="11">
        <f ca="1"/>
        <v>0.54152716093153697</v>
      </c>
      <c r="AC13"/>
    </row>
    <row r="14" spans="1:29" ht="24" customHeight="1" thickBot="1">
      <c r="A14"/>
      <c r="B14" s="87">
        <f ca="1"/>
        <v>0.45177723287026428</v>
      </c>
      <c r="C14" s="87">
        <f ca="1"/>
        <v>4.9054591367453604E-2</v>
      </c>
      <c r="D14" s="87"/>
      <c r="E14" s="87"/>
      <c r="F14" s="87"/>
      <c r="G14" s="87"/>
      <c r="H14" s="87"/>
      <c r="I14" s="87"/>
      <c r="L14" s="11">
        <f ca="1"/>
        <v>0.24420956221804968</v>
      </c>
      <c r="M14" s="11">
        <f ca="1"/>
        <v>6.9984544068324828E-2</v>
      </c>
      <c r="N14" s="11">
        <f ca="1"/>
        <v>5.3504147523432827E-2</v>
      </c>
      <c r="O14" s="11">
        <f ca="1"/>
        <v>0.30537565150388252</v>
      </c>
      <c r="P14" s="11">
        <f ca="1"/>
        <v>0.29055613176094119</v>
      </c>
      <c r="Q14" s="11">
        <f ca="1"/>
        <v>0.32480404929638812</v>
      </c>
      <c r="R14" s="11">
        <f ca="1"/>
        <v>0.38514269398007067</v>
      </c>
      <c r="S14" s="11">
        <f ca="1"/>
        <v>0.4818014082917792</v>
      </c>
      <c r="T14" s="11">
        <f ca="1"/>
        <v>0.46406924712807579</v>
      </c>
      <c r="U14" s="11">
        <f ca="1"/>
        <v>5.4131953494670586E-2</v>
      </c>
    </row>
    <row r="15" spans="1:29" ht="24" customHeight="1" thickBot="1">
      <c r="A15"/>
      <c r="B15" s="87">
        <f ca="1"/>
        <v>0.63476022824552158</v>
      </c>
      <c r="C15" s="87">
        <f ca="1"/>
        <v>3.8487125707620251E-3</v>
      </c>
      <c r="D15" s="87"/>
      <c r="E15" s="87"/>
      <c r="F15" s="87"/>
      <c r="G15" s="87"/>
      <c r="H15" s="87"/>
      <c r="I15" s="87"/>
      <c r="L15" s="12">
        <f ca="1"/>
        <v>0.27804715558071735</v>
      </c>
      <c r="M15" s="12">
        <f ca="1"/>
        <v>3.3255908389742468E-2</v>
      </c>
      <c r="N15" s="12">
        <f ca="1"/>
        <v>1.0100469134979402E-2</v>
      </c>
      <c r="O15" s="12">
        <f ca="1"/>
        <v>0.36398730034916943</v>
      </c>
      <c r="P15" s="12">
        <f ca="1"/>
        <v>0.34316544158759754</v>
      </c>
      <c r="Q15" s="12">
        <f ca="1"/>
        <v>0.39128476759616793</v>
      </c>
      <c r="R15" s="12">
        <f ca="1"/>
        <v>0.47606232849295277</v>
      </c>
      <c r="S15" s="12">
        <f ca="1"/>
        <v>0.61187064970607141</v>
      </c>
      <c r="T15" s="12">
        <f ca="1"/>
        <v>0.58695644454338891</v>
      </c>
      <c r="U15" s="12">
        <f ca="1"/>
        <v>1.0982554890086985E-2</v>
      </c>
    </row>
    <row r="16" spans="1:29" ht="24" customHeight="1">
      <c r="A16"/>
      <c r="B16"/>
      <c r="C16"/>
      <c r="D16"/>
      <c r="E16"/>
      <c r="F16"/>
      <c r="G16"/>
    </row>
    <row r="17" spans="1:21" s="22" customFormat="1" ht="24" customHeight="1">
      <c r="A17" s="24" t="s">
        <v>55</v>
      </c>
    </row>
    <row r="18" spans="1:21" ht="24" customHeight="1" thickBot="1">
      <c r="A18"/>
      <c r="B18"/>
      <c r="C18"/>
      <c r="D18"/>
      <c r="E18"/>
      <c r="F18"/>
      <c r="G18"/>
    </row>
    <row r="19" spans="1:21" ht="24" customHeight="1" thickBot="1">
      <c r="A19"/>
      <c r="B19"/>
      <c r="C19"/>
      <c r="D19"/>
      <c r="E19"/>
      <c r="F19"/>
      <c r="G19"/>
      <c r="H19"/>
      <c r="I19"/>
      <c r="J19"/>
      <c r="K19"/>
      <c r="L19" s="87" cm="1">
        <f t="array" aca="1" ref="L19:U23" ca="1">RELU(_xlfn.ANCHORARRAY(L11))</f>
        <v>0.8853421873879852</v>
      </c>
      <c r="M19" s="10">
        <f ca="1"/>
        <v>0.6105992034122214</v>
      </c>
      <c r="N19" s="10">
        <f ca="1"/>
        <v>0.58461055165638487</v>
      </c>
      <c r="O19" s="10">
        <f ca="1"/>
        <v>0.98179764520332558</v>
      </c>
      <c r="P19" s="10">
        <f ca="1"/>
        <v>0.95842810207740992</v>
      </c>
      <c r="Q19" s="10">
        <f ca="1"/>
        <v>1.0124351279257779</v>
      </c>
      <c r="R19" s="10">
        <f ca="1"/>
        <v>1.1075857524773098</v>
      </c>
      <c r="S19" s="10">
        <f ca="1"/>
        <v>1.2600110693421804</v>
      </c>
      <c r="T19" s="10">
        <f ca="1"/>
        <v>1.2320484556935005</v>
      </c>
      <c r="U19" s="10">
        <f ca="1"/>
        <v>0.58560056610854261</v>
      </c>
    </row>
    <row r="20" spans="1:21" ht="24" customHeight="1">
      <c r="A20"/>
      <c r="B20"/>
      <c r="C20"/>
      <c r="D20"/>
      <c r="E20"/>
      <c r="F20"/>
      <c r="G20"/>
      <c r="H20"/>
      <c r="I20"/>
      <c r="J20"/>
      <c r="K20"/>
      <c r="L20" s="11">
        <f ca="1"/>
        <v>0.35100796741214008</v>
      </c>
      <c r="M20" s="11">
        <f ca="1"/>
        <v>0.28572786073980827</v>
      </c>
      <c r="N20" s="11">
        <f ca="1"/>
        <v>0.27955284606121417</v>
      </c>
      <c r="O20" s="11">
        <f ca="1"/>
        <v>0.37392619623893875</v>
      </c>
      <c r="P20" s="11">
        <f ca="1"/>
        <v>0.36837349295943295</v>
      </c>
      <c r="Q20" s="11">
        <f ca="1"/>
        <v>0.3812057930146287</v>
      </c>
      <c r="R20" s="11">
        <f ca="1"/>
        <v>0.40381398788380485</v>
      </c>
      <c r="S20" s="11">
        <f ca="1"/>
        <v>0.44003089431945924</v>
      </c>
      <c r="T20" s="11">
        <f ca="1"/>
        <v>0.43338685786252074</v>
      </c>
      <c r="U20" s="11">
        <f ca="1"/>
        <v>0.27978807772430808</v>
      </c>
    </row>
    <row r="21" spans="1:21" ht="24" customHeight="1">
      <c r="A21"/>
      <c r="B21"/>
      <c r="C21"/>
      <c r="J21"/>
      <c r="K21"/>
      <c r="L21" s="11">
        <f ca="1"/>
        <v>0.67103749567418114</v>
      </c>
      <c r="M21" s="11">
        <f ca="1"/>
        <v>0.55232840325313992</v>
      </c>
      <c r="N21" s="11">
        <f ca="1"/>
        <v>0.54109940217533981</v>
      </c>
      <c r="O21" s="11">
        <f ca="1"/>
        <v>0.71271331825797146</v>
      </c>
      <c r="P21" s="11">
        <f ca="1"/>
        <v>0.70261596394294168</v>
      </c>
      <c r="Q21" s="11">
        <f ca="1"/>
        <v>0.72595095481348215</v>
      </c>
      <c r="R21" s="11">
        <f ca="1"/>
        <v>0.76706299385577481</v>
      </c>
      <c r="S21" s="11">
        <f ca="1"/>
        <v>0.83292189501925118</v>
      </c>
      <c r="T21" s="11">
        <f ca="1"/>
        <v>0.82083999782238659</v>
      </c>
      <c r="U21" s="11">
        <f ca="1"/>
        <v>0.54152716093153697</v>
      </c>
    </row>
    <row r="22" spans="1:21" ht="24" customHeight="1">
      <c r="A22"/>
      <c r="B22"/>
      <c r="C22"/>
      <c r="D22"/>
      <c r="E22"/>
      <c r="F22"/>
      <c r="G22"/>
      <c r="H22"/>
      <c r="I22"/>
      <c r="J22"/>
      <c r="K22"/>
      <c r="L22" s="11">
        <f ca="1"/>
        <v>0.24420956221804968</v>
      </c>
      <c r="M22" s="11">
        <f ca="1"/>
        <v>6.9984544068324828E-2</v>
      </c>
      <c r="N22" s="11">
        <f ca="1"/>
        <v>5.3504147523432827E-2</v>
      </c>
      <c r="O22" s="11">
        <f ca="1"/>
        <v>0.30537565150388252</v>
      </c>
      <c r="P22" s="11">
        <f ca="1"/>
        <v>0.29055613176094119</v>
      </c>
      <c r="Q22" s="11">
        <f ca="1"/>
        <v>0.32480404929638812</v>
      </c>
      <c r="R22" s="11">
        <f ca="1"/>
        <v>0.38514269398007067</v>
      </c>
      <c r="S22" s="11">
        <f ca="1"/>
        <v>0.4818014082917792</v>
      </c>
      <c r="T22" s="11">
        <f ca="1"/>
        <v>0.46406924712807579</v>
      </c>
      <c r="U22" s="11">
        <f ca="1"/>
        <v>5.4131953494670586E-2</v>
      </c>
    </row>
    <row r="23" spans="1:21" ht="24" customHeight="1">
      <c r="A23"/>
      <c r="B23"/>
      <c r="C23"/>
      <c r="D23"/>
      <c r="E23"/>
      <c r="F23"/>
      <c r="G23"/>
      <c r="H23"/>
      <c r="I23"/>
      <c r="J23"/>
      <c r="K23"/>
      <c r="L23" s="12">
        <f ca="1"/>
        <v>0.27804715558071735</v>
      </c>
      <c r="M23" s="12">
        <f ca="1"/>
        <v>3.3255908389742468E-2</v>
      </c>
      <c r="N23" s="12">
        <f ca="1"/>
        <v>1.0100469134979402E-2</v>
      </c>
      <c r="O23" s="12">
        <f ca="1"/>
        <v>0.36398730034916943</v>
      </c>
      <c r="P23" s="12">
        <f ca="1"/>
        <v>0.34316544158759754</v>
      </c>
      <c r="Q23" s="12">
        <f ca="1"/>
        <v>0.39128476759616793</v>
      </c>
      <c r="R23" s="12">
        <f ca="1"/>
        <v>0.47606232849295277</v>
      </c>
      <c r="S23" s="12">
        <f ca="1"/>
        <v>0.61187064970607141</v>
      </c>
      <c r="T23" s="12">
        <f ca="1"/>
        <v>0.58695644454338891</v>
      </c>
      <c r="U23" s="12">
        <f ca="1"/>
        <v>1.0982554890086985E-2</v>
      </c>
    </row>
    <row r="24" spans="1:21" ht="24" customHeight="1">
      <c r="A24"/>
      <c r="B24"/>
      <c r="C24"/>
      <c r="D24"/>
      <c r="J24"/>
      <c r="K24"/>
      <c r="L24">
        <v>1</v>
      </c>
      <c r="M24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</row>
    <row r="25" spans="1:21" ht="24" customHeight="1">
      <c r="A25"/>
      <c r="B25"/>
      <c r="C25"/>
      <c r="D25"/>
      <c r="J25"/>
      <c r="K25"/>
      <c r="L25"/>
      <c r="M25"/>
    </row>
    <row r="26" spans="1:21" s="22" customFormat="1" ht="24" customHeight="1">
      <c r="A26" s="24" t="s">
        <v>56</v>
      </c>
    </row>
    <row r="27" spans="1:21" ht="24" customHeight="1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21" ht="24" customHeight="1" thickBot="1">
      <c r="A28"/>
      <c r="B28" t="s">
        <v>54</v>
      </c>
      <c r="D28"/>
      <c r="E28"/>
      <c r="F28"/>
      <c r="G28"/>
      <c r="H28"/>
      <c r="I28"/>
      <c r="J28"/>
      <c r="K28"/>
    </row>
    <row r="29" spans="1:21" ht="24" customHeight="1" thickBot="1">
      <c r="A29"/>
      <c r="B29" s="87" cm="1">
        <f t="array" aca="1" ref="B29:G30" ca="1">_xlfn.RANDARRAY(2,6)</f>
        <v>0.91747573499036372</v>
      </c>
      <c r="C29" s="87">
        <f ca="1"/>
        <v>0.24528272861551836</v>
      </c>
      <c r="D29" s="87">
        <f ca="1"/>
        <v>0.69217867331176253</v>
      </c>
      <c r="E29" s="87">
        <f ca="1"/>
        <v>0.35236967239307448</v>
      </c>
      <c r="F29" s="87">
        <f ca="1"/>
        <v>0.38360098154697675</v>
      </c>
      <c r="G29" s="87">
        <f ca="1"/>
        <v>0.16403028955379328</v>
      </c>
      <c r="H29" s="87"/>
      <c r="I29" s="87"/>
      <c r="J29"/>
      <c r="K29" t="s">
        <v>57</v>
      </c>
      <c r="L29" s="10" cm="1">
        <f t="array" aca="1" ref="L29:U30" ca="1">MMULT(_xlfn.ANCHORARRAY(B29),L19:U24)</f>
        <v>1.7195955043875388</v>
      </c>
      <c r="M29" s="10">
        <f ca="1"/>
        <v>1.2140517231753252</v>
      </c>
      <c r="N29" s="10">
        <f ca="1"/>
        <v>1.1662310251282659</v>
      </c>
      <c r="O29" s="10">
        <f ca="1"/>
        <v>1.8970794064580785</v>
      </c>
      <c r="P29" s="10">
        <f ca="1"/>
        <v>1.8540780274015001</v>
      </c>
      <c r="Q29" s="10">
        <f ca="1"/>
        <v>1.9534542359012161</v>
      </c>
      <c r="R29" s="10">
        <f ca="1"/>
        <v>2.1285371654974403</v>
      </c>
      <c r="S29" s="10">
        <f ca="1"/>
        <v>2.4090090084003841</v>
      </c>
      <c r="T29" s="10">
        <f ca="1"/>
        <v>2.3575561005518733</v>
      </c>
      <c r="U29" s="10">
        <f ca="1"/>
        <v>1.1680527118638322</v>
      </c>
    </row>
    <row r="30" spans="1:21" ht="24" customHeight="1" thickBot="1">
      <c r="A30"/>
      <c r="B30" s="87">
        <f ca="1"/>
        <v>3.9317979995392438E-2</v>
      </c>
      <c r="C30" s="87">
        <f ca="1"/>
        <v>0.81958810944183513</v>
      </c>
      <c r="D30" s="87">
        <f ca="1"/>
        <v>0.64787201325670174</v>
      </c>
      <c r="E30" s="87">
        <f ca="1"/>
        <v>9.2149101984348336E-2</v>
      </c>
      <c r="F30" s="87">
        <f ca="1"/>
        <v>0.65151964145746311</v>
      </c>
      <c r="G30" s="87">
        <f ca="1"/>
        <v>0.79590867403403864</v>
      </c>
      <c r="H30" s="87"/>
      <c r="I30" s="87"/>
      <c r="J30"/>
      <c r="K30" t="s">
        <v>58</v>
      </c>
      <c r="L30" s="12">
        <f ca="1"/>
        <v>1.7568037851169411</v>
      </c>
      <c r="M30" s="12">
        <f ca="1"/>
        <v>1.4400493634911808</v>
      </c>
      <c r="N30" s="12">
        <f ca="1"/>
        <v>1.4100867408369862</v>
      </c>
      <c r="O30" s="12">
        <f ca="1"/>
        <v>1.8680084183011001</v>
      </c>
      <c r="P30" s="12">
        <f ca="1"/>
        <v>1.841065396829219</v>
      </c>
      <c r="Q30" s="12">
        <f ca="1"/>
        <v>1.9033307329217919</v>
      </c>
      <c r="R30" s="12">
        <f ca="1"/>
        <v>2.0130310084702625</v>
      </c>
      <c r="S30" s="12">
        <f ca="1"/>
        <v>2.188763951259129</v>
      </c>
      <c r="T30" s="12">
        <f ca="1"/>
        <v>2.1565255246931079</v>
      </c>
      <c r="U30" s="12">
        <f ca="1"/>
        <v>1.4112281401573852</v>
      </c>
    </row>
    <row r="31" spans="1:21" ht="24" customHeight="1">
      <c r="A31"/>
      <c r="B31"/>
      <c r="C31"/>
      <c r="D31"/>
      <c r="E31"/>
      <c r="F31"/>
      <c r="G31"/>
      <c r="H31"/>
      <c r="I31"/>
      <c r="J31"/>
      <c r="K31"/>
      <c r="L31">
        <v>1</v>
      </c>
      <c r="M3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</row>
    <row r="32" spans="1:21" ht="24" customHeight="1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38" ht="24" customHeight="1">
      <c r="A33"/>
      <c r="B33"/>
      <c r="C33"/>
      <c r="D33"/>
      <c r="E33"/>
      <c r="F33"/>
    </row>
    <row r="34" spans="1:38" ht="24" customHeight="1">
      <c r="A34"/>
      <c r="B34"/>
      <c r="C34"/>
      <c r="D34"/>
      <c r="E34"/>
      <c r="F34"/>
      <c r="K34" s="1" cm="1">
        <f t="array" ref="K34:K44">_xlfn.SEQUENCE(11,1,5,-1)</f>
        <v>5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38" ht="24" customHeight="1">
      <c r="A35"/>
      <c r="B35"/>
      <c r="C35"/>
      <c r="D35"/>
      <c r="E35"/>
      <c r="F35"/>
      <c r="K35" s="1">
        <v>4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38" ht="24" customHeight="1">
      <c r="A36"/>
      <c r="B36"/>
      <c r="C36"/>
      <c r="D36"/>
      <c r="E36"/>
      <c r="F36"/>
      <c r="K36" s="1">
        <v>3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38" ht="24" customHeight="1">
      <c r="A37"/>
      <c r="B37"/>
      <c r="C37"/>
      <c r="D37"/>
      <c r="E37"/>
      <c r="F37"/>
      <c r="K37" s="1">
        <v>2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38" ht="24" customHeight="1">
      <c r="A38"/>
      <c r="B38"/>
      <c r="C38"/>
      <c r="D38"/>
      <c r="E38"/>
      <c r="F38"/>
      <c r="K38" s="1">
        <v>1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38" ht="24" customHeight="1">
      <c r="A39"/>
      <c r="B39"/>
      <c r="C39"/>
      <c r="D39"/>
      <c r="E39"/>
      <c r="F39"/>
      <c r="J39" s="1" t="s">
        <v>59</v>
      </c>
      <c r="K39" s="1">
        <v>0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38" ht="24" customHeight="1">
      <c r="A40"/>
      <c r="B40"/>
      <c r="C40"/>
      <c r="D40"/>
      <c r="E40"/>
      <c r="F40"/>
      <c r="K40" s="1">
        <v>-1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38" ht="24" customHeight="1">
      <c r="A41"/>
      <c r="B41"/>
      <c r="C41"/>
      <c r="D41"/>
      <c r="E41"/>
      <c r="F41"/>
      <c r="K41" s="1">
        <v>-2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38" ht="24" customHeight="1">
      <c r="A42"/>
      <c r="B42"/>
      <c r="C42"/>
      <c r="D42"/>
      <c r="E42"/>
      <c r="F42"/>
      <c r="K42" s="1">
        <v>-3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38" ht="24" customHeight="1">
      <c r="A43"/>
      <c r="B43"/>
      <c r="C43"/>
      <c r="D43"/>
      <c r="E43"/>
      <c r="F43"/>
      <c r="K43" s="1">
        <v>-4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38" ht="24" customHeight="1">
      <c r="A44"/>
      <c r="B44"/>
      <c r="C44"/>
      <c r="D44"/>
      <c r="E44"/>
      <c r="F44"/>
      <c r="K44" s="1">
        <v>-5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38" ht="24" customHeight="1">
      <c r="A45"/>
      <c r="B45"/>
      <c r="C45"/>
      <c r="D45"/>
      <c r="E45"/>
      <c r="F45"/>
      <c r="L45" s="1" cm="1">
        <f t="array" ref="L45:V45">_xlfn.SEQUENCE(1,11,-5)</f>
        <v>-5</v>
      </c>
      <c r="M45" s="1">
        <v>-4</v>
      </c>
      <c r="N45" s="1">
        <v>-3</v>
      </c>
      <c r="O45" s="1">
        <v>-2</v>
      </c>
      <c r="P45" s="1">
        <v>-1</v>
      </c>
      <c r="Q45" s="1">
        <v>0</v>
      </c>
      <c r="R45" s="1">
        <v>1</v>
      </c>
      <c r="S45" s="1">
        <v>2</v>
      </c>
      <c r="T45" s="1">
        <v>3</v>
      </c>
      <c r="U45" s="1">
        <v>4</v>
      </c>
      <c r="V45" s="1">
        <v>5</v>
      </c>
    </row>
    <row r="46" spans="1:38" ht="24" customHeight="1">
      <c r="A46"/>
      <c r="B46"/>
      <c r="C46"/>
      <c r="D46"/>
      <c r="E46"/>
      <c r="F46"/>
      <c r="J46"/>
      <c r="Q46" s="1" t="s">
        <v>60</v>
      </c>
    </row>
    <row r="47" spans="1:38" ht="24" customHeight="1">
      <c r="A47"/>
      <c r="B47"/>
      <c r="C47"/>
      <c r="D47"/>
      <c r="E47"/>
      <c r="F47"/>
      <c r="H47"/>
      <c r="V47"/>
      <c r="AL47"/>
    </row>
    <row r="48" spans="1:38" s="13" customFormat="1" ht="24" customHeight="1">
      <c r="A48" s="4" t="s">
        <v>61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O48" s="14"/>
    </row>
    <row r="49" spans="1:38" ht="24" customHeight="1">
      <c r="A49"/>
      <c r="B49"/>
      <c r="C49"/>
      <c r="D49"/>
      <c r="E49"/>
      <c r="F49"/>
      <c r="H49"/>
      <c r="V49"/>
      <c r="AL49"/>
    </row>
    <row r="50" spans="1:38" s="23" customFormat="1" ht="24" customHeight="1">
      <c r="A50" s="24" t="s">
        <v>62</v>
      </c>
      <c r="B50" s="22"/>
      <c r="C50" s="22"/>
      <c r="D50" s="22"/>
      <c r="E50" s="22"/>
      <c r="F50" s="22"/>
      <c r="H50" s="22"/>
      <c r="V50" s="22"/>
      <c r="AL50" s="22"/>
    </row>
    <row r="51" spans="1:38" ht="24" customHeight="1">
      <c r="A51"/>
      <c r="B51"/>
      <c r="C51"/>
      <c r="D51"/>
      <c r="E51"/>
      <c r="F51"/>
      <c r="H51"/>
      <c r="AL51"/>
    </row>
    <row r="52" spans="1:38" ht="24" customHeight="1">
      <c r="A52"/>
      <c r="B52"/>
      <c r="C52"/>
      <c r="D52"/>
      <c r="E52"/>
      <c r="F52"/>
      <c r="H52"/>
      <c r="L52" s="3" t="s">
        <v>63</v>
      </c>
      <c r="V52" t="s">
        <v>64</v>
      </c>
      <c r="AL52"/>
    </row>
    <row r="53" spans="1:38" ht="24" customHeight="1">
      <c r="A53"/>
      <c r="B53"/>
      <c r="C53"/>
      <c r="D53"/>
      <c r="E53"/>
      <c r="F53"/>
      <c r="H53"/>
      <c r="V53"/>
      <c r="AL53"/>
    </row>
    <row r="54" spans="1:38" ht="24" customHeight="1">
      <c r="A54"/>
      <c r="B54"/>
      <c r="C54"/>
      <c r="D54"/>
      <c r="E54"/>
      <c r="F54"/>
      <c r="H54"/>
      <c r="AL54"/>
    </row>
    <row r="55" spans="1:38" ht="24" customHeight="1">
      <c r="A55"/>
      <c r="B55"/>
      <c r="C55"/>
      <c r="D55"/>
      <c r="E55"/>
      <c r="F55"/>
      <c r="H55"/>
      <c r="L55" s="10">
        <v>0.89999999999999991</v>
      </c>
      <c r="M55" s="10">
        <v>-0.20000000000000018</v>
      </c>
      <c r="N55" s="10">
        <v>-1.3000000000000007</v>
      </c>
      <c r="O55" s="10">
        <v>-2.4000000000000004</v>
      </c>
      <c r="P55" s="10">
        <v>-3.5</v>
      </c>
      <c r="Q55" s="10">
        <v>-3.6000000000000014</v>
      </c>
      <c r="R55" s="10">
        <v>-3.7000000000000011</v>
      </c>
      <c r="S55" s="10">
        <v>-3.8000000000000007</v>
      </c>
      <c r="T55" s="10">
        <v>-3.9000000000000021</v>
      </c>
      <c r="U55" s="20">
        <v>-4</v>
      </c>
      <c r="V55" s="20">
        <v>2</v>
      </c>
      <c r="W55" s="20">
        <v>0</v>
      </c>
      <c r="X55" s="20">
        <v>2</v>
      </c>
      <c r="Y55" s="20">
        <v>0</v>
      </c>
      <c r="Z55" s="20">
        <v>2</v>
      </c>
      <c r="AA55" s="10">
        <v>-2</v>
      </c>
      <c r="AL55"/>
    </row>
    <row r="56" spans="1:38" ht="24" customHeight="1">
      <c r="A56"/>
      <c r="B56"/>
      <c r="C56"/>
      <c r="D56"/>
      <c r="E56"/>
      <c r="F56"/>
      <c r="H56"/>
      <c r="L56" s="12">
        <v>-1</v>
      </c>
      <c r="M56" s="12">
        <v>-1.4</v>
      </c>
      <c r="N56" s="12">
        <v>-1.7999999999999998</v>
      </c>
      <c r="O56" s="12">
        <v>-2.1999999999999993</v>
      </c>
      <c r="P56" s="12">
        <v>-1.5999999999999996</v>
      </c>
      <c r="Q56" s="12">
        <v>-0.5</v>
      </c>
      <c r="R56" s="12">
        <v>0.60000000000000142</v>
      </c>
      <c r="S56" s="12">
        <v>1.7000000000000011</v>
      </c>
      <c r="T56" s="12">
        <v>2.8000000000000007</v>
      </c>
      <c r="U56" s="21">
        <v>3.9000000000000004</v>
      </c>
      <c r="V56" s="21">
        <v>1</v>
      </c>
      <c r="W56" s="21">
        <v>-1</v>
      </c>
      <c r="X56" s="21">
        <v>-1</v>
      </c>
      <c r="Y56" s="21">
        <v>1</v>
      </c>
      <c r="Z56" s="21">
        <v>-3</v>
      </c>
      <c r="AA56" s="12">
        <v>1</v>
      </c>
      <c r="AL56"/>
    </row>
    <row r="57" spans="1:38" ht="24" customHeight="1">
      <c r="A57"/>
      <c r="B57"/>
      <c r="C57"/>
      <c r="D57"/>
      <c r="E57"/>
      <c r="F57"/>
      <c r="H57"/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L57"/>
    </row>
    <row r="58" spans="1:38" ht="24" customHeight="1">
      <c r="A58"/>
      <c r="B58"/>
      <c r="C58"/>
      <c r="D58"/>
      <c r="E58"/>
      <c r="F58"/>
      <c r="H58"/>
      <c r="V58"/>
      <c r="AL58"/>
    </row>
    <row r="59" spans="1:38" ht="24" customHeight="1">
      <c r="A59"/>
      <c r="D59" s="1" t="s">
        <v>60</v>
      </c>
      <c r="R59" s="1" t="s">
        <v>59</v>
      </c>
    </row>
    <row r="60" spans="1:38" ht="24" customHeight="1">
      <c r="A60"/>
      <c r="C60" s="1" cm="1">
        <f t="array" ref="C60:C70">_xlfn.SEQUENCE(11,1,5,-1)</f>
        <v>5</v>
      </c>
      <c r="D60" s="1">
        <v>-5</v>
      </c>
      <c r="E60" s="1">
        <v>-4</v>
      </c>
      <c r="F60" s="1">
        <v>-3</v>
      </c>
      <c r="G60" s="1">
        <v>-2</v>
      </c>
      <c r="H60" s="1">
        <v>-1</v>
      </c>
      <c r="I60" s="1">
        <v>0</v>
      </c>
      <c r="J60" s="1">
        <v>1</v>
      </c>
      <c r="K60" s="1">
        <v>2</v>
      </c>
      <c r="L60" s="1">
        <v>3</v>
      </c>
      <c r="M60" s="1">
        <v>4</v>
      </c>
      <c r="N60" s="1">
        <v>5</v>
      </c>
      <c r="Q60" s="1" cm="1">
        <f t="array" ref="Q60:Q70">_xlfn.SEQUENCE(11,1,5,-1)</f>
        <v>5</v>
      </c>
      <c r="R60" s="1">
        <v>2</v>
      </c>
      <c r="S60" s="1">
        <v>5</v>
      </c>
      <c r="T60" s="1">
        <v>5</v>
      </c>
      <c r="U60" s="1">
        <v>5</v>
      </c>
      <c r="V60" s="1">
        <v>5</v>
      </c>
      <c r="W60" s="1">
        <v>5</v>
      </c>
      <c r="X60" s="1">
        <v>5</v>
      </c>
      <c r="Y60" s="1">
        <v>5</v>
      </c>
      <c r="Z60" s="1">
        <v>5</v>
      </c>
      <c r="AA60" s="1">
        <v>5</v>
      </c>
      <c r="AB60" s="1">
        <v>5</v>
      </c>
    </row>
    <row r="61" spans="1:38" ht="24" customHeight="1">
      <c r="A61"/>
      <c r="C61" s="1">
        <v>4</v>
      </c>
      <c r="D61" s="1">
        <v>-5</v>
      </c>
      <c r="E61" s="1">
        <v>-4</v>
      </c>
      <c r="F61" s="1">
        <v>-3</v>
      </c>
      <c r="G61" s="1">
        <v>-2</v>
      </c>
      <c r="H61" s="1">
        <v>-1</v>
      </c>
      <c r="I61" s="1">
        <v>0</v>
      </c>
      <c r="J61" s="1">
        <v>1</v>
      </c>
      <c r="K61" s="1">
        <v>2</v>
      </c>
      <c r="L61" s="1">
        <v>3</v>
      </c>
      <c r="M61" s="1">
        <v>4</v>
      </c>
      <c r="N61" s="1">
        <v>5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 s="1">
        <v>4</v>
      </c>
      <c r="AA61" s="1">
        <v>4</v>
      </c>
      <c r="AB61" s="1">
        <v>4</v>
      </c>
    </row>
    <row r="62" spans="1:38" ht="24" customHeight="1">
      <c r="A62"/>
      <c r="C62" s="1">
        <v>3</v>
      </c>
      <c r="D62" s="1">
        <v>-5</v>
      </c>
      <c r="E62" s="1">
        <v>-4</v>
      </c>
      <c r="F62" s="1">
        <v>-3</v>
      </c>
      <c r="G62" s="1">
        <v>-2</v>
      </c>
      <c r="H62" s="1">
        <v>-1</v>
      </c>
      <c r="I62" s="1">
        <v>0</v>
      </c>
      <c r="J62" s="1">
        <v>1</v>
      </c>
      <c r="K62" s="1">
        <v>2</v>
      </c>
      <c r="L62" s="1">
        <v>3</v>
      </c>
      <c r="M62" s="1">
        <v>4</v>
      </c>
      <c r="N62" s="1">
        <v>5</v>
      </c>
      <c r="Q62" s="1">
        <v>3</v>
      </c>
      <c r="R62" s="1">
        <v>3</v>
      </c>
      <c r="S62" s="1">
        <v>3</v>
      </c>
      <c r="T62" s="1">
        <v>3</v>
      </c>
      <c r="U62" s="1">
        <v>3</v>
      </c>
      <c r="V62" s="1">
        <v>3</v>
      </c>
      <c r="W62" s="1">
        <v>3</v>
      </c>
      <c r="X62" s="1">
        <v>3</v>
      </c>
      <c r="Y62" s="1">
        <v>3</v>
      </c>
      <c r="Z62" s="1">
        <v>3</v>
      </c>
      <c r="AA62" s="1">
        <v>3</v>
      </c>
      <c r="AB62" s="1">
        <v>3</v>
      </c>
    </row>
    <row r="63" spans="1:38" ht="24" customHeight="1">
      <c r="A63"/>
      <c r="C63" s="1">
        <v>2</v>
      </c>
      <c r="D63" s="1">
        <v>-5</v>
      </c>
      <c r="E63" s="1">
        <v>-4</v>
      </c>
      <c r="F63" s="1">
        <v>-3</v>
      </c>
      <c r="G63" s="1">
        <v>-2</v>
      </c>
      <c r="H63" s="1">
        <v>-1</v>
      </c>
      <c r="I63" s="1">
        <v>0</v>
      </c>
      <c r="J63" s="1">
        <v>1</v>
      </c>
      <c r="K63" s="1">
        <v>2</v>
      </c>
      <c r="L63" s="1">
        <v>3</v>
      </c>
      <c r="M63" s="1">
        <v>4</v>
      </c>
      <c r="N63" s="1">
        <v>5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</row>
    <row r="64" spans="1:38" ht="24" customHeight="1">
      <c r="A64"/>
      <c r="C64" s="1">
        <v>1</v>
      </c>
      <c r="D64" s="1">
        <v>-5</v>
      </c>
      <c r="E64" s="1">
        <v>-4</v>
      </c>
      <c r="F64" s="1">
        <v>-3</v>
      </c>
      <c r="G64" s="1">
        <v>-2</v>
      </c>
      <c r="H64" s="1">
        <v>-1</v>
      </c>
      <c r="I64" s="1">
        <v>0</v>
      </c>
      <c r="J64" s="1">
        <v>1</v>
      </c>
      <c r="K64" s="1">
        <v>2</v>
      </c>
      <c r="L64" s="1">
        <v>3</v>
      </c>
      <c r="M64" s="1">
        <v>4</v>
      </c>
      <c r="N64" s="1">
        <v>5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</row>
    <row r="65" spans="1:43" ht="24" customHeight="1">
      <c r="A65"/>
      <c r="B65" s="1" t="s">
        <v>59</v>
      </c>
      <c r="C65" s="1">
        <v>0</v>
      </c>
      <c r="D65" s="1">
        <v>-5</v>
      </c>
      <c r="E65" s="1">
        <v>-4</v>
      </c>
      <c r="F65" s="1">
        <v>-3</v>
      </c>
      <c r="G65" s="1">
        <v>-2</v>
      </c>
      <c r="H65" s="1">
        <v>-1</v>
      </c>
      <c r="I65" s="1">
        <v>0</v>
      </c>
      <c r="J65" s="1">
        <v>1</v>
      </c>
      <c r="K65" s="1">
        <v>2</v>
      </c>
      <c r="L65" s="1">
        <v>3</v>
      </c>
      <c r="M65" s="1">
        <v>4</v>
      </c>
      <c r="N65" s="1">
        <v>5</v>
      </c>
      <c r="P65" s="1" t="s">
        <v>59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43" ht="24" customHeight="1">
      <c r="A66"/>
      <c r="C66" s="1">
        <v>-1</v>
      </c>
      <c r="D66" s="1">
        <v>-5</v>
      </c>
      <c r="E66" s="1">
        <v>-4</v>
      </c>
      <c r="F66" s="1">
        <v>-3</v>
      </c>
      <c r="G66" s="1">
        <v>-2</v>
      </c>
      <c r="H66" s="1">
        <v>-1</v>
      </c>
      <c r="I66" s="1">
        <v>0</v>
      </c>
      <c r="J66" s="1">
        <v>1</v>
      </c>
      <c r="K66" s="1">
        <v>2</v>
      </c>
      <c r="L66" s="1">
        <v>3</v>
      </c>
      <c r="M66" s="1">
        <v>4</v>
      </c>
      <c r="N66" s="1">
        <v>5</v>
      </c>
      <c r="Q66" s="1">
        <v>-1</v>
      </c>
      <c r="R66" s="1">
        <v>-1</v>
      </c>
      <c r="S66" s="1">
        <v>-1</v>
      </c>
      <c r="T66" s="1">
        <v>-1</v>
      </c>
      <c r="U66" s="1">
        <v>-1</v>
      </c>
      <c r="V66" s="1">
        <v>-1</v>
      </c>
      <c r="W66" s="1">
        <v>-1</v>
      </c>
      <c r="X66" s="1">
        <v>-1</v>
      </c>
      <c r="Y66" s="1">
        <v>-1</v>
      </c>
      <c r="Z66" s="1">
        <v>-1</v>
      </c>
      <c r="AA66" s="1">
        <v>-1</v>
      </c>
      <c r="AB66" s="1">
        <v>-1</v>
      </c>
    </row>
    <row r="67" spans="1:43" ht="24" customHeight="1">
      <c r="A67"/>
      <c r="C67" s="1">
        <v>-2</v>
      </c>
      <c r="D67" s="1">
        <v>-5</v>
      </c>
      <c r="E67" s="1">
        <v>-4</v>
      </c>
      <c r="F67" s="1">
        <v>-3</v>
      </c>
      <c r="G67" s="1">
        <v>-2</v>
      </c>
      <c r="H67" s="1">
        <v>-1</v>
      </c>
      <c r="I67" s="1">
        <v>0</v>
      </c>
      <c r="J67" s="1">
        <v>1</v>
      </c>
      <c r="K67" s="1">
        <v>2</v>
      </c>
      <c r="L67" s="1">
        <v>3</v>
      </c>
      <c r="M67" s="1">
        <v>4</v>
      </c>
      <c r="N67" s="1">
        <v>5</v>
      </c>
      <c r="Q67" s="1">
        <v>-2</v>
      </c>
      <c r="R67" s="1">
        <v>-2</v>
      </c>
      <c r="S67" s="1">
        <v>-2</v>
      </c>
      <c r="T67" s="1">
        <v>-2</v>
      </c>
      <c r="U67" s="1">
        <v>-2</v>
      </c>
      <c r="V67" s="1">
        <v>-2</v>
      </c>
      <c r="W67" s="1">
        <v>-2</v>
      </c>
      <c r="X67" s="1">
        <v>-2</v>
      </c>
      <c r="Y67" s="1">
        <v>-2</v>
      </c>
      <c r="Z67" s="1">
        <v>-2</v>
      </c>
      <c r="AA67" s="1">
        <v>-2</v>
      </c>
      <c r="AB67" s="1">
        <v>-2</v>
      </c>
    </row>
    <row r="68" spans="1:43" ht="24" customHeight="1">
      <c r="A68"/>
      <c r="C68" s="1">
        <v>-3</v>
      </c>
      <c r="D68" s="1">
        <v>-5</v>
      </c>
      <c r="E68" s="1">
        <v>-4</v>
      </c>
      <c r="F68" s="1">
        <v>-3</v>
      </c>
      <c r="G68" s="1">
        <v>-2</v>
      </c>
      <c r="H68" s="1">
        <v>-1</v>
      </c>
      <c r="I68" s="1">
        <v>0</v>
      </c>
      <c r="J68" s="1">
        <v>1</v>
      </c>
      <c r="K68" s="1">
        <v>2</v>
      </c>
      <c r="L68" s="1">
        <v>3</v>
      </c>
      <c r="M68" s="1">
        <v>4</v>
      </c>
      <c r="N68" s="1">
        <v>5</v>
      </c>
      <c r="Q68" s="1">
        <v>-3</v>
      </c>
      <c r="R68" s="1">
        <v>-3</v>
      </c>
      <c r="S68" s="1">
        <v>-3</v>
      </c>
      <c r="T68" s="1">
        <v>-3</v>
      </c>
      <c r="U68" s="1">
        <v>-3</v>
      </c>
      <c r="V68" s="1">
        <v>-3</v>
      </c>
      <c r="W68" s="1">
        <v>-3</v>
      </c>
      <c r="X68" s="1">
        <v>-3</v>
      </c>
      <c r="Y68" s="1">
        <v>-3</v>
      </c>
      <c r="Z68" s="1">
        <v>-3</v>
      </c>
      <c r="AA68" s="1">
        <v>-3</v>
      </c>
      <c r="AB68" s="1">
        <v>-3</v>
      </c>
    </row>
    <row r="69" spans="1:43" ht="24" customHeight="1">
      <c r="A69"/>
      <c r="C69" s="1">
        <v>-4</v>
      </c>
      <c r="D69" s="1">
        <v>-5</v>
      </c>
      <c r="E69" s="1">
        <v>-4</v>
      </c>
      <c r="F69" s="1">
        <v>-3</v>
      </c>
      <c r="G69" s="1">
        <v>-2</v>
      </c>
      <c r="H69" s="1">
        <v>-1</v>
      </c>
      <c r="I69" s="1">
        <v>0</v>
      </c>
      <c r="J69" s="1">
        <v>1</v>
      </c>
      <c r="K69" s="1">
        <v>2</v>
      </c>
      <c r="L69" s="1">
        <v>3</v>
      </c>
      <c r="M69" s="1">
        <v>4</v>
      </c>
      <c r="N69" s="1">
        <v>5</v>
      </c>
      <c r="Q69" s="1">
        <v>-4</v>
      </c>
      <c r="R69" s="1">
        <v>-4</v>
      </c>
      <c r="S69" s="1">
        <v>-4</v>
      </c>
      <c r="T69" s="1">
        <v>-4</v>
      </c>
      <c r="U69" s="1">
        <v>-4</v>
      </c>
      <c r="V69" s="1">
        <v>-4</v>
      </c>
      <c r="W69" s="1">
        <v>-4</v>
      </c>
      <c r="X69" s="1">
        <v>-4</v>
      </c>
      <c r="Y69" s="1">
        <v>-4</v>
      </c>
      <c r="Z69" s="1">
        <v>-4</v>
      </c>
      <c r="AA69" s="1">
        <v>-4</v>
      </c>
      <c r="AB69" s="1">
        <v>-4</v>
      </c>
    </row>
    <row r="70" spans="1:43" ht="24" customHeight="1">
      <c r="A70"/>
      <c r="C70" s="1">
        <v>-5</v>
      </c>
      <c r="D70" s="1">
        <v>-5</v>
      </c>
      <c r="E70" s="1">
        <v>-4</v>
      </c>
      <c r="F70" s="1">
        <v>-3</v>
      </c>
      <c r="G70" s="1">
        <v>-2</v>
      </c>
      <c r="H70" s="1">
        <v>-1</v>
      </c>
      <c r="I70" s="1">
        <v>0</v>
      </c>
      <c r="J70" s="1">
        <v>1</v>
      </c>
      <c r="K70" s="1">
        <v>2</v>
      </c>
      <c r="L70" s="1">
        <v>3</v>
      </c>
      <c r="M70" s="1">
        <v>4</v>
      </c>
      <c r="N70" s="1">
        <v>5</v>
      </c>
      <c r="Q70" s="1">
        <v>-5</v>
      </c>
      <c r="R70" s="1">
        <v>-5</v>
      </c>
      <c r="S70" s="1">
        <v>-5</v>
      </c>
      <c r="T70" s="1">
        <v>-5</v>
      </c>
      <c r="U70" s="1">
        <v>-5</v>
      </c>
      <c r="V70" s="1">
        <v>-5</v>
      </c>
      <c r="W70" s="1">
        <v>-5</v>
      </c>
      <c r="X70" s="1">
        <v>-5</v>
      </c>
      <c r="Y70" s="1">
        <v>-5</v>
      </c>
      <c r="Z70" s="1">
        <v>-5</v>
      </c>
      <c r="AA70" s="1">
        <v>-5</v>
      </c>
      <c r="AB70" s="1">
        <v>-5</v>
      </c>
    </row>
    <row r="71" spans="1:43" ht="24" customHeight="1">
      <c r="A71"/>
      <c r="D71" s="1" cm="1">
        <f t="array" ref="D71:N71">_xlfn.SEQUENCE(1,11,-5)</f>
        <v>-5</v>
      </c>
      <c r="E71" s="1">
        <v>-4</v>
      </c>
      <c r="F71" s="1">
        <v>-3</v>
      </c>
      <c r="G71" s="1">
        <v>-2</v>
      </c>
      <c r="H71" s="1">
        <v>-1</v>
      </c>
      <c r="I71" s="1">
        <v>0</v>
      </c>
      <c r="J71" s="1">
        <v>1</v>
      </c>
      <c r="K71" s="1">
        <v>2</v>
      </c>
      <c r="L71" s="1">
        <v>3</v>
      </c>
      <c r="M71" s="1">
        <v>4</v>
      </c>
      <c r="N71" s="1">
        <v>5</v>
      </c>
      <c r="R71" s="1" cm="1">
        <f t="array" ref="R71:AB71">_xlfn.SEQUENCE(1,11,-5)</f>
        <v>-5</v>
      </c>
      <c r="S71" s="1">
        <v>-4</v>
      </c>
      <c r="T71" s="1">
        <v>-3</v>
      </c>
      <c r="U71" s="1">
        <v>-2</v>
      </c>
      <c r="V71" s="1">
        <v>-1</v>
      </c>
      <c r="W71" s="1">
        <v>0</v>
      </c>
      <c r="X71" s="1">
        <v>1</v>
      </c>
      <c r="Y71" s="1">
        <v>2</v>
      </c>
      <c r="Z71" s="1">
        <v>3</v>
      </c>
      <c r="AA71" s="1">
        <v>4</v>
      </c>
      <c r="AB71" s="1">
        <v>5</v>
      </c>
    </row>
    <row r="72" spans="1:43" ht="24" customHeight="1">
      <c r="A72"/>
      <c r="B72"/>
      <c r="I72" s="1" t="s">
        <v>60</v>
      </c>
      <c r="R72"/>
      <c r="W72" s="1" t="s">
        <v>59</v>
      </c>
    </row>
    <row r="73" spans="1:43" ht="24" customHeight="1">
      <c r="A73"/>
      <c r="B73"/>
      <c r="C73"/>
      <c r="D73"/>
      <c r="E73"/>
      <c r="F73"/>
      <c r="H73"/>
      <c r="V73"/>
      <c r="AL73"/>
    </row>
    <row r="74" spans="1:43" ht="24" customHeight="1">
      <c r="A74"/>
      <c r="B74"/>
      <c r="C74"/>
      <c r="D74"/>
      <c r="E74"/>
      <c r="F74"/>
      <c r="H74"/>
      <c r="V74"/>
      <c r="AL74"/>
    </row>
    <row r="75" spans="1:43" s="23" customFormat="1" ht="24" customHeight="1">
      <c r="A75" s="24" t="s">
        <v>65</v>
      </c>
      <c r="B75" s="22"/>
      <c r="C75" s="22"/>
      <c r="D75" s="22"/>
      <c r="E75" s="22"/>
      <c r="F75" s="22"/>
      <c r="H75" s="22"/>
      <c r="V75" s="22"/>
      <c r="AL75" s="22"/>
    </row>
    <row r="76" spans="1:43" ht="24" customHeight="1">
      <c r="A76"/>
      <c r="B76"/>
      <c r="C76"/>
      <c r="D76"/>
      <c r="E76"/>
      <c r="F76"/>
      <c r="H76"/>
      <c r="V76"/>
      <c r="AL76"/>
    </row>
    <row r="77" spans="1:43" ht="24" customHeight="1">
      <c r="A77"/>
      <c r="B77"/>
      <c r="C77"/>
      <c r="D77"/>
      <c r="E77"/>
      <c r="F77"/>
      <c r="G77"/>
      <c r="H77"/>
      <c r="I77"/>
      <c r="J77"/>
      <c r="K77"/>
      <c r="L77"/>
      <c r="AQ77"/>
    </row>
    <row r="78" spans="1:43" ht="24" customHeight="1">
      <c r="A78"/>
      <c r="B78"/>
      <c r="C78"/>
      <c r="D78"/>
      <c r="E78"/>
      <c r="F78"/>
      <c r="G78" s="2">
        <v>1</v>
      </c>
      <c r="H78" s="2">
        <v>1</v>
      </c>
      <c r="I78" s="19">
        <v>3</v>
      </c>
      <c r="J78"/>
      <c r="K78"/>
      <c r="L78" s="15" cm="1">
        <f t="array" ref="L78:AA81">MMULT(G78:I81,L55:AA57)</f>
        <v>2.9</v>
      </c>
      <c r="M78" s="15">
        <v>1.4</v>
      </c>
      <c r="N78" s="10">
        <v>-0.10000000000000053</v>
      </c>
      <c r="O78" s="10">
        <v>-1.5999999999999996</v>
      </c>
      <c r="P78" s="10">
        <v>-2.0999999999999996</v>
      </c>
      <c r="Q78" s="10">
        <v>-1.1000000000000014</v>
      </c>
      <c r="R78" s="10">
        <v>-9.9999999999999645E-2</v>
      </c>
      <c r="S78" s="10">
        <v>0.90000000000000036</v>
      </c>
      <c r="T78" s="10">
        <v>1.8999999999999986</v>
      </c>
      <c r="U78" s="10">
        <v>2.9000000000000004</v>
      </c>
      <c r="V78" s="10">
        <v>6</v>
      </c>
      <c r="W78" s="10">
        <v>2</v>
      </c>
      <c r="X78" s="10">
        <v>4</v>
      </c>
      <c r="Y78" s="10">
        <v>4</v>
      </c>
      <c r="Z78" s="10">
        <v>2</v>
      </c>
      <c r="AA78" s="10">
        <v>2</v>
      </c>
    </row>
    <row r="79" spans="1:43" ht="24" customHeight="1">
      <c r="A79"/>
      <c r="B79"/>
      <c r="C79"/>
      <c r="D79"/>
      <c r="E79"/>
      <c r="F79"/>
      <c r="G79" s="2">
        <v>2</v>
      </c>
      <c r="H79" s="2">
        <v>1</v>
      </c>
      <c r="I79" s="19">
        <v>1</v>
      </c>
      <c r="J79"/>
      <c r="K79"/>
      <c r="L79" s="16">
        <v>1.7999999999999998</v>
      </c>
      <c r="M79" s="16">
        <v>-0.80000000000000027</v>
      </c>
      <c r="N79" s="11">
        <v>-3.4000000000000012</v>
      </c>
      <c r="O79" s="11">
        <v>-6</v>
      </c>
      <c r="P79" s="11">
        <v>-7.6</v>
      </c>
      <c r="Q79" s="11">
        <v>-6.7000000000000028</v>
      </c>
      <c r="R79" s="11">
        <v>-5.8000000000000007</v>
      </c>
      <c r="S79" s="11">
        <v>-4.9000000000000004</v>
      </c>
      <c r="T79" s="11">
        <v>-4.0000000000000036</v>
      </c>
      <c r="U79" s="11">
        <v>-3.0999999999999996</v>
      </c>
      <c r="V79" s="11">
        <v>6</v>
      </c>
      <c r="W79" s="11">
        <v>0</v>
      </c>
      <c r="X79" s="11">
        <v>4</v>
      </c>
      <c r="Y79" s="11">
        <v>2</v>
      </c>
      <c r="Z79" s="11">
        <v>2</v>
      </c>
      <c r="AA79" s="11">
        <v>-2</v>
      </c>
    </row>
    <row r="80" spans="1:43" ht="24" customHeight="1">
      <c r="A80"/>
      <c r="B80"/>
      <c r="C80"/>
      <c r="D80"/>
      <c r="E80"/>
      <c r="F80"/>
      <c r="G80" s="2">
        <v>-1</v>
      </c>
      <c r="H80" s="2">
        <v>-1</v>
      </c>
      <c r="I80" s="19">
        <v>3</v>
      </c>
      <c r="J80"/>
      <c r="K80"/>
      <c r="L80" s="16">
        <v>3.1</v>
      </c>
      <c r="M80" s="16">
        <v>4.5999999999999996</v>
      </c>
      <c r="N80" s="11">
        <v>6.1000000000000005</v>
      </c>
      <c r="O80" s="11">
        <v>7.6</v>
      </c>
      <c r="P80" s="11">
        <v>8.1</v>
      </c>
      <c r="Q80" s="11">
        <v>7.1000000000000014</v>
      </c>
      <c r="R80" s="11">
        <v>6.1</v>
      </c>
      <c r="S80" s="11">
        <v>5.0999999999999996</v>
      </c>
      <c r="T80" s="11">
        <v>4.1000000000000014</v>
      </c>
      <c r="U80" s="11">
        <v>3.0999999999999996</v>
      </c>
      <c r="V80" s="11">
        <v>0</v>
      </c>
      <c r="W80" s="11">
        <v>4</v>
      </c>
      <c r="X80" s="11">
        <v>2</v>
      </c>
      <c r="Y80" s="11">
        <v>2</v>
      </c>
      <c r="Z80" s="11">
        <v>4</v>
      </c>
      <c r="AA80" s="11">
        <v>4</v>
      </c>
    </row>
    <row r="81" spans="1:56" ht="24" customHeight="1">
      <c r="A81"/>
      <c r="B81"/>
      <c r="C81"/>
      <c r="D81"/>
      <c r="E81"/>
      <c r="F81"/>
      <c r="G81" s="2">
        <v>0.1</v>
      </c>
      <c r="H81" s="2">
        <v>1</v>
      </c>
      <c r="I81" s="19">
        <v>1</v>
      </c>
      <c r="J81"/>
      <c r="K81"/>
      <c r="L81" s="17">
        <v>8.9999999999999969E-2</v>
      </c>
      <c r="M81" s="17">
        <v>-0.41999999999999993</v>
      </c>
      <c r="N81" s="12">
        <v>-0.92999999999999994</v>
      </c>
      <c r="O81" s="12">
        <v>-1.4399999999999995</v>
      </c>
      <c r="P81" s="12">
        <v>-0.94999999999999973</v>
      </c>
      <c r="Q81" s="12">
        <v>0.1399999999999999</v>
      </c>
      <c r="R81" s="12">
        <v>1.2300000000000013</v>
      </c>
      <c r="S81" s="12">
        <v>2.3200000000000012</v>
      </c>
      <c r="T81" s="12">
        <v>3.4100000000000006</v>
      </c>
      <c r="U81" s="12">
        <v>4.5</v>
      </c>
      <c r="V81" s="12">
        <v>2.2000000000000002</v>
      </c>
      <c r="W81" s="12">
        <v>0</v>
      </c>
      <c r="X81" s="12">
        <v>0.19999999999999996</v>
      </c>
      <c r="Y81" s="12">
        <v>2</v>
      </c>
      <c r="Z81" s="12">
        <v>-1.7999999999999998</v>
      </c>
      <c r="AA81" s="12">
        <v>1.8</v>
      </c>
    </row>
    <row r="82" spans="1:56" ht="24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56" ht="24" customHeight="1">
      <c r="A83"/>
      <c r="B83"/>
      <c r="R83"/>
    </row>
    <row r="84" spans="1:56" ht="24" customHeight="1" thickBot="1">
      <c r="A84"/>
      <c r="B84"/>
      <c r="R84"/>
    </row>
    <row r="85" spans="1:56" ht="24" customHeight="1" thickBot="1">
      <c r="A85"/>
      <c r="C85" s="1" cm="1">
        <f t="array" ref="C85:C95">_xlfn.SEQUENCE(11,1,5,-1)</f>
        <v>5</v>
      </c>
      <c r="D85" s="1" cm="1">
        <f t="array" ref="D85:N95">G78*D60:N70+H78*R60:AB70+I78</f>
        <v>0</v>
      </c>
      <c r="E85" s="1">
        <v>4</v>
      </c>
      <c r="F85" s="1">
        <v>5</v>
      </c>
      <c r="G85" s="1">
        <v>6</v>
      </c>
      <c r="H85" s="1">
        <v>7</v>
      </c>
      <c r="I85" s="1">
        <v>8</v>
      </c>
      <c r="J85" s="1">
        <v>9</v>
      </c>
      <c r="K85" s="1">
        <v>10</v>
      </c>
      <c r="L85" s="1">
        <v>11</v>
      </c>
      <c r="M85" s="1">
        <v>12</v>
      </c>
      <c r="N85" s="1">
        <v>13</v>
      </c>
      <c r="Q85" s="1" cm="1">
        <f t="array" ref="Q85:Q95">_xlfn.SEQUENCE(11,1,5,-1)</f>
        <v>5</v>
      </c>
      <c r="R85" s="1" cm="1">
        <f t="array" ref="R85:AB95">G79*D60:N70+H79*R60:AB70+I79</f>
        <v>-7</v>
      </c>
      <c r="S85" s="1">
        <v>-2</v>
      </c>
      <c r="T85" s="1">
        <v>0</v>
      </c>
      <c r="U85" s="1">
        <v>2</v>
      </c>
      <c r="V85" s="1">
        <v>4</v>
      </c>
      <c r="W85" s="1">
        <v>6</v>
      </c>
      <c r="X85" s="1">
        <v>8</v>
      </c>
      <c r="Y85" s="1">
        <v>10</v>
      </c>
      <c r="Z85" s="1">
        <v>12</v>
      </c>
      <c r="AA85" s="1">
        <v>14</v>
      </c>
      <c r="AB85" s="1">
        <v>16</v>
      </c>
      <c r="AE85" s="1" cm="1">
        <f t="array" ref="AE85:AE95">_xlfn.SEQUENCE(11,1,5,-1)</f>
        <v>5</v>
      </c>
      <c r="AF85" s="87" cm="1">
        <f t="array" ref="AF85:AP95">G80*D60:N70+H80*R60:AB70+I80</f>
        <v>6</v>
      </c>
      <c r="AG85" s="1">
        <v>2</v>
      </c>
      <c r="AH85" s="1">
        <v>1</v>
      </c>
      <c r="AI85" s="1">
        <v>0</v>
      </c>
      <c r="AJ85" s="1">
        <v>-1</v>
      </c>
      <c r="AK85" s="1">
        <v>-2</v>
      </c>
      <c r="AL85" s="1">
        <v>-3</v>
      </c>
      <c r="AM85" s="1">
        <v>-4</v>
      </c>
      <c r="AN85" s="1">
        <v>-5</v>
      </c>
      <c r="AO85" s="1">
        <v>-6</v>
      </c>
      <c r="AP85" s="1">
        <v>-7</v>
      </c>
      <c r="AS85" s="1" cm="1">
        <f t="array" ref="AS85:AS95">_xlfn.SEQUENCE(11,1,5,-1)</f>
        <v>5</v>
      </c>
      <c r="AT85" s="87" cm="1">
        <f t="array" ref="AT85:BD95">G81*D60:N70+H81*R60:AB70+I81</f>
        <v>2.5</v>
      </c>
      <c r="AU85" s="1">
        <v>5.6</v>
      </c>
      <c r="AV85" s="1">
        <v>5.7</v>
      </c>
      <c r="AW85" s="1">
        <v>5.8</v>
      </c>
      <c r="AX85" s="1">
        <v>5.9</v>
      </c>
      <c r="AY85" s="1">
        <v>6</v>
      </c>
      <c r="AZ85" s="1">
        <v>6.1</v>
      </c>
      <c r="BA85" s="1">
        <v>6.2</v>
      </c>
      <c r="BB85" s="1">
        <v>6.3</v>
      </c>
      <c r="BC85" s="1">
        <v>6.4</v>
      </c>
      <c r="BD85" s="1">
        <v>6.5</v>
      </c>
    </row>
    <row r="86" spans="1:56" ht="24" customHeight="1">
      <c r="A86"/>
      <c r="C86" s="1">
        <v>4</v>
      </c>
      <c r="D86" s="1">
        <v>2</v>
      </c>
      <c r="E86" s="1">
        <v>3</v>
      </c>
      <c r="F86" s="1">
        <v>4</v>
      </c>
      <c r="G86" s="1">
        <v>5</v>
      </c>
      <c r="H86" s="1">
        <v>6</v>
      </c>
      <c r="I86" s="1">
        <v>7</v>
      </c>
      <c r="J86" s="1">
        <v>8</v>
      </c>
      <c r="K86" s="1">
        <v>9</v>
      </c>
      <c r="L86" s="1">
        <v>10</v>
      </c>
      <c r="M86" s="1">
        <v>11</v>
      </c>
      <c r="N86" s="1">
        <v>12</v>
      </c>
      <c r="Q86" s="1">
        <v>4</v>
      </c>
      <c r="R86" s="1">
        <v>-5</v>
      </c>
      <c r="S86" s="1">
        <v>-3</v>
      </c>
      <c r="T86" s="1">
        <v>-1</v>
      </c>
      <c r="U86" s="1">
        <v>1</v>
      </c>
      <c r="V86" s="1">
        <v>3</v>
      </c>
      <c r="W86" s="1">
        <v>5</v>
      </c>
      <c r="X86" s="1">
        <v>7</v>
      </c>
      <c r="Y86" s="1">
        <v>9</v>
      </c>
      <c r="Z86" s="1">
        <v>11</v>
      </c>
      <c r="AA86" s="1">
        <v>13</v>
      </c>
      <c r="AB86" s="1">
        <v>15</v>
      </c>
      <c r="AE86" s="1">
        <v>4</v>
      </c>
      <c r="AF86" s="1">
        <v>4</v>
      </c>
      <c r="AG86" s="1">
        <v>3</v>
      </c>
      <c r="AH86" s="1">
        <v>2</v>
      </c>
      <c r="AI86" s="1">
        <v>1</v>
      </c>
      <c r="AJ86" s="1">
        <v>0</v>
      </c>
      <c r="AK86" s="1">
        <v>-1</v>
      </c>
      <c r="AL86" s="1">
        <v>-2</v>
      </c>
      <c r="AM86" s="1">
        <v>-3</v>
      </c>
      <c r="AN86" s="1">
        <v>-4</v>
      </c>
      <c r="AO86" s="1">
        <v>-5</v>
      </c>
      <c r="AP86" s="1">
        <v>-6</v>
      </c>
      <c r="AS86" s="1">
        <v>4</v>
      </c>
      <c r="AT86" s="1">
        <v>4.5</v>
      </c>
      <c r="AU86" s="1">
        <v>4.5999999999999996</v>
      </c>
      <c r="AV86" s="1">
        <v>4.7</v>
      </c>
      <c r="AW86" s="1">
        <v>4.8</v>
      </c>
      <c r="AX86" s="1">
        <v>4.9000000000000004</v>
      </c>
      <c r="AY86" s="1">
        <v>5</v>
      </c>
      <c r="AZ86" s="1">
        <v>5.0999999999999996</v>
      </c>
      <c r="BA86" s="1">
        <v>5.2</v>
      </c>
      <c r="BB86" s="1">
        <v>5.3</v>
      </c>
      <c r="BC86" s="1">
        <v>5.4</v>
      </c>
      <c r="BD86" s="1">
        <v>5.5</v>
      </c>
    </row>
    <row r="87" spans="1:56" ht="24" customHeight="1">
      <c r="A87"/>
      <c r="C87" s="1">
        <v>3</v>
      </c>
      <c r="D87" s="1">
        <v>1</v>
      </c>
      <c r="E87" s="1">
        <v>2</v>
      </c>
      <c r="F87" s="1">
        <v>3</v>
      </c>
      <c r="G87" s="1">
        <v>4</v>
      </c>
      <c r="H87" s="1">
        <v>5</v>
      </c>
      <c r="I87" s="1">
        <v>6</v>
      </c>
      <c r="J87" s="1">
        <v>7</v>
      </c>
      <c r="K87" s="1">
        <v>8</v>
      </c>
      <c r="L87" s="1">
        <v>9</v>
      </c>
      <c r="M87" s="1">
        <v>10</v>
      </c>
      <c r="N87" s="1">
        <v>11</v>
      </c>
      <c r="Q87" s="1">
        <v>3</v>
      </c>
      <c r="R87" s="1">
        <v>-6</v>
      </c>
      <c r="S87" s="1">
        <v>-4</v>
      </c>
      <c r="T87" s="1">
        <v>-2</v>
      </c>
      <c r="U87" s="1">
        <v>0</v>
      </c>
      <c r="V87" s="1">
        <v>2</v>
      </c>
      <c r="W87" s="1">
        <v>4</v>
      </c>
      <c r="X87" s="1">
        <v>6</v>
      </c>
      <c r="Y87" s="1">
        <v>8</v>
      </c>
      <c r="Z87" s="1">
        <v>10</v>
      </c>
      <c r="AA87" s="1">
        <v>12</v>
      </c>
      <c r="AB87" s="1">
        <v>14</v>
      </c>
      <c r="AE87" s="1">
        <v>3</v>
      </c>
      <c r="AF87" s="1">
        <v>5</v>
      </c>
      <c r="AG87" s="1">
        <v>4</v>
      </c>
      <c r="AH87" s="1">
        <v>3</v>
      </c>
      <c r="AI87" s="1">
        <v>2</v>
      </c>
      <c r="AJ87" s="1">
        <v>1</v>
      </c>
      <c r="AK87" s="1">
        <v>0</v>
      </c>
      <c r="AL87" s="1">
        <v>-1</v>
      </c>
      <c r="AM87" s="1">
        <v>-2</v>
      </c>
      <c r="AN87" s="1">
        <v>-3</v>
      </c>
      <c r="AO87" s="1">
        <v>-4</v>
      </c>
      <c r="AP87" s="1">
        <v>-5</v>
      </c>
      <c r="AS87" s="1">
        <v>3</v>
      </c>
      <c r="AT87" s="1">
        <v>3.5</v>
      </c>
      <c r="AU87" s="1">
        <v>3.6</v>
      </c>
      <c r="AV87" s="1">
        <v>3.7</v>
      </c>
      <c r="AW87" s="1">
        <v>3.8</v>
      </c>
      <c r="AX87" s="1">
        <v>3.9</v>
      </c>
      <c r="AY87" s="1">
        <v>4</v>
      </c>
      <c r="AZ87" s="1">
        <v>4.0999999999999996</v>
      </c>
      <c r="BA87" s="1">
        <v>4.2</v>
      </c>
      <c r="BB87" s="1">
        <v>4.3</v>
      </c>
      <c r="BC87" s="1">
        <v>4.4000000000000004</v>
      </c>
      <c r="BD87" s="1">
        <v>4.5</v>
      </c>
    </row>
    <row r="88" spans="1:56" ht="24" customHeight="1">
      <c r="A88"/>
      <c r="C88" s="1">
        <v>2</v>
      </c>
      <c r="D88" s="1">
        <v>0</v>
      </c>
      <c r="E88" s="1">
        <v>1</v>
      </c>
      <c r="F88" s="1">
        <v>2</v>
      </c>
      <c r="G88" s="1">
        <v>3</v>
      </c>
      <c r="H88" s="1">
        <v>4</v>
      </c>
      <c r="I88" s="1">
        <v>5</v>
      </c>
      <c r="J88" s="1">
        <v>6</v>
      </c>
      <c r="K88" s="1">
        <v>7</v>
      </c>
      <c r="L88" s="1">
        <v>8</v>
      </c>
      <c r="M88" s="1">
        <v>9</v>
      </c>
      <c r="N88" s="1">
        <v>10</v>
      </c>
      <c r="Q88" s="1">
        <v>2</v>
      </c>
      <c r="R88" s="1">
        <v>-7</v>
      </c>
      <c r="S88" s="1">
        <v>-5</v>
      </c>
      <c r="T88" s="1">
        <v>-3</v>
      </c>
      <c r="U88" s="1">
        <v>-1</v>
      </c>
      <c r="V88" s="1">
        <v>1</v>
      </c>
      <c r="W88" s="1">
        <v>3</v>
      </c>
      <c r="X88" s="1">
        <v>5</v>
      </c>
      <c r="Y88" s="1">
        <v>7</v>
      </c>
      <c r="Z88" s="1">
        <v>9</v>
      </c>
      <c r="AA88" s="1">
        <v>11</v>
      </c>
      <c r="AB88" s="1">
        <v>13</v>
      </c>
      <c r="AE88" s="1">
        <v>2</v>
      </c>
      <c r="AF88" s="1">
        <v>6</v>
      </c>
      <c r="AG88" s="1">
        <v>5</v>
      </c>
      <c r="AH88" s="1">
        <v>4</v>
      </c>
      <c r="AI88" s="1">
        <v>3</v>
      </c>
      <c r="AJ88" s="1">
        <v>2</v>
      </c>
      <c r="AK88" s="1">
        <v>1</v>
      </c>
      <c r="AL88" s="1">
        <v>0</v>
      </c>
      <c r="AM88" s="1">
        <v>-1</v>
      </c>
      <c r="AN88" s="1">
        <v>-2</v>
      </c>
      <c r="AO88" s="1">
        <v>-3</v>
      </c>
      <c r="AP88" s="1">
        <v>-4</v>
      </c>
      <c r="AS88" s="1">
        <v>2</v>
      </c>
      <c r="AT88" s="1">
        <v>2.5</v>
      </c>
      <c r="AU88" s="1">
        <v>2.6</v>
      </c>
      <c r="AV88" s="1">
        <v>2.7</v>
      </c>
      <c r="AW88" s="1">
        <v>2.8</v>
      </c>
      <c r="AX88" s="1">
        <v>2.9</v>
      </c>
      <c r="AY88" s="1">
        <v>3</v>
      </c>
      <c r="AZ88" s="1">
        <v>3.1</v>
      </c>
      <c r="BA88" s="1">
        <v>3.2</v>
      </c>
      <c r="BB88" s="1">
        <v>3.3</v>
      </c>
      <c r="BC88" s="1">
        <v>3.4</v>
      </c>
      <c r="BD88" s="1">
        <v>3.5</v>
      </c>
    </row>
    <row r="89" spans="1:56" ht="24" customHeight="1">
      <c r="A89"/>
      <c r="C89" s="1">
        <v>1</v>
      </c>
      <c r="D89" s="1">
        <v>-1</v>
      </c>
      <c r="E89" s="1">
        <v>0</v>
      </c>
      <c r="F89" s="1">
        <v>1</v>
      </c>
      <c r="G89" s="1">
        <v>2</v>
      </c>
      <c r="H89" s="1">
        <v>3</v>
      </c>
      <c r="I89" s="1">
        <v>4</v>
      </c>
      <c r="J89" s="1">
        <v>5</v>
      </c>
      <c r="K89" s="1">
        <v>6</v>
      </c>
      <c r="L89" s="1">
        <v>7</v>
      </c>
      <c r="M89" s="1">
        <v>8</v>
      </c>
      <c r="N89" s="1">
        <v>9</v>
      </c>
      <c r="Q89" s="1">
        <v>1</v>
      </c>
      <c r="R89" s="1">
        <v>-8</v>
      </c>
      <c r="S89" s="1">
        <v>-6</v>
      </c>
      <c r="T89" s="1">
        <v>-4</v>
      </c>
      <c r="U89" s="1">
        <v>-2</v>
      </c>
      <c r="V89" s="1">
        <v>0</v>
      </c>
      <c r="W89" s="1">
        <v>2</v>
      </c>
      <c r="X89" s="1">
        <v>4</v>
      </c>
      <c r="Y89" s="1">
        <v>6</v>
      </c>
      <c r="Z89" s="1">
        <v>8</v>
      </c>
      <c r="AA89" s="1">
        <v>10</v>
      </c>
      <c r="AB89" s="1">
        <v>12</v>
      </c>
      <c r="AE89" s="1">
        <v>1</v>
      </c>
      <c r="AF89" s="1">
        <v>7</v>
      </c>
      <c r="AG89" s="1">
        <v>6</v>
      </c>
      <c r="AH89" s="1">
        <v>5</v>
      </c>
      <c r="AI89" s="1">
        <v>4</v>
      </c>
      <c r="AJ89" s="1">
        <v>3</v>
      </c>
      <c r="AK89" s="1">
        <v>2</v>
      </c>
      <c r="AL89" s="1">
        <v>1</v>
      </c>
      <c r="AM89" s="1">
        <v>0</v>
      </c>
      <c r="AN89" s="1">
        <v>-1</v>
      </c>
      <c r="AO89" s="1">
        <v>-2</v>
      </c>
      <c r="AP89" s="1">
        <v>-3</v>
      </c>
      <c r="AS89" s="1">
        <v>1</v>
      </c>
      <c r="AT89" s="1">
        <v>1.5</v>
      </c>
      <c r="AU89" s="1">
        <v>1.6</v>
      </c>
      <c r="AV89" s="1">
        <v>1.7</v>
      </c>
      <c r="AW89" s="1">
        <v>1.8</v>
      </c>
      <c r="AX89" s="1">
        <v>1.9</v>
      </c>
      <c r="AY89" s="1">
        <v>2</v>
      </c>
      <c r="AZ89" s="1">
        <v>2.1</v>
      </c>
      <c r="BA89" s="1">
        <v>2.2000000000000002</v>
      </c>
      <c r="BB89" s="1">
        <v>2.2999999999999998</v>
      </c>
      <c r="BC89" s="1">
        <v>2.4</v>
      </c>
      <c r="BD89" s="1">
        <v>2.5</v>
      </c>
    </row>
    <row r="90" spans="1:56" ht="24" customHeight="1">
      <c r="A90"/>
      <c r="B90" s="1" t="s">
        <v>59</v>
      </c>
      <c r="C90" s="1">
        <v>0</v>
      </c>
      <c r="D90" s="1">
        <v>-2</v>
      </c>
      <c r="E90" s="1">
        <v>-1</v>
      </c>
      <c r="F90" s="1">
        <v>0</v>
      </c>
      <c r="G90" s="1">
        <v>1</v>
      </c>
      <c r="H90" s="1">
        <v>2</v>
      </c>
      <c r="I90" s="1">
        <v>3</v>
      </c>
      <c r="J90" s="1">
        <v>4</v>
      </c>
      <c r="K90" s="1">
        <v>5</v>
      </c>
      <c r="L90" s="1">
        <v>6</v>
      </c>
      <c r="M90" s="1">
        <v>7</v>
      </c>
      <c r="N90" s="1">
        <v>8</v>
      </c>
      <c r="P90" s="1" t="s">
        <v>59</v>
      </c>
      <c r="Q90" s="1">
        <v>0</v>
      </c>
      <c r="R90" s="1">
        <v>-9</v>
      </c>
      <c r="S90" s="1">
        <v>-7</v>
      </c>
      <c r="T90" s="1">
        <v>-5</v>
      </c>
      <c r="U90" s="1">
        <v>-3</v>
      </c>
      <c r="V90" s="1">
        <v>-1</v>
      </c>
      <c r="W90" s="1">
        <v>1</v>
      </c>
      <c r="X90" s="1">
        <v>3</v>
      </c>
      <c r="Y90" s="1">
        <v>5</v>
      </c>
      <c r="Z90" s="1">
        <v>7</v>
      </c>
      <c r="AA90" s="1">
        <v>9</v>
      </c>
      <c r="AB90" s="1">
        <v>11</v>
      </c>
      <c r="AD90" s="1" t="s">
        <v>59</v>
      </c>
      <c r="AE90" s="1">
        <v>0</v>
      </c>
      <c r="AF90" s="1">
        <v>8</v>
      </c>
      <c r="AG90" s="1">
        <v>7</v>
      </c>
      <c r="AH90" s="1">
        <v>6</v>
      </c>
      <c r="AI90" s="1">
        <v>5</v>
      </c>
      <c r="AJ90" s="1">
        <v>4</v>
      </c>
      <c r="AK90" s="1">
        <v>3</v>
      </c>
      <c r="AL90" s="1">
        <v>2</v>
      </c>
      <c r="AM90" s="1">
        <v>1</v>
      </c>
      <c r="AN90" s="1">
        <v>0</v>
      </c>
      <c r="AO90" s="1">
        <v>-1</v>
      </c>
      <c r="AP90" s="1">
        <v>-2</v>
      </c>
      <c r="AR90" s="1" t="s">
        <v>59</v>
      </c>
      <c r="AS90" s="1">
        <v>0</v>
      </c>
      <c r="AT90" s="1">
        <v>0.5</v>
      </c>
      <c r="AU90" s="1">
        <v>0.6</v>
      </c>
      <c r="AV90" s="1">
        <v>0.7</v>
      </c>
      <c r="AW90" s="1">
        <v>0.8</v>
      </c>
      <c r="AX90" s="1">
        <v>0.9</v>
      </c>
      <c r="AY90" s="1">
        <v>1</v>
      </c>
      <c r="AZ90" s="1">
        <v>1.1000000000000001</v>
      </c>
      <c r="BA90" s="1">
        <v>1.2</v>
      </c>
      <c r="BB90" s="1">
        <v>1.3</v>
      </c>
      <c r="BC90" s="1">
        <v>1.4</v>
      </c>
      <c r="BD90" s="1">
        <v>1.5</v>
      </c>
    </row>
    <row r="91" spans="1:56" ht="24" customHeight="1">
      <c r="A91"/>
      <c r="C91" s="1">
        <v>-1</v>
      </c>
      <c r="D91" s="1">
        <v>-3</v>
      </c>
      <c r="E91" s="1">
        <v>-2</v>
      </c>
      <c r="F91" s="1">
        <v>-1</v>
      </c>
      <c r="G91" s="1">
        <v>0</v>
      </c>
      <c r="H91" s="1">
        <v>1</v>
      </c>
      <c r="I91" s="1">
        <v>2</v>
      </c>
      <c r="J91" s="1">
        <v>3</v>
      </c>
      <c r="K91" s="1">
        <v>4</v>
      </c>
      <c r="L91" s="1">
        <v>5</v>
      </c>
      <c r="M91" s="1">
        <v>6</v>
      </c>
      <c r="N91" s="1">
        <v>7</v>
      </c>
      <c r="Q91" s="1">
        <v>-1</v>
      </c>
      <c r="R91" s="1">
        <v>-10</v>
      </c>
      <c r="S91" s="1">
        <v>-8</v>
      </c>
      <c r="T91" s="1">
        <v>-6</v>
      </c>
      <c r="U91" s="1">
        <v>-4</v>
      </c>
      <c r="V91" s="1">
        <v>-2</v>
      </c>
      <c r="W91" s="1">
        <v>0</v>
      </c>
      <c r="X91" s="1">
        <v>2</v>
      </c>
      <c r="Y91" s="1">
        <v>4</v>
      </c>
      <c r="Z91" s="1">
        <v>6</v>
      </c>
      <c r="AA91" s="1">
        <v>8</v>
      </c>
      <c r="AB91" s="1">
        <v>10</v>
      </c>
      <c r="AE91" s="1">
        <v>-1</v>
      </c>
      <c r="AF91" s="1">
        <v>9</v>
      </c>
      <c r="AG91" s="1">
        <v>8</v>
      </c>
      <c r="AH91" s="1">
        <v>7</v>
      </c>
      <c r="AI91" s="1">
        <v>6</v>
      </c>
      <c r="AJ91" s="1">
        <v>5</v>
      </c>
      <c r="AK91" s="1">
        <v>4</v>
      </c>
      <c r="AL91" s="1">
        <v>3</v>
      </c>
      <c r="AM91" s="1">
        <v>2</v>
      </c>
      <c r="AN91" s="1">
        <v>1</v>
      </c>
      <c r="AO91" s="1">
        <v>0</v>
      </c>
      <c r="AP91" s="1">
        <v>-1</v>
      </c>
      <c r="AS91" s="1">
        <v>-1</v>
      </c>
      <c r="AT91" s="1">
        <v>-0.5</v>
      </c>
      <c r="AU91" s="1">
        <v>-0.39999999999999991</v>
      </c>
      <c r="AV91" s="1">
        <v>-0.30000000000000004</v>
      </c>
      <c r="AW91" s="1">
        <v>-0.19999999999999996</v>
      </c>
      <c r="AX91" s="1">
        <v>-0.10000000000000009</v>
      </c>
      <c r="AY91" s="1">
        <v>0</v>
      </c>
      <c r="AZ91" s="1">
        <v>9.9999999999999978E-2</v>
      </c>
      <c r="BA91" s="1">
        <v>0.19999999999999996</v>
      </c>
      <c r="BB91" s="1">
        <v>0.30000000000000004</v>
      </c>
      <c r="BC91" s="1">
        <v>0.4</v>
      </c>
      <c r="BD91" s="1">
        <v>0.5</v>
      </c>
    </row>
    <row r="92" spans="1:56" ht="24" customHeight="1">
      <c r="A92"/>
      <c r="C92" s="1">
        <v>-2</v>
      </c>
      <c r="D92" s="1">
        <v>-4</v>
      </c>
      <c r="E92" s="1">
        <v>-3</v>
      </c>
      <c r="F92" s="1">
        <v>-2</v>
      </c>
      <c r="G92" s="1">
        <v>-1</v>
      </c>
      <c r="H92" s="1">
        <v>0</v>
      </c>
      <c r="I92" s="1">
        <v>1</v>
      </c>
      <c r="J92" s="1">
        <v>2</v>
      </c>
      <c r="K92" s="1">
        <v>3</v>
      </c>
      <c r="L92" s="1">
        <v>4</v>
      </c>
      <c r="M92" s="1">
        <v>5</v>
      </c>
      <c r="N92" s="1">
        <v>6</v>
      </c>
      <c r="Q92" s="1">
        <v>-2</v>
      </c>
      <c r="R92" s="1">
        <v>-11</v>
      </c>
      <c r="S92" s="1">
        <v>-9</v>
      </c>
      <c r="T92" s="1">
        <v>-7</v>
      </c>
      <c r="U92" s="1">
        <v>-5</v>
      </c>
      <c r="V92" s="1">
        <v>-3</v>
      </c>
      <c r="W92" s="1">
        <v>-1</v>
      </c>
      <c r="X92" s="1">
        <v>1</v>
      </c>
      <c r="Y92" s="1">
        <v>3</v>
      </c>
      <c r="Z92" s="1">
        <v>5</v>
      </c>
      <c r="AA92" s="1">
        <v>7</v>
      </c>
      <c r="AB92" s="1">
        <v>9</v>
      </c>
      <c r="AE92" s="1">
        <v>-2</v>
      </c>
      <c r="AF92" s="1">
        <v>10</v>
      </c>
      <c r="AG92" s="1">
        <v>9</v>
      </c>
      <c r="AH92" s="1">
        <v>8</v>
      </c>
      <c r="AI92" s="1">
        <v>7</v>
      </c>
      <c r="AJ92" s="1">
        <v>6</v>
      </c>
      <c r="AK92" s="1">
        <v>5</v>
      </c>
      <c r="AL92" s="1">
        <v>4</v>
      </c>
      <c r="AM92" s="1">
        <v>3</v>
      </c>
      <c r="AN92" s="1">
        <v>2</v>
      </c>
      <c r="AO92" s="1">
        <v>1</v>
      </c>
      <c r="AP92" s="1">
        <v>0</v>
      </c>
      <c r="AS92" s="1">
        <v>-2</v>
      </c>
      <c r="AT92" s="1">
        <v>-1.5</v>
      </c>
      <c r="AU92" s="1">
        <v>-1.4</v>
      </c>
      <c r="AV92" s="1">
        <v>-1.2999999999999998</v>
      </c>
      <c r="AW92" s="1">
        <v>-1.2000000000000002</v>
      </c>
      <c r="AX92" s="1">
        <v>-1.1000000000000001</v>
      </c>
      <c r="AY92" s="1">
        <v>-1</v>
      </c>
      <c r="AZ92" s="1">
        <v>-0.89999999999999991</v>
      </c>
      <c r="BA92" s="1">
        <v>-0.8</v>
      </c>
      <c r="BB92" s="1">
        <v>-0.7</v>
      </c>
      <c r="BC92" s="1">
        <v>-0.60000000000000009</v>
      </c>
      <c r="BD92" s="1">
        <v>-0.5</v>
      </c>
    </row>
    <row r="93" spans="1:56" ht="24" customHeight="1">
      <c r="A93"/>
      <c r="C93" s="1">
        <v>-3</v>
      </c>
      <c r="D93" s="1">
        <v>-5</v>
      </c>
      <c r="E93" s="1">
        <v>-4</v>
      </c>
      <c r="F93" s="1">
        <v>-3</v>
      </c>
      <c r="G93" s="1">
        <v>-2</v>
      </c>
      <c r="H93" s="1">
        <v>-1</v>
      </c>
      <c r="I93" s="1">
        <v>0</v>
      </c>
      <c r="J93" s="1">
        <v>1</v>
      </c>
      <c r="K93" s="1">
        <v>2</v>
      </c>
      <c r="L93" s="1">
        <v>3</v>
      </c>
      <c r="M93" s="1">
        <v>4</v>
      </c>
      <c r="N93" s="1">
        <v>5</v>
      </c>
      <c r="Q93" s="1">
        <v>-3</v>
      </c>
      <c r="R93" s="1">
        <v>-12</v>
      </c>
      <c r="S93" s="1">
        <v>-10</v>
      </c>
      <c r="T93" s="1">
        <v>-8</v>
      </c>
      <c r="U93" s="1">
        <v>-6</v>
      </c>
      <c r="V93" s="1">
        <v>-4</v>
      </c>
      <c r="W93" s="1">
        <v>-2</v>
      </c>
      <c r="X93" s="1">
        <v>0</v>
      </c>
      <c r="Y93" s="1">
        <v>2</v>
      </c>
      <c r="Z93" s="1">
        <v>4</v>
      </c>
      <c r="AA93" s="1">
        <v>6</v>
      </c>
      <c r="AB93" s="1">
        <v>8</v>
      </c>
      <c r="AE93" s="1">
        <v>-3</v>
      </c>
      <c r="AF93" s="1">
        <v>11</v>
      </c>
      <c r="AG93" s="1">
        <v>10</v>
      </c>
      <c r="AH93" s="1">
        <v>9</v>
      </c>
      <c r="AI93" s="1">
        <v>8</v>
      </c>
      <c r="AJ93" s="1">
        <v>7</v>
      </c>
      <c r="AK93" s="1">
        <v>6</v>
      </c>
      <c r="AL93" s="1">
        <v>5</v>
      </c>
      <c r="AM93" s="1">
        <v>4</v>
      </c>
      <c r="AN93" s="1">
        <v>3</v>
      </c>
      <c r="AO93" s="1">
        <v>2</v>
      </c>
      <c r="AP93" s="1">
        <v>1</v>
      </c>
      <c r="AS93" s="1">
        <v>-3</v>
      </c>
      <c r="AT93" s="1">
        <v>-2.5</v>
      </c>
      <c r="AU93" s="1">
        <v>-2.4</v>
      </c>
      <c r="AV93" s="1">
        <v>-2.2999999999999998</v>
      </c>
      <c r="AW93" s="1">
        <v>-2.2000000000000002</v>
      </c>
      <c r="AX93" s="1">
        <v>-2.1</v>
      </c>
      <c r="AY93" s="1">
        <v>-2</v>
      </c>
      <c r="AZ93" s="1">
        <v>-1.9</v>
      </c>
      <c r="BA93" s="1">
        <v>-1.7999999999999998</v>
      </c>
      <c r="BB93" s="1">
        <v>-1.7000000000000002</v>
      </c>
      <c r="BC93" s="1">
        <v>-1.6</v>
      </c>
      <c r="BD93" s="1">
        <v>-1.5</v>
      </c>
    </row>
    <row r="94" spans="1:56" ht="24" customHeight="1">
      <c r="A94"/>
      <c r="C94" s="1">
        <v>-4</v>
      </c>
      <c r="D94" s="1">
        <v>-6</v>
      </c>
      <c r="E94" s="1">
        <v>-5</v>
      </c>
      <c r="F94" s="1">
        <v>-4</v>
      </c>
      <c r="G94" s="1">
        <v>-3</v>
      </c>
      <c r="H94" s="1">
        <v>-2</v>
      </c>
      <c r="I94" s="1">
        <v>-1</v>
      </c>
      <c r="J94" s="1">
        <v>0</v>
      </c>
      <c r="K94" s="1">
        <v>1</v>
      </c>
      <c r="L94" s="1">
        <v>2</v>
      </c>
      <c r="M94" s="1">
        <v>3</v>
      </c>
      <c r="N94" s="1">
        <v>4</v>
      </c>
      <c r="Q94" s="1">
        <v>-4</v>
      </c>
      <c r="R94" s="1">
        <v>-13</v>
      </c>
      <c r="S94" s="1">
        <v>-11</v>
      </c>
      <c r="T94" s="1">
        <v>-9</v>
      </c>
      <c r="U94" s="1">
        <v>-7</v>
      </c>
      <c r="V94" s="1">
        <v>-5</v>
      </c>
      <c r="W94" s="1">
        <v>-3</v>
      </c>
      <c r="X94" s="1">
        <v>-1</v>
      </c>
      <c r="Y94" s="1">
        <v>1</v>
      </c>
      <c r="Z94" s="1">
        <v>3</v>
      </c>
      <c r="AA94" s="1">
        <v>5</v>
      </c>
      <c r="AB94" s="1">
        <v>7</v>
      </c>
      <c r="AE94" s="1">
        <v>-4</v>
      </c>
      <c r="AF94" s="1">
        <v>12</v>
      </c>
      <c r="AG94" s="1">
        <v>11</v>
      </c>
      <c r="AH94" s="1">
        <v>10</v>
      </c>
      <c r="AI94" s="1">
        <v>9</v>
      </c>
      <c r="AJ94" s="1">
        <v>8</v>
      </c>
      <c r="AK94" s="1">
        <v>7</v>
      </c>
      <c r="AL94" s="1">
        <v>6</v>
      </c>
      <c r="AM94" s="1">
        <v>5</v>
      </c>
      <c r="AN94" s="1">
        <v>4</v>
      </c>
      <c r="AO94" s="1">
        <v>3</v>
      </c>
      <c r="AP94" s="1">
        <v>2</v>
      </c>
      <c r="AS94" s="1">
        <v>-4</v>
      </c>
      <c r="AT94" s="1">
        <v>-3.5</v>
      </c>
      <c r="AU94" s="1">
        <v>-3.4000000000000004</v>
      </c>
      <c r="AV94" s="1">
        <v>-3.3</v>
      </c>
      <c r="AW94" s="1">
        <v>-3.2</v>
      </c>
      <c r="AX94" s="1">
        <v>-3.0999999999999996</v>
      </c>
      <c r="AY94" s="1">
        <v>-3</v>
      </c>
      <c r="AZ94" s="1">
        <v>-2.9</v>
      </c>
      <c r="BA94" s="1">
        <v>-2.8</v>
      </c>
      <c r="BB94" s="1">
        <v>-2.7</v>
      </c>
      <c r="BC94" s="1">
        <v>-2.6</v>
      </c>
      <c r="BD94" s="1">
        <v>-2.5</v>
      </c>
    </row>
    <row r="95" spans="1:56" ht="24" customHeight="1">
      <c r="A95"/>
      <c r="C95" s="1">
        <v>-5</v>
      </c>
      <c r="D95" s="1">
        <v>-7</v>
      </c>
      <c r="E95" s="1">
        <v>-6</v>
      </c>
      <c r="F95" s="1">
        <v>-5</v>
      </c>
      <c r="G95" s="1">
        <v>-4</v>
      </c>
      <c r="H95" s="1">
        <v>-3</v>
      </c>
      <c r="I95" s="1">
        <v>-2</v>
      </c>
      <c r="J95" s="1">
        <v>-1</v>
      </c>
      <c r="K95" s="1">
        <v>0</v>
      </c>
      <c r="L95" s="1">
        <v>1</v>
      </c>
      <c r="M95" s="1">
        <v>2</v>
      </c>
      <c r="N95" s="1">
        <v>3</v>
      </c>
      <c r="Q95" s="1">
        <v>-5</v>
      </c>
      <c r="R95" s="1">
        <v>-14</v>
      </c>
      <c r="S95" s="1">
        <v>-12</v>
      </c>
      <c r="T95" s="1">
        <v>-10</v>
      </c>
      <c r="U95" s="1">
        <v>-8</v>
      </c>
      <c r="V95" s="1">
        <v>-6</v>
      </c>
      <c r="W95" s="1">
        <v>-4</v>
      </c>
      <c r="X95" s="1">
        <v>-2</v>
      </c>
      <c r="Y95" s="1">
        <v>0</v>
      </c>
      <c r="Z95" s="1">
        <v>2</v>
      </c>
      <c r="AA95" s="1">
        <v>4</v>
      </c>
      <c r="AB95" s="1">
        <v>6</v>
      </c>
      <c r="AE95" s="1">
        <v>-5</v>
      </c>
      <c r="AF95" s="1">
        <v>13</v>
      </c>
      <c r="AG95" s="1">
        <v>12</v>
      </c>
      <c r="AH95" s="1">
        <v>11</v>
      </c>
      <c r="AI95" s="1">
        <v>10</v>
      </c>
      <c r="AJ95" s="1">
        <v>9</v>
      </c>
      <c r="AK95" s="1">
        <v>8</v>
      </c>
      <c r="AL95" s="1">
        <v>7</v>
      </c>
      <c r="AM95" s="1">
        <v>6</v>
      </c>
      <c r="AN95" s="1">
        <v>5</v>
      </c>
      <c r="AO95" s="1">
        <v>4</v>
      </c>
      <c r="AP95" s="1">
        <v>3</v>
      </c>
      <c r="AS95" s="1">
        <v>-5</v>
      </c>
      <c r="AT95" s="1">
        <v>-4.5</v>
      </c>
      <c r="AU95" s="1">
        <v>-4.4000000000000004</v>
      </c>
      <c r="AV95" s="1">
        <v>-4.3</v>
      </c>
      <c r="AW95" s="1">
        <v>-4.2</v>
      </c>
      <c r="AX95" s="1">
        <v>-4.0999999999999996</v>
      </c>
      <c r="AY95" s="1">
        <v>-4</v>
      </c>
      <c r="AZ95" s="1">
        <v>-3.9000000000000004</v>
      </c>
      <c r="BA95" s="1">
        <v>-3.8</v>
      </c>
      <c r="BB95" s="1">
        <v>-3.7</v>
      </c>
      <c r="BC95" s="1">
        <v>-3.5999999999999996</v>
      </c>
      <c r="BD95" s="1">
        <v>-3.5</v>
      </c>
    </row>
    <row r="96" spans="1:56" ht="24" customHeight="1">
      <c r="A96"/>
      <c r="D96" s="1" cm="1">
        <f t="array" ref="D96:N96">_xlfn.SEQUENCE(1,11,-5)</f>
        <v>-5</v>
      </c>
      <c r="E96" s="1">
        <v>-4</v>
      </c>
      <c r="F96" s="1">
        <v>-3</v>
      </c>
      <c r="G96" s="1">
        <v>-2</v>
      </c>
      <c r="H96" s="1">
        <v>-1</v>
      </c>
      <c r="I96" s="1">
        <v>0</v>
      </c>
      <c r="J96" s="1">
        <v>1</v>
      </c>
      <c r="K96" s="1">
        <v>2</v>
      </c>
      <c r="L96" s="1">
        <v>3</v>
      </c>
      <c r="M96" s="1">
        <v>4</v>
      </c>
      <c r="N96" s="1">
        <v>5</v>
      </c>
      <c r="R96" s="1" cm="1">
        <f t="array" ref="R96:AB96">_xlfn.SEQUENCE(1,11,-5)</f>
        <v>-5</v>
      </c>
      <c r="S96" s="1">
        <v>-4</v>
      </c>
      <c r="T96" s="1">
        <v>-3</v>
      </c>
      <c r="U96" s="1">
        <v>-2</v>
      </c>
      <c r="V96" s="1">
        <v>-1</v>
      </c>
      <c r="W96" s="1">
        <v>0</v>
      </c>
      <c r="X96" s="1">
        <v>1</v>
      </c>
      <c r="Y96" s="1">
        <v>2</v>
      </c>
      <c r="Z96" s="1">
        <v>3</v>
      </c>
      <c r="AA96" s="1">
        <v>4</v>
      </c>
      <c r="AB96" s="1">
        <v>5</v>
      </c>
      <c r="AF96" s="1" cm="1">
        <f t="array" ref="AF96:AP96">_xlfn.SEQUENCE(1,11,-5)</f>
        <v>-5</v>
      </c>
      <c r="AG96" s="1">
        <v>-4</v>
      </c>
      <c r="AH96" s="1">
        <v>-3</v>
      </c>
      <c r="AI96" s="1">
        <v>-2</v>
      </c>
      <c r="AJ96" s="1">
        <v>-1</v>
      </c>
      <c r="AK96" s="1">
        <v>0</v>
      </c>
      <c r="AL96" s="1">
        <v>1</v>
      </c>
      <c r="AM96" s="1">
        <v>2</v>
      </c>
      <c r="AN96" s="1">
        <v>3</v>
      </c>
      <c r="AO96" s="1">
        <v>4</v>
      </c>
      <c r="AP96" s="1">
        <v>5</v>
      </c>
      <c r="AT96" s="1" cm="1">
        <f t="array" ref="AT96:BD96">_xlfn.SEQUENCE(1,11,-5)</f>
        <v>-5</v>
      </c>
      <c r="AU96" s="1">
        <v>-4</v>
      </c>
      <c r="AV96" s="1">
        <v>-3</v>
      </c>
      <c r="AW96" s="1">
        <v>-2</v>
      </c>
      <c r="AX96" s="1">
        <v>-1</v>
      </c>
      <c r="AY96" s="1">
        <v>0</v>
      </c>
      <c r="AZ96" s="1">
        <v>1</v>
      </c>
      <c r="BA96" s="1">
        <v>2</v>
      </c>
      <c r="BB96" s="1">
        <v>3</v>
      </c>
      <c r="BC96" s="1">
        <v>4</v>
      </c>
      <c r="BD96" s="1">
        <v>5</v>
      </c>
    </row>
    <row r="97" spans="1:56" ht="24" customHeight="1">
      <c r="A97"/>
      <c r="I97" s="1" t="s">
        <v>60</v>
      </c>
      <c r="W97" s="1" t="s">
        <v>60</v>
      </c>
      <c r="AK97" s="1" t="s">
        <v>60</v>
      </c>
      <c r="AY97" s="1" t="s">
        <v>60</v>
      </c>
    </row>
    <row r="98" spans="1:56" ht="24" customHeight="1">
      <c r="A98"/>
      <c r="B98"/>
      <c r="C98"/>
      <c r="D98"/>
      <c r="E98"/>
      <c r="F98"/>
    </row>
    <row r="99" spans="1:56" s="23" customFormat="1" ht="24" customHeight="1">
      <c r="A99" s="24" t="s">
        <v>55</v>
      </c>
      <c r="B99" s="22"/>
      <c r="C99" s="22"/>
      <c r="D99" s="22"/>
      <c r="E99" s="22"/>
      <c r="F99" s="22"/>
      <c r="H99" s="22"/>
      <c r="V99" s="22"/>
      <c r="AL99" s="22"/>
    </row>
    <row r="100" spans="1:56" ht="24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AC100"/>
    </row>
    <row r="101" spans="1:56" ht="24" customHeight="1">
      <c r="A101"/>
      <c r="B101"/>
      <c r="C101"/>
      <c r="D101"/>
      <c r="E101"/>
      <c r="F101"/>
      <c r="G101"/>
      <c r="H101"/>
      <c r="I101"/>
      <c r="J101"/>
      <c r="K101"/>
      <c r="L101" s="15" cm="1">
        <f t="array" ref="L101:AA104">_xlfn.MAP(_xlfn.ANCHORARRAY(L78), _xlfn.LAMBDA(_xlpm.x, MAX(_xlpm.x,0)))</f>
        <v>2.9</v>
      </c>
      <c r="M101" s="15">
        <v>1.4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0.90000000000000036</v>
      </c>
      <c r="T101" s="10">
        <v>1.8999999999999986</v>
      </c>
      <c r="U101" s="10">
        <v>2.9000000000000004</v>
      </c>
      <c r="V101" s="10">
        <v>6</v>
      </c>
      <c r="W101" s="10">
        <v>2</v>
      </c>
      <c r="X101" s="10">
        <v>4</v>
      </c>
      <c r="Y101" s="10">
        <v>4</v>
      </c>
      <c r="Z101" s="10">
        <v>2</v>
      </c>
      <c r="AA101" s="10">
        <v>2</v>
      </c>
      <c r="AC101"/>
    </row>
    <row r="102" spans="1:56" ht="24" customHeight="1">
      <c r="A102"/>
      <c r="B102"/>
      <c r="C102"/>
      <c r="D102"/>
      <c r="E102"/>
      <c r="F102"/>
      <c r="G102"/>
      <c r="H102"/>
      <c r="I102"/>
      <c r="J102"/>
      <c r="K102"/>
      <c r="L102" s="16">
        <v>1.7999999999999998</v>
      </c>
      <c r="M102" s="16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6</v>
      </c>
      <c r="W102" s="11">
        <v>0</v>
      </c>
      <c r="X102" s="11">
        <v>4</v>
      </c>
      <c r="Y102" s="11">
        <v>2</v>
      </c>
      <c r="Z102" s="11">
        <v>2</v>
      </c>
      <c r="AA102" s="11">
        <v>0</v>
      </c>
      <c r="AC102"/>
    </row>
    <row r="103" spans="1:56" ht="24" customHeight="1">
      <c r="A103"/>
      <c r="B103"/>
      <c r="C103"/>
      <c r="D103"/>
      <c r="E103"/>
      <c r="F103"/>
      <c r="G103"/>
      <c r="H103"/>
      <c r="I103"/>
      <c r="J103"/>
      <c r="K103"/>
      <c r="L103" s="16">
        <v>3.1</v>
      </c>
      <c r="M103" s="16">
        <v>4.5999999999999996</v>
      </c>
      <c r="N103" s="11">
        <v>6.1000000000000005</v>
      </c>
      <c r="O103" s="11">
        <v>7.6</v>
      </c>
      <c r="P103" s="11">
        <v>8.1</v>
      </c>
      <c r="Q103" s="11">
        <v>7.1000000000000014</v>
      </c>
      <c r="R103" s="11">
        <v>6.1</v>
      </c>
      <c r="S103" s="11">
        <v>5.0999999999999996</v>
      </c>
      <c r="T103" s="11">
        <v>4.1000000000000014</v>
      </c>
      <c r="U103" s="11">
        <v>3.0999999999999996</v>
      </c>
      <c r="V103" s="11">
        <v>0</v>
      </c>
      <c r="W103" s="11">
        <v>4</v>
      </c>
      <c r="X103" s="11">
        <v>2</v>
      </c>
      <c r="Y103" s="11">
        <v>2</v>
      </c>
      <c r="Z103" s="11">
        <v>4</v>
      </c>
      <c r="AA103" s="11">
        <v>4</v>
      </c>
      <c r="AC103"/>
    </row>
    <row r="104" spans="1:56" ht="24" customHeight="1">
      <c r="A104"/>
      <c r="B104"/>
      <c r="C104"/>
      <c r="D104"/>
      <c r="E104"/>
      <c r="F104"/>
      <c r="G104"/>
      <c r="H104"/>
      <c r="I104"/>
      <c r="J104"/>
      <c r="K104"/>
      <c r="L104" s="17">
        <v>8.9999999999999969E-2</v>
      </c>
      <c r="M104" s="17">
        <v>0</v>
      </c>
      <c r="N104" s="12">
        <v>0</v>
      </c>
      <c r="O104" s="12">
        <v>0</v>
      </c>
      <c r="P104" s="12">
        <v>0</v>
      </c>
      <c r="Q104" s="12">
        <v>0.1399999999999999</v>
      </c>
      <c r="R104" s="12">
        <v>1.2300000000000013</v>
      </c>
      <c r="S104" s="12">
        <v>2.3200000000000012</v>
      </c>
      <c r="T104" s="12">
        <v>3.4100000000000006</v>
      </c>
      <c r="U104" s="12">
        <v>4.5</v>
      </c>
      <c r="V104" s="12">
        <v>2.2000000000000002</v>
      </c>
      <c r="W104" s="12">
        <v>0</v>
      </c>
      <c r="X104" s="12">
        <v>0.19999999999999996</v>
      </c>
      <c r="Y104" s="12">
        <v>2</v>
      </c>
      <c r="Z104" s="12">
        <v>0</v>
      </c>
      <c r="AA104" s="12">
        <v>1.8</v>
      </c>
      <c r="AC104"/>
    </row>
    <row r="105" spans="1:56" ht="24" customHeight="1">
      <c r="A105"/>
      <c r="B105"/>
      <c r="C105"/>
      <c r="D105"/>
      <c r="E105"/>
      <c r="F105"/>
      <c r="G105"/>
      <c r="H105"/>
      <c r="I105"/>
      <c r="J105"/>
      <c r="K105"/>
      <c r="L105">
        <v>1</v>
      </c>
      <c r="M105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C105"/>
    </row>
    <row r="106" spans="1:56" ht="24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AC106"/>
    </row>
    <row r="107" spans="1:56" ht="24" customHeight="1" thickBot="1">
      <c r="A107"/>
      <c r="B107"/>
      <c r="C107"/>
      <c r="D107"/>
      <c r="E107"/>
      <c r="F107"/>
      <c r="G107"/>
      <c r="H107"/>
      <c r="I107"/>
      <c r="J107"/>
      <c r="K107"/>
      <c r="L107"/>
      <c r="M107"/>
      <c r="AC107"/>
    </row>
    <row r="108" spans="1:56" ht="24" customHeight="1" thickBot="1">
      <c r="A108"/>
      <c r="C108" s="1" cm="1">
        <f t="array" ref="C108:C118">_xlfn.SEQUENCE(11,1,5,-1)</f>
        <v>5</v>
      </c>
      <c r="D108" s="1" cm="1">
        <f t="array" ref="D108:N118">_xlfn.MAP(_xlfn.ANCHORARRAY(D85), _xlfn.LAMBDA(_xlpm.x, MAX(_xlpm.x,0)))</f>
        <v>0</v>
      </c>
      <c r="E108" s="1">
        <v>4</v>
      </c>
      <c r="F108" s="1">
        <v>5</v>
      </c>
      <c r="G108" s="1">
        <v>6</v>
      </c>
      <c r="H108" s="1">
        <v>7</v>
      </c>
      <c r="I108" s="1">
        <v>8</v>
      </c>
      <c r="J108" s="1">
        <v>9</v>
      </c>
      <c r="K108" s="1">
        <v>10</v>
      </c>
      <c r="L108" s="1">
        <v>11</v>
      </c>
      <c r="M108" s="1">
        <v>12</v>
      </c>
      <c r="N108" s="1">
        <v>13</v>
      </c>
      <c r="Q108" s="1" cm="1">
        <f t="array" ref="Q108:Q118">_xlfn.SEQUENCE(11,1,5,-1)</f>
        <v>5</v>
      </c>
      <c r="R108" s="1" cm="1">
        <f t="array" ref="R108:AB118">_xlfn.MAP(_xlfn.ANCHORARRAY(R85), _xlfn.LAMBDA(_xlpm.x, MAX(_xlpm.x,0)))</f>
        <v>0</v>
      </c>
      <c r="S108" s="1">
        <v>0</v>
      </c>
      <c r="T108" s="1">
        <v>0</v>
      </c>
      <c r="U108" s="1">
        <v>2</v>
      </c>
      <c r="V108" s="1">
        <v>4</v>
      </c>
      <c r="W108" s="1">
        <v>6</v>
      </c>
      <c r="X108" s="1">
        <v>8</v>
      </c>
      <c r="Y108" s="1">
        <v>10</v>
      </c>
      <c r="Z108" s="1">
        <v>12</v>
      </c>
      <c r="AA108" s="1">
        <v>14</v>
      </c>
      <c r="AB108" s="1">
        <v>16</v>
      </c>
      <c r="AE108" s="1" cm="1">
        <f t="array" ref="AE108:AE118">_xlfn.SEQUENCE(11,1,5,-1)</f>
        <v>5</v>
      </c>
      <c r="AF108" s="87" cm="1">
        <f t="array" ref="AF108:AP118">_xlfn.MAP(_xlfn.ANCHORARRAY(AF85), _xlfn.LAMBDA(_xlpm.x, MAX(_xlpm.x,0)))</f>
        <v>6</v>
      </c>
      <c r="AG108" s="1">
        <v>2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S108" s="1" cm="1">
        <f t="array" ref="AS108:AS118">_xlfn.SEQUENCE(11,1,5,-1)</f>
        <v>5</v>
      </c>
      <c r="AT108" s="87" cm="1">
        <f t="array" ref="AT108:BD118">_xlfn.MAP(_xlfn.ANCHORARRAY(AT85), _xlfn.LAMBDA(_xlpm.x, MAX(_xlpm.x,0)))</f>
        <v>2.5</v>
      </c>
      <c r="AU108" s="1">
        <v>5.6</v>
      </c>
      <c r="AV108" s="1">
        <v>5.7</v>
      </c>
      <c r="AW108" s="1">
        <v>5.8</v>
      </c>
      <c r="AX108" s="1">
        <v>5.9</v>
      </c>
      <c r="AY108" s="1">
        <v>6</v>
      </c>
      <c r="AZ108" s="1">
        <v>6.1</v>
      </c>
      <c r="BA108" s="1">
        <v>6.2</v>
      </c>
      <c r="BB108" s="1">
        <v>6.3</v>
      </c>
      <c r="BC108" s="1">
        <v>6.4</v>
      </c>
      <c r="BD108" s="1">
        <v>6.5</v>
      </c>
    </row>
    <row r="109" spans="1:56" ht="24" customHeight="1">
      <c r="A109"/>
      <c r="C109" s="1">
        <v>4</v>
      </c>
      <c r="D109" s="1">
        <v>2</v>
      </c>
      <c r="E109" s="1">
        <v>3</v>
      </c>
      <c r="F109" s="1">
        <v>4</v>
      </c>
      <c r="G109" s="1">
        <v>5</v>
      </c>
      <c r="H109" s="1">
        <v>6</v>
      </c>
      <c r="I109" s="1">
        <v>7</v>
      </c>
      <c r="J109" s="1">
        <v>8</v>
      </c>
      <c r="K109" s="1">
        <v>9</v>
      </c>
      <c r="L109" s="1">
        <v>10</v>
      </c>
      <c r="M109" s="1">
        <v>11</v>
      </c>
      <c r="N109" s="1">
        <v>12</v>
      </c>
      <c r="Q109" s="1">
        <v>4</v>
      </c>
      <c r="R109" s="1">
        <v>0</v>
      </c>
      <c r="S109" s="1">
        <v>0</v>
      </c>
      <c r="T109" s="1">
        <v>0</v>
      </c>
      <c r="U109" s="1">
        <v>1</v>
      </c>
      <c r="V109" s="1">
        <v>3</v>
      </c>
      <c r="W109" s="1">
        <v>5</v>
      </c>
      <c r="X109" s="1">
        <v>7</v>
      </c>
      <c r="Y109" s="1">
        <v>9</v>
      </c>
      <c r="Z109" s="1">
        <v>11</v>
      </c>
      <c r="AA109" s="1">
        <v>13</v>
      </c>
      <c r="AB109" s="1">
        <v>15</v>
      </c>
      <c r="AE109" s="1">
        <v>4</v>
      </c>
      <c r="AF109" s="1">
        <v>4</v>
      </c>
      <c r="AG109" s="1">
        <v>3</v>
      </c>
      <c r="AH109" s="1">
        <v>2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S109" s="1">
        <v>4</v>
      </c>
      <c r="AT109" s="1">
        <v>4.5</v>
      </c>
      <c r="AU109" s="1">
        <v>4.5999999999999996</v>
      </c>
      <c r="AV109" s="1">
        <v>4.7</v>
      </c>
      <c r="AW109" s="1">
        <v>4.8</v>
      </c>
      <c r="AX109" s="1">
        <v>4.9000000000000004</v>
      </c>
      <c r="AY109" s="1">
        <v>5</v>
      </c>
      <c r="AZ109" s="1">
        <v>5.0999999999999996</v>
      </c>
      <c r="BA109" s="1">
        <v>5.2</v>
      </c>
      <c r="BB109" s="1">
        <v>5.3</v>
      </c>
      <c r="BC109" s="1">
        <v>5.4</v>
      </c>
      <c r="BD109" s="1">
        <v>5.5</v>
      </c>
    </row>
    <row r="110" spans="1:56" ht="24" customHeight="1">
      <c r="A110"/>
      <c r="C110" s="1">
        <v>3</v>
      </c>
      <c r="D110" s="1">
        <v>1</v>
      </c>
      <c r="E110" s="1">
        <v>2</v>
      </c>
      <c r="F110" s="1">
        <v>3</v>
      </c>
      <c r="G110" s="1">
        <v>4</v>
      </c>
      <c r="H110" s="1">
        <v>5</v>
      </c>
      <c r="I110" s="1">
        <v>6</v>
      </c>
      <c r="J110" s="1">
        <v>7</v>
      </c>
      <c r="K110" s="1">
        <v>8</v>
      </c>
      <c r="L110" s="1">
        <v>9</v>
      </c>
      <c r="M110" s="1">
        <v>10</v>
      </c>
      <c r="N110" s="1">
        <v>11</v>
      </c>
      <c r="Q110" s="1">
        <v>3</v>
      </c>
      <c r="R110" s="1">
        <v>0</v>
      </c>
      <c r="S110" s="1">
        <v>0</v>
      </c>
      <c r="T110" s="1">
        <v>0</v>
      </c>
      <c r="U110" s="1">
        <v>0</v>
      </c>
      <c r="V110" s="1">
        <v>2</v>
      </c>
      <c r="W110" s="1">
        <v>4</v>
      </c>
      <c r="X110" s="1">
        <v>6</v>
      </c>
      <c r="Y110" s="1">
        <v>8</v>
      </c>
      <c r="Z110" s="1">
        <v>10</v>
      </c>
      <c r="AA110" s="1">
        <v>12</v>
      </c>
      <c r="AB110" s="1">
        <v>14</v>
      </c>
      <c r="AE110" s="1">
        <v>3</v>
      </c>
      <c r="AF110" s="1">
        <v>5</v>
      </c>
      <c r="AG110" s="1">
        <v>4</v>
      </c>
      <c r="AH110" s="1">
        <v>3</v>
      </c>
      <c r="AI110" s="1">
        <v>2</v>
      </c>
      <c r="AJ110" s="1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S110" s="1">
        <v>3</v>
      </c>
      <c r="AT110" s="1">
        <v>3.5</v>
      </c>
      <c r="AU110" s="1">
        <v>3.6</v>
      </c>
      <c r="AV110" s="1">
        <v>3.7</v>
      </c>
      <c r="AW110" s="1">
        <v>3.8</v>
      </c>
      <c r="AX110" s="1">
        <v>3.9</v>
      </c>
      <c r="AY110" s="1">
        <v>4</v>
      </c>
      <c r="AZ110" s="1">
        <v>4.0999999999999996</v>
      </c>
      <c r="BA110" s="1">
        <v>4.2</v>
      </c>
      <c r="BB110" s="1">
        <v>4.3</v>
      </c>
      <c r="BC110" s="1">
        <v>4.4000000000000004</v>
      </c>
      <c r="BD110" s="1">
        <v>4.5</v>
      </c>
    </row>
    <row r="111" spans="1:56" ht="24" customHeight="1">
      <c r="A111"/>
      <c r="C111" s="1">
        <v>2</v>
      </c>
      <c r="D111" s="1">
        <v>0</v>
      </c>
      <c r="E111" s="1">
        <v>1</v>
      </c>
      <c r="F111" s="1">
        <v>2</v>
      </c>
      <c r="G111" s="1">
        <v>3</v>
      </c>
      <c r="H111" s="1">
        <v>4</v>
      </c>
      <c r="I111" s="1">
        <v>5</v>
      </c>
      <c r="J111" s="1">
        <v>6</v>
      </c>
      <c r="K111" s="1">
        <v>7</v>
      </c>
      <c r="L111" s="1">
        <v>8</v>
      </c>
      <c r="M111" s="1">
        <v>9</v>
      </c>
      <c r="N111" s="1">
        <v>10</v>
      </c>
      <c r="Q111" s="1">
        <v>2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3</v>
      </c>
      <c r="X111" s="1">
        <v>5</v>
      </c>
      <c r="Y111" s="1">
        <v>7</v>
      </c>
      <c r="Z111" s="1">
        <v>9</v>
      </c>
      <c r="AA111" s="1">
        <v>11</v>
      </c>
      <c r="AB111" s="1">
        <v>13</v>
      </c>
      <c r="AE111" s="1">
        <v>2</v>
      </c>
      <c r="AF111" s="1">
        <v>6</v>
      </c>
      <c r="AG111" s="1">
        <v>5</v>
      </c>
      <c r="AH111" s="1">
        <v>4</v>
      </c>
      <c r="AI111" s="1">
        <v>3</v>
      </c>
      <c r="AJ111" s="1">
        <v>2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S111" s="1">
        <v>2</v>
      </c>
      <c r="AT111" s="1">
        <v>2.5</v>
      </c>
      <c r="AU111" s="1">
        <v>2.6</v>
      </c>
      <c r="AV111" s="1">
        <v>2.7</v>
      </c>
      <c r="AW111" s="1">
        <v>2.8</v>
      </c>
      <c r="AX111" s="1">
        <v>2.9</v>
      </c>
      <c r="AY111" s="1">
        <v>3</v>
      </c>
      <c r="AZ111" s="1">
        <v>3.1</v>
      </c>
      <c r="BA111" s="1">
        <v>3.2</v>
      </c>
      <c r="BB111" s="1">
        <v>3.3</v>
      </c>
      <c r="BC111" s="1">
        <v>3.4</v>
      </c>
      <c r="BD111" s="1">
        <v>3.5</v>
      </c>
    </row>
    <row r="112" spans="1:56" ht="24" customHeight="1">
      <c r="A112"/>
      <c r="C112" s="1">
        <v>1</v>
      </c>
      <c r="D112" s="1">
        <v>0</v>
      </c>
      <c r="E112" s="1">
        <v>0</v>
      </c>
      <c r="F112" s="1">
        <v>1</v>
      </c>
      <c r="G112" s="1">
        <v>2</v>
      </c>
      <c r="H112" s="1">
        <v>3</v>
      </c>
      <c r="I112" s="1">
        <v>4</v>
      </c>
      <c r="J112" s="1">
        <v>5</v>
      </c>
      <c r="K112" s="1">
        <v>6</v>
      </c>
      <c r="L112" s="1">
        <v>7</v>
      </c>
      <c r="M112" s="1">
        <v>8</v>
      </c>
      <c r="N112" s="1">
        <v>9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2</v>
      </c>
      <c r="X112" s="1">
        <v>4</v>
      </c>
      <c r="Y112" s="1">
        <v>6</v>
      </c>
      <c r="Z112" s="1">
        <v>8</v>
      </c>
      <c r="AA112" s="1">
        <v>10</v>
      </c>
      <c r="AB112" s="1">
        <v>12</v>
      </c>
      <c r="AE112" s="1">
        <v>1</v>
      </c>
      <c r="AF112" s="1">
        <v>7</v>
      </c>
      <c r="AG112" s="1">
        <v>6</v>
      </c>
      <c r="AH112" s="1">
        <v>5</v>
      </c>
      <c r="AI112" s="1">
        <v>4</v>
      </c>
      <c r="AJ112" s="1">
        <v>3</v>
      </c>
      <c r="AK112" s="1">
        <v>2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S112" s="1">
        <v>1</v>
      </c>
      <c r="AT112" s="1">
        <v>1.5</v>
      </c>
      <c r="AU112" s="1">
        <v>1.6</v>
      </c>
      <c r="AV112" s="1">
        <v>1.7</v>
      </c>
      <c r="AW112" s="1">
        <v>1.8</v>
      </c>
      <c r="AX112" s="1">
        <v>1.9</v>
      </c>
      <c r="AY112" s="1">
        <v>2</v>
      </c>
      <c r="AZ112" s="1">
        <v>2.1</v>
      </c>
      <c r="BA112" s="1">
        <v>2.2000000000000002</v>
      </c>
      <c r="BB112" s="1">
        <v>2.2999999999999998</v>
      </c>
      <c r="BC112" s="1">
        <v>2.4</v>
      </c>
      <c r="BD112" s="1">
        <v>2.5</v>
      </c>
    </row>
    <row r="113" spans="1:56" ht="24" customHeight="1">
      <c r="A113"/>
      <c r="B113" s="1" t="s">
        <v>59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2</v>
      </c>
      <c r="I113" s="1">
        <v>3</v>
      </c>
      <c r="J113" s="1">
        <v>4</v>
      </c>
      <c r="K113" s="1">
        <v>5</v>
      </c>
      <c r="L113" s="1">
        <v>6</v>
      </c>
      <c r="M113" s="1">
        <v>7</v>
      </c>
      <c r="N113" s="1">
        <v>8</v>
      </c>
      <c r="P113" s="1" t="s">
        <v>59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3</v>
      </c>
      <c r="Y113" s="1">
        <v>5</v>
      </c>
      <c r="Z113" s="1">
        <v>7</v>
      </c>
      <c r="AA113" s="1">
        <v>9</v>
      </c>
      <c r="AB113" s="1">
        <v>11</v>
      </c>
      <c r="AD113" s="1" t="s">
        <v>59</v>
      </c>
      <c r="AE113" s="1">
        <v>0</v>
      </c>
      <c r="AF113" s="1">
        <v>8</v>
      </c>
      <c r="AG113" s="1">
        <v>7</v>
      </c>
      <c r="AH113" s="1">
        <v>6</v>
      </c>
      <c r="AI113" s="1">
        <v>5</v>
      </c>
      <c r="AJ113" s="1">
        <v>4</v>
      </c>
      <c r="AK113" s="1">
        <v>3</v>
      </c>
      <c r="AL113" s="1">
        <v>2</v>
      </c>
      <c r="AM113" s="1">
        <v>1</v>
      </c>
      <c r="AN113" s="1">
        <v>0</v>
      </c>
      <c r="AO113" s="1">
        <v>0</v>
      </c>
      <c r="AP113" s="1">
        <v>0</v>
      </c>
      <c r="AR113" s="1" t="s">
        <v>59</v>
      </c>
      <c r="AS113" s="1">
        <v>0</v>
      </c>
      <c r="AT113" s="1">
        <v>0.5</v>
      </c>
      <c r="AU113" s="1">
        <v>0.6</v>
      </c>
      <c r="AV113" s="1">
        <v>0.7</v>
      </c>
      <c r="AW113" s="1">
        <v>0.8</v>
      </c>
      <c r="AX113" s="1">
        <v>0.9</v>
      </c>
      <c r="AY113" s="1">
        <v>1</v>
      </c>
      <c r="AZ113" s="1">
        <v>1.1000000000000001</v>
      </c>
      <c r="BA113" s="1">
        <v>1.2</v>
      </c>
      <c r="BB113" s="1">
        <v>1.3</v>
      </c>
      <c r="BC113" s="1">
        <v>1.4</v>
      </c>
      <c r="BD113" s="1">
        <v>1.5</v>
      </c>
    </row>
    <row r="114" spans="1:56" ht="24" customHeight="1">
      <c r="A114"/>
      <c r="C114" s="1">
        <v>-1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2</v>
      </c>
      <c r="J114" s="1">
        <v>3</v>
      </c>
      <c r="K114" s="1">
        <v>4</v>
      </c>
      <c r="L114" s="1">
        <v>5</v>
      </c>
      <c r="M114" s="1">
        <v>6</v>
      </c>
      <c r="N114" s="1">
        <v>7</v>
      </c>
      <c r="Q114" s="1">
        <v>-1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2</v>
      </c>
      <c r="Y114" s="1">
        <v>4</v>
      </c>
      <c r="Z114" s="1">
        <v>6</v>
      </c>
      <c r="AA114" s="1">
        <v>8</v>
      </c>
      <c r="AB114" s="1">
        <v>10</v>
      </c>
      <c r="AE114" s="1">
        <v>-1</v>
      </c>
      <c r="AF114" s="1">
        <v>9</v>
      </c>
      <c r="AG114" s="1">
        <v>8</v>
      </c>
      <c r="AH114" s="1">
        <v>7</v>
      </c>
      <c r="AI114" s="1">
        <v>6</v>
      </c>
      <c r="AJ114" s="1">
        <v>5</v>
      </c>
      <c r="AK114" s="1">
        <v>4</v>
      </c>
      <c r="AL114" s="1">
        <v>3</v>
      </c>
      <c r="AM114" s="1">
        <v>2</v>
      </c>
      <c r="AN114" s="1">
        <v>1</v>
      </c>
      <c r="AO114" s="1">
        <v>0</v>
      </c>
      <c r="AP114" s="1">
        <v>0</v>
      </c>
      <c r="AS114" s="1">
        <v>-1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9.9999999999999978E-2</v>
      </c>
      <c r="BA114" s="1">
        <v>0.19999999999999996</v>
      </c>
      <c r="BB114" s="1">
        <v>0.30000000000000004</v>
      </c>
      <c r="BC114" s="1">
        <v>0.4</v>
      </c>
      <c r="BD114" s="1">
        <v>0.5</v>
      </c>
    </row>
    <row r="115" spans="1:56" ht="24" customHeight="1">
      <c r="A115"/>
      <c r="C115" s="1">
        <v>-2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2</v>
      </c>
      <c r="K115" s="1">
        <v>3</v>
      </c>
      <c r="L115" s="1">
        <v>4</v>
      </c>
      <c r="M115" s="1">
        <v>5</v>
      </c>
      <c r="N115" s="1">
        <v>6</v>
      </c>
      <c r="Q115" s="1">
        <v>-2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3</v>
      </c>
      <c r="Z115" s="1">
        <v>5</v>
      </c>
      <c r="AA115" s="1">
        <v>7</v>
      </c>
      <c r="AB115" s="1">
        <v>9</v>
      </c>
      <c r="AE115" s="1">
        <v>-2</v>
      </c>
      <c r="AF115" s="1">
        <v>10</v>
      </c>
      <c r="AG115" s="1">
        <v>9</v>
      </c>
      <c r="AH115" s="1">
        <v>8</v>
      </c>
      <c r="AI115" s="1">
        <v>7</v>
      </c>
      <c r="AJ115" s="1">
        <v>6</v>
      </c>
      <c r="AK115" s="1">
        <v>5</v>
      </c>
      <c r="AL115" s="1">
        <v>4</v>
      </c>
      <c r="AM115" s="1">
        <v>3</v>
      </c>
      <c r="AN115" s="1">
        <v>2</v>
      </c>
      <c r="AO115" s="1">
        <v>1</v>
      </c>
      <c r="AP115" s="1">
        <v>0</v>
      </c>
      <c r="AS115" s="1">
        <v>-2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</row>
    <row r="116" spans="1:56" ht="24" customHeight="1">
      <c r="A116"/>
      <c r="C116" s="1">
        <v>-3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2</v>
      </c>
      <c r="L116" s="1">
        <v>3</v>
      </c>
      <c r="M116" s="1">
        <v>4</v>
      </c>
      <c r="N116" s="1">
        <v>5</v>
      </c>
      <c r="Q116" s="1">
        <v>-3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2</v>
      </c>
      <c r="Z116" s="1">
        <v>4</v>
      </c>
      <c r="AA116" s="1">
        <v>6</v>
      </c>
      <c r="AB116" s="1">
        <v>8</v>
      </c>
      <c r="AE116" s="1">
        <v>-3</v>
      </c>
      <c r="AF116" s="1">
        <v>11</v>
      </c>
      <c r="AG116" s="1">
        <v>10</v>
      </c>
      <c r="AH116" s="1">
        <v>9</v>
      </c>
      <c r="AI116" s="1">
        <v>8</v>
      </c>
      <c r="AJ116" s="1">
        <v>7</v>
      </c>
      <c r="AK116" s="1">
        <v>6</v>
      </c>
      <c r="AL116" s="1">
        <v>5</v>
      </c>
      <c r="AM116" s="1">
        <v>4</v>
      </c>
      <c r="AN116" s="1">
        <v>3</v>
      </c>
      <c r="AO116" s="1">
        <v>2</v>
      </c>
      <c r="AP116" s="1">
        <v>1</v>
      </c>
      <c r="AS116" s="1">
        <v>-3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</row>
    <row r="117" spans="1:56" ht="24" customHeight="1">
      <c r="A117"/>
      <c r="C117" s="1">
        <v>-4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2</v>
      </c>
      <c r="M117" s="1">
        <v>3</v>
      </c>
      <c r="N117" s="1">
        <v>4</v>
      </c>
      <c r="Q117" s="1">
        <v>-4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3</v>
      </c>
      <c r="AA117" s="1">
        <v>5</v>
      </c>
      <c r="AB117" s="1">
        <v>7</v>
      </c>
      <c r="AE117" s="1">
        <v>-4</v>
      </c>
      <c r="AF117" s="1">
        <v>12</v>
      </c>
      <c r="AG117" s="1">
        <v>11</v>
      </c>
      <c r="AH117" s="1">
        <v>10</v>
      </c>
      <c r="AI117" s="1">
        <v>9</v>
      </c>
      <c r="AJ117" s="1">
        <v>8</v>
      </c>
      <c r="AK117" s="1">
        <v>7</v>
      </c>
      <c r="AL117" s="1">
        <v>6</v>
      </c>
      <c r="AM117" s="1">
        <v>5</v>
      </c>
      <c r="AN117" s="1">
        <v>4</v>
      </c>
      <c r="AO117" s="1">
        <v>3</v>
      </c>
      <c r="AP117" s="1">
        <v>2</v>
      </c>
      <c r="AS117" s="1">
        <v>-4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</row>
    <row r="118" spans="1:56" ht="24" customHeight="1">
      <c r="A118"/>
      <c r="C118" s="1">
        <v>-5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2</v>
      </c>
      <c r="N118" s="1">
        <v>3</v>
      </c>
      <c r="Q118" s="1">
        <v>-5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2</v>
      </c>
      <c r="AA118" s="1">
        <v>4</v>
      </c>
      <c r="AB118" s="1">
        <v>6</v>
      </c>
      <c r="AE118" s="1">
        <v>-5</v>
      </c>
      <c r="AF118" s="1">
        <v>13</v>
      </c>
      <c r="AG118" s="1">
        <v>12</v>
      </c>
      <c r="AH118" s="1">
        <v>11</v>
      </c>
      <c r="AI118" s="1">
        <v>10</v>
      </c>
      <c r="AJ118" s="1">
        <v>9</v>
      </c>
      <c r="AK118" s="1">
        <v>8</v>
      </c>
      <c r="AL118" s="1">
        <v>7</v>
      </c>
      <c r="AM118" s="1">
        <v>6</v>
      </c>
      <c r="AN118" s="1">
        <v>5</v>
      </c>
      <c r="AO118" s="1">
        <v>4</v>
      </c>
      <c r="AP118" s="1">
        <v>3</v>
      </c>
      <c r="AS118" s="1">
        <v>-5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</row>
    <row r="119" spans="1:56" ht="24" customHeight="1">
      <c r="A119"/>
      <c r="D119" s="1" cm="1">
        <f t="array" ref="D119:N119">_xlfn.SEQUENCE(1,11,-5)</f>
        <v>-5</v>
      </c>
      <c r="E119" s="1">
        <v>-4</v>
      </c>
      <c r="F119" s="1">
        <v>-3</v>
      </c>
      <c r="G119" s="1">
        <v>-2</v>
      </c>
      <c r="H119" s="1">
        <v>-1</v>
      </c>
      <c r="I119" s="1">
        <v>0</v>
      </c>
      <c r="J119" s="1">
        <v>1</v>
      </c>
      <c r="K119" s="1">
        <v>2</v>
      </c>
      <c r="L119" s="1">
        <v>3</v>
      </c>
      <c r="M119" s="1">
        <v>4</v>
      </c>
      <c r="N119" s="1">
        <v>5</v>
      </c>
      <c r="R119" s="1" cm="1">
        <f t="array" ref="R119:AB119">_xlfn.SEQUENCE(1,11,-5)</f>
        <v>-5</v>
      </c>
      <c r="S119" s="1">
        <v>-4</v>
      </c>
      <c r="T119" s="1">
        <v>-3</v>
      </c>
      <c r="U119" s="1">
        <v>-2</v>
      </c>
      <c r="V119" s="1">
        <v>-1</v>
      </c>
      <c r="W119" s="1">
        <v>0</v>
      </c>
      <c r="X119" s="1">
        <v>1</v>
      </c>
      <c r="Y119" s="1">
        <v>2</v>
      </c>
      <c r="Z119" s="1">
        <v>3</v>
      </c>
      <c r="AA119" s="1">
        <v>4</v>
      </c>
      <c r="AB119" s="1">
        <v>5</v>
      </c>
      <c r="AF119" s="1" cm="1">
        <f t="array" ref="AF119:AP119">_xlfn.SEQUENCE(1,11,-5)</f>
        <v>-5</v>
      </c>
      <c r="AG119" s="1">
        <v>-4</v>
      </c>
      <c r="AH119" s="1">
        <v>-3</v>
      </c>
      <c r="AI119" s="1">
        <v>-2</v>
      </c>
      <c r="AJ119" s="1">
        <v>-1</v>
      </c>
      <c r="AK119" s="1">
        <v>0</v>
      </c>
      <c r="AL119" s="1">
        <v>1</v>
      </c>
      <c r="AM119" s="1">
        <v>2</v>
      </c>
      <c r="AN119" s="1">
        <v>3</v>
      </c>
      <c r="AO119" s="1">
        <v>4</v>
      </c>
      <c r="AP119" s="1">
        <v>5</v>
      </c>
      <c r="AT119" s="1" cm="1">
        <f t="array" ref="AT119:BD119">_xlfn.SEQUENCE(1,11,-5)</f>
        <v>-5</v>
      </c>
      <c r="AU119" s="1">
        <v>-4</v>
      </c>
      <c r="AV119" s="1">
        <v>-3</v>
      </c>
      <c r="AW119" s="1">
        <v>-2</v>
      </c>
      <c r="AX119" s="1">
        <v>-1</v>
      </c>
      <c r="AY119" s="1">
        <v>0</v>
      </c>
      <c r="AZ119" s="1">
        <v>1</v>
      </c>
      <c r="BA119" s="1">
        <v>2</v>
      </c>
      <c r="BB119" s="1">
        <v>3</v>
      </c>
      <c r="BC119" s="1">
        <v>4</v>
      </c>
      <c r="BD119" s="1">
        <v>5</v>
      </c>
    </row>
    <row r="120" spans="1:56" ht="24" customHeight="1">
      <c r="A120"/>
      <c r="I120" s="1" t="s">
        <v>60</v>
      </c>
      <c r="W120" s="1" t="s">
        <v>60</v>
      </c>
      <c r="AK120" s="1" t="s">
        <v>60</v>
      </c>
      <c r="AY120" s="1" t="s">
        <v>60</v>
      </c>
    </row>
    <row r="121" spans="1:56" ht="24" customHeight="1">
      <c r="A121"/>
      <c r="B121"/>
      <c r="C121"/>
      <c r="D121"/>
      <c r="E121"/>
      <c r="G121"/>
      <c r="H121"/>
      <c r="I121"/>
      <c r="J121"/>
      <c r="K121"/>
      <c r="L121"/>
      <c r="M121"/>
      <c r="AC121"/>
    </row>
    <row r="122" spans="1:56" ht="24" customHeight="1">
      <c r="A122"/>
      <c r="B122"/>
      <c r="C122"/>
      <c r="D122"/>
      <c r="E122"/>
      <c r="G122"/>
      <c r="H122"/>
      <c r="I122"/>
      <c r="J122"/>
      <c r="K122"/>
      <c r="L122"/>
      <c r="M122"/>
      <c r="AC122"/>
    </row>
    <row r="123" spans="1:56" s="23" customFormat="1" ht="24" customHeight="1">
      <c r="A123" s="24" t="s">
        <v>66</v>
      </c>
      <c r="B123" s="22"/>
      <c r="C123" s="22"/>
      <c r="D123" s="22"/>
      <c r="E123" s="22"/>
      <c r="F123" s="22"/>
      <c r="H123" s="22"/>
      <c r="V123" s="22"/>
      <c r="AL123" s="22"/>
    </row>
    <row r="124" spans="1:56" ht="24" customHeight="1" thickBot="1">
      <c r="A124"/>
      <c r="B124"/>
      <c r="C124"/>
      <c r="D124"/>
      <c r="E124" t="s">
        <v>67</v>
      </c>
      <c r="G124"/>
      <c r="H124"/>
      <c r="I124"/>
      <c r="J124"/>
      <c r="K124"/>
      <c r="L124"/>
      <c r="M124"/>
      <c r="AC124"/>
    </row>
    <row r="125" spans="1:56" ht="24" customHeight="1" thickBot="1">
      <c r="A125"/>
      <c r="B125"/>
      <c r="C125"/>
      <c r="D125"/>
      <c r="E125" s="2">
        <v>-0.1</v>
      </c>
      <c r="F125" s="2">
        <v>-1</v>
      </c>
      <c r="G125" s="2">
        <v>1</v>
      </c>
      <c r="H125" s="2">
        <v>2</v>
      </c>
      <c r="I125" s="19">
        <v>-7</v>
      </c>
      <c r="J125"/>
      <c r="K125"/>
      <c r="L125" s="87" cm="1">
        <f t="array" ref="L125:AA125">MMULT(E125:I125,L101:AA105)</f>
        <v>-5.81</v>
      </c>
      <c r="M125" s="18">
        <v>-2.54</v>
      </c>
      <c r="N125" s="7">
        <v>-0.89999999999999947</v>
      </c>
      <c r="O125" s="7">
        <v>0.59999999999999964</v>
      </c>
      <c r="P125" s="7">
        <v>1.0999999999999996</v>
      </c>
      <c r="Q125" s="7">
        <v>0.38000000000000078</v>
      </c>
      <c r="R125" s="7">
        <v>1.5600000000000023</v>
      </c>
      <c r="S125" s="7">
        <v>2.6500000000000021</v>
      </c>
      <c r="T125" s="7">
        <v>3.7300000000000022</v>
      </c>
      <c r="U125" s="7">
        <v>4.8099999999999987</v>
      </c>
      <c r="V125" s="7">
        <v>-9.1999999999999993</v>
      </c>
      <c r="W125" s="7">
        <v>-3.2</v>
      </c>
      <c r="X125" s="7">
        <v>-9</v>
      </c>
      <c r="Y125" s="7">
        <v>-3.4</v>
      </c>
      <c r="Z125" s="7">
        <v>-5.2</v>
      </c>
      <c r="AA125" s="7">
        <v>0.40000000000000036</v>
      </c>
      <c r="AC125"/>
    </row>
    <row r="126" spans="1:56" ht="24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AC126"/>
    </row>
    <row r="127" spans="1:56" ht="24" customHeight="1" thickBot="1">
      <c r="A127"/>
      <c r="B127"/>
      <c r="C127"/>
      <c r="D127"/>
      <c r="E127"/>
      <c r="F127"/>
      <c r="G127"/>
      <c r="H127"/>
      <c r="I127"/>
      <c r="J127"/>
      <c r="K127"/>
      <c r="L127"/>
      <c r="M127"/>
      <c r="AC127"/>
    </row>
    <row r="128" spans="1:56" ht="24" customHeight="1" thickBot="1">
      <c r="A128"/>
      <c r="C128" s="1" cm="1">
        <f t="array" ref="C128:C138">_xlfn.SEQUENCE(11,1,5,-1)</f>
        <v>5</v>
      </c>
      <c r="D128" s="87" cm="1">
        <f t="array" ref="D128:N138">E125*_xlfn.ANCHORARRAY(D108)+F125*_xlfn.ANCHORARRAY(R108)+G125*_xlfn.ANCHORARRAY(AF108)+H125*_xlfn.ANCHORARRAY(AT108)+I125</f>
        <v>4</v>
      </c>
      <c r="E128" s="1">
        <v>5.7999999999999989</v>
      </c>
      <c r="F128" s="1">
        <v>4.9000000000000004</v>
      </c>
      <c r="G128" s="1">
        <v>2</v>
      </c>
      <c r="H128" s="1">
        <v>0.10000000000000053</v>
      </c>
      <c r="I128" s="1">
        <v>-1.7999999999999998</v>
      </c>
      <c r="J128" s="1">
        <v>-3.7000000000000011</v>
      </c>
      <c r="K128" s="1">
        <v>-5.6</v>
      </c>
      <c r="L128" s="1">
        <v>-7.5</v>
      </c>
      <c r="M128" s="1">
        <v>-9.3999999999999986</v>
      </c>
      <c r="N128" s="1">
        <v>-11.3</v>
      </c>
      <c r="AC128"/>
    </row>
    <row r="129" spans="1:38" ht="24" customHeight="1">
      <c r="A129"/>
      <c r="C129" s="1">
        <v>4</v>
      </c>
      <c r="D129" s="1">
        <v>5.8000000000000007</v>
      </c>
      <c r="E129" s="1">
        <v>4.8999999999999986</v>
      </c>
      <c r="F129" s="1">
        <v>4</v>
      </c>
      <c r="G129" s="1">
        <v>2.0999999999999996</v>
      </c>
      <c r="H129" s="1">
        <v>-0.79999999999999893</v>
      </c>
      <c r="I129" s="1">
        <v>-2.7</v>
      </c>
      <c r="J129" s="1">
        <v>-4.6000000000000005</v>
      </c>
      <c r="K129" s="1">
        <v>-6.5</v>
      </c>
      <c r="L129" s="1">
        <v>-8.4</v>
      </c>
      <c r="M129" s="1">
        <v>-10.299999999999999</v>
      </c>
      <c r="N129" s="1">
        <v>-12.2</v>
      </c>
      <c r="AC129"/>
    </row>
    <row r="130" spans="1:38" ht="24" customHeight="1">
      <c r="A130"/>
      <c r="C130" s="1">
        <v>3</v>
      </c>
      <c r="D130" s="1">
        <v>4.9000000000000004</v>
      </c>
      <c r="E130" s="1">
        <v>4</v>
      </c>
      <c r="F130" s="1">
        <v>3.1000000000000014</v>
      </c>
      <c r="G130" s="1">
        <v>2.1999999999999993</v>
      </c>
      <c r="H130" s="1">
        <v>-0.70000000000000018</v>
      </c>
      <c r="I130" s="1">
        <v>-3.5999999999999996</v>
      </c>
      <c r="J130" s="1">
        <v>-5.5000000000000009</v>
      </c>
      <c r="K130" s="1">
        <v>-7.4</v>
      </c>
      <c r="L130" s="1">
        <v>-9.3000000000000007</v>
      </c>
      <c r="M130" s="1">
        <v>-11.2</v>
      </c>
      <c r="N130" s="1">
        <v>-13.1</v>
      </c>
      <c r="AC130"/>
    </row>
    <row r="131" spans="1:38" ht="24" customHeight="1">
      <c r="A131"/>
      <c r="C131" s="1">
        <v>2</v>
      </c>
      <c r="D131" s="1">
        <v>4</v>
      </c>
      <c r="E131" s="1">
        <v>3.1000000000000014</v>
      </c>
      <c r="F131" s="1">
        <v>2.1999999999999993</v>
      </c>
      <c r="G131" s="1">
        <v>1.3000000000000007</v>
      </c>
      <c r="H131" s="1">
        <v>-0.59999999999999964</v>
      </c>
      <c r="I131" s="1">
        <v>-3.5</v>
      </c>
      <c r="J131" s="1">
        <v>-6.3999999999999995</v>
      </c>
      <c r="K131" s="1">
        <v>-8.3000000000000007</v>
      </c>
      <c r="L131" s="1">
        <v>-10.200000000000001</v>
      </c>
      <c r="M131" s="1">
        <v>-12.100000000000001</v>
      </c>
      <c r="N131" s="1">
        <v>-14</v>
      </c>
      <c r="AC131"/>
    </row>
    <row r="132" spans="1:38" ht="24" customHeight="1">
      <c r="A132"/>
      <c r="C132" s="1">
        <v>1</v>
      </c>
      <c r="D132" s="1">
        <v>3</v>
      </c>
      <c r="E132" s="1">
        <v>2.1999999999999993</v>
      </c>
      <c r="F132" s="1">
        <v>1.3000000000000007</v>
      </c>
      <c r="G132" s="1">
        <v>0.40000000000000036</v>
      </c>
      <c r="H132" s="1">
        <v>-0.5</v>
      </c>
      <c r="I132" s="1">
        <v>-3.4</v>
      </c>
      <c r="J132" s="1">
        <v>-6.3</v>
      </c>
      <c r="K132" s="1">
        <v>-9.1999999999999993</v>
      </c>
      <c r="L132" s="1">
        <v>-11.1</v>
      </c>
      <c r="M132" s="1">
        <v>-13</v>
      </c>
      <c r="N132" s="1">
        <v>-14.9</v>
      </c>
      <c r="AC132"/>
    </row>
    <row r="133" spans="1:38" ht="24" customHeight="1">
      <c r="A133"/>
      <c r="B133" s="1" t="s">
        <v>59</v>
      </c>
      <c r="C133" s="1">
        <v>0</v>
      </c>
      <c r="D133" s="1">
        <v>2</v>
      </c>
      <c r="E133" s="1">
        <v>1.1999999999999993</v>
      </c>
      <c r="F133" s="1">
        <v>0.40000000000000036</v>
      </c>
      <c r="G133" s="1">
        <v>-0.5</v>
      </c>
      <c r="H133" s="1">
        <v>-1.4000000000000004</v>
      </c>
      <c r="I133" s="1">
        <v>-3.3</v>
      </c>
      <c r="J133" s="1">
        <v>-6.1999999999999993</v>
      </c>
      <c r="K133" s="1">
        <v>-9.1</v>
      </c>
      <c r="L133" s="1">
        <v>-12</v>
      </c>
      <c r="M133" s="1">
        <v>-13.899999999999999</v>
      </c>
      <c r="N133" s="1">
        <v>-15.8</v>
      </c>
      <c r="AC133"/>
    </row>
    <row r="134" spans="1:38" ht="24" customHeight="1">
      <c r="A134"/>
      <c r="C134" s="1">
        <v>-1</v>
      </c>
      <c r="D134" s="1">
        <v>2</v>
      </c>
      <c r="E134" s="1">
        <v>1</v>
      </c>
      <c r="F134" s="1">
        <v>0</v>
      </c>
      <c r="G134" s="1">
        <v>-1</v>
      </c>
      <c r="H134" s="1">
        <v>-2.0999999999999996</v>
      </c>
      <c r="I134" s="1">
        <v>-3.2</v>
      </c>
      <c r="J134" s="1">
        <v>-6.1</v>
      </c>
      <c r="K134" s="1">
        <v>-9</v>
      </c>
      <c r="L134" s="1">
        <v>-11.9</v>
      </c>
      <c r="M134" s="1">
        <v>-14.8</v>
      </c>
      <c r="N134" s="1">
        <v>-16.7</v>
      </c>
      <c r="AC134"/>
    </row>
    <row r="135" spans="1:38" ht="24" customHeight="1">
      <c r="A135"/>
      <c r="C135" s="1">
        <v>-2</v>
      </c>
      <c r="D135" s="1">
        <v>3</v>
      </c>
      <c r="E135" s="1">
        <v>2</v>
      </c>
      <c r="F135" s="1">
        <v>1</v>
      </c>
      <c r="G135" s="1">
        <v>0</v>
      </c>
      <c r="H135" s="1">
        <v>-1</v>
      </c>
      <c r="I135" s="1">
        <v>-2.0999999999999996</v>
      </c>
      <c r="J135" s="1">
        <v>-4.2</v>
      </c>
      <c r="K135" s="1">
        <v>-7.3</v>
      </c>
      <c r="L135" s="1">
        <v>-10.4</v>
      </c>
      <c r="M135" s="1">
        <v>-13.5</v>
      </c>
      <c r="N135" s="1">
        <v>-16.600000000000001</v>
      </c>
      <c r="AC135"/>
    </row>
    <row r="136" spans="1:38" ht="24" customHeight="1">
      <c r="A136"/>
      <c r="C136" s="1">
        <v>-3</v>
      </c>
      <c r="D136" s="1">
        <v>4</v>
      </c>
      <c r="E136" s="1">
        <v>3</v>
      </c>
      <c r="F136" s="1">
        <v>2</v>
      </c>
      <c r="G136" s="1">
        <v>1</v>
      </c>
      <c r="H136" s="1">
        <v>0</v>
      </c>
      <c r="I136" s="1">
        <v>-1</v>
      </c>
      <c r="J136" s="1">
        <v>-2.0999999999999996</v>
      </c>
      <c r="K136" s="1">
        <v>-5.2</v>
      </c>
      <c r="L136" s="1">
        <v>-8.3000000000000007</v>
      </c>
      <c r="M136" s="1">
        <v>-11.4</v>
      </c>
      <c r="N136" s="1">
        <v>-14.5</v>
      </c>
      <c r="AC136"/>
    </row>
    <row r="137" spans="1:38" ht="24" customHeight="1">
      <c r="A137"/>
      <c r="C137" s="1">
        <v>-4</v>
      </c>
      <c r="D137" s="1">
        <v>5</v>
      </c>
      <c r="E137" s="1">
        <v>4</v>
      </c>
      <c r="F137" s="1">
        <v>3</v>
      </c>
      <c r="G137" s="1">
        <v>2</v>
      </c>
      <c r="H137" s="1">
        <v>1</v>
      </c>
      <c r="I137" s="1">
        <v>0</v>
      </c>
      <c r="J137" s="1">
        <v>-1</v>
      </c>
      <c r="K137" s="1">
        <v>-3.1</v>
      </c>
      <c r="L137" s="1">
        <v>-6.2</v>
      </c>
      <c r="M137" s="1">
        <v>-9.3000000000000007</v>
      </c>
      <c r="N137" s="1">
        <v>-12.4</v>
      </c>
      <c r="AC137"/>
    </row>
    <row r="138" spans="1:38" ht="24" customHeight="1">
      <c r="A138"/>
      <c r="C138" s="1">
        <v>-5</v>
      </c>
      <c r="D138" s="1">
        <v>6</v>
      </c>
      <c r="E138" s="1">
        <v>5</v>
      </c>
      <c r="F138" s="1">
        <v>4</v>
      </c>
      <c r="G138" s="1">
        <v>3</v>
      </c>
      <c r="H138" s="1">
        <v>2</v>
      </c>
      <c r="I138" s="1">
        <v>1</v>
      </c>
      <c r="J138" s="1">
        <v>0</v>
      </c>
      <c r="K138" s="1">
        <v>-1</v>
      </c>
      <c r="L138" s="1">
        <v>-4.0999999999999996</v>
      </c>
      <c r="M138" s="1">
        <v>-7.2</v>
      </c>
      <c r="N138" s="1">
        <v>-10.3</v>
      </c>
      <c r="AC138"/>
    </row>
    <row r="139" spans="1:38" ht="24" customHeight="1">
      <c r="A139"/>
      <c r="D139" s="1" cm="1">
        <f t="array" ref="D139:N139">_xlfn.SEQUENCE(1,11,-5)</f>
        <v>-5</v>
      </c>
      <c r="E139" s="1">
        <v>-4</v>
      </c>
      <c r="F139" s="1">
        <v>-3</v>
      </c>
      <c r="G139" s="1">
        <v>-2</v>
      </c>
      <c r="H139" s="1">
        <v>-1</v>
      </c>
      <c r="I139" s="1">
        <v>0</v>
      </c>
      <c r="J139" s="1">
        <v>1</v>
      </c>
      <c r="K139" s="1">
        <v>2</v>
      </c>
      <c r="L139" s="1">
        <v>3</v>
      </c>
      <c r="M139" s="1">
        <v>4</v>
      </c>
      <c r="N139" s="1">
        <v>5</v>
      </c>
      <c r="AC139"/>
    </row>
    <row r="140" spans="1:38" ht="24" customHeight="1">
      <c r="A140"/>
      <c r="B140"/>
      <c r="C140"/>
      <c r="D140"/>
      <c r="E140"/>
      <c r="F140"/>
      <c r="N140" s="1" t="s">
        <v>60</v>
      </c>
      <c r="AC140"/>
    </row>
    <row r="141" spans="1:38" ht="24" customHeight="1">
      <c r="A141"/>
      <c r="B141"/>
      <c r="C141"/>
      <c r="D141"/>
      <c r="E141"/>
      <c r="F141"/>
      <c r="AC141"/>
    </row>
    <row r="142" spans="1:38" s="23" customFormat="1" ht="24" customHeight="1">
      <c r="A142" s="24" t="s">
        <v>68</v>
      </c>
      <c r="B142" s="22"/>
      <c r="C142" s="22"/>
      <c r="D142" s="22"/>
      <c r="E142" s="22"/>
      <c r="F142" s="22"/>
      <c r="H142" s="22"/>
      <c r="V142" s="22"/>
      <c r="AL142" s="22"/>
    </row>
    <row r="143" spans="1:38" ht="24" customHeight="1" thickBot="1">
      <c r="A143"/>
      <c r="B143"/>
      <c r="C143"/>
      <c r="D143"/>
      <c r="E143"/>
      <c r="F143"/>
      <c r="G143"/>
      <c r="H143"/>
      <c r="AC143"/>
    </row>
    <row r="144" spans="1:38" ht="24" customHeight="1" thickBot="1">
      <c r="A144"/>
      <c r="B144"/>
      <c r="C144"/>
      <c r="D144"/>
      <c r="E144"/>
      <c r="F144" t="s">
        <v>68</v>
      </c>
      <c r="H144"/>
      <c r="L144" s="87" cm="1">
        <f t="array" ref="L144:AA144">_xlfn.MAP(_xlfn.ANCHORARRAY(L125), _xlfn.LAMBDA(_xlpm.x, 1/(1+EXP(-_xlpm.x))))</f>
        <v>2.9884723354771585E-3</v>
      </c>
      <c r="M144" s="7">
        <v>7.3101173422378193E-2</v>
      </c>
      <c r="N144" s="7">
        <v>0.28905049737499611</v>
      </c>
      <c r="O144" s="7">
        <v>0.6456563062257954</v>
      </c>
      <c r="P144" s="7">
        <v>0.75026010559511747</v>
      </c>
      <c r="Q144" s="7">
        <v>0.59387310293414286</v>
      </c>
      <c r="R144" s="7">
        <v>0.82635335298099533</v>
      </c>
      <c r="S144" s="7">
        <v>0.93401099050878122</v>
      </c>
      <c r="T144" s="7">
        <v>0.9765693323263297</v>
      </c>
      <c r="U144" s="7">
        <v>0.99191799137467451</v>
      </c>
      <c r="V144" s="7">
        <v>1.0102919390777289E-4</v>
      </c>
      <c r="W144" s="7">
        <v>3.9165722796764356E-2</v>
      </c>
      <c r="X144" s="7">
        <v>1.2339457598623172E-4</v>
      </c>
      <c r="Y144" s="7">
        <v>3.2295464698450516E-2</v>
      </c>
      <c r="Z144" s="7">
        <v>5.4862988994504036E-3</v>
      </c>
      <c r="AA144" s="7">
        <v>0.59868766011245211</v>
      </c>
      <c r="AC144"/>
    </row>
    <row r="145" spans="1:29" ht="24" customHeight="1">
      <c r="A145"/>
      <c r="B145"/>
      <c r="C145"/>
      <c r="D145"/>
      <c r="E145"/>
      <c r="F145"/>
      <c r="G145"/>
      <c r="H145"/>
      <c r="AC145"/>
    </row>
    <row r="146" spans="1:29" ht="24" customHeight="1">
      <c r="A146"/>
      <c r="B146"/>
      <c r="C146"/>
      <c r="D146"/>
      <c r="E146"/>
      <c r="F146"/>
      <c r="G146"/>
      <c r="H146"/>
      <c r="AC146"/>
    </row>
    <row r="147" spans="1:29" ht="24" customHeight="1">
      <c r="A147"/>
      <c r="C147" s="1" cm="1">
        <f t="array" ref="C147:C157">_xlfn.SEQUENCE(11,1,5,-1)</f>
        <v>5</v>
      </c>
      <c r="D147" s="1" cm="1">
        <f t="array" ref="D147:N157">_xlfn.MAP(_xlfn.ANCHORARRAY(D128), _xlfn.LAMBDA(_xlpm.x, 1/(1+EXP(-_xlpm.x))))</f>
        <v>0.98201379003790845</v>
      </c>
      <c r="E147" s="1">
        <v>0.99698158367529166</v>
      </c>
      <c r="F147" s="1">
        <v>0.99260845865571812</v>
      </c>
      <c r="G147" s="1">
        <v>0.88079707797788231</v>
      </c>
      <c r="H147" s="1">
        <v>0.52497918747894012</v>
      </c>
      <c r="I147" s="1">
        <v>0.14185106490048782</v>
      </c>
      <c r="J147" s="1">
        <v>2.4127021417669176E-2</v>
      </c>
      <c r="K147" s="1">
        <v>3.684239899435989E-3</v>
      </c>
      <c r="L147" s="1">
        <v>5.5277863692359955E-4</v>
      </c>
      <c r="M147" s="1">
        <v>8.2717222851666538E-5</v>
      </c>
      <c r="N147" s="1">
        <v>1.2372771174427572E-5</v>
      </c>
      <c r="AC147"/>
    </row>
    <row r="148" spans="1:29" ht="24" customHeight="1">
      <c r="A148"/>
      <c r="C148" s="1">
        <v>4</v>
      </c>
      <c r="D148" s="1">
        <v>0.99698158367529166</v>
      </c>
      <c r="E148" s="1">
        <v>0.99260845865571812</v>
      </c>
      <c r="F148" s="1">
        <v>0.98201379003790845</v>
      </c>
      <c r="G148" s="1">
        <v>0.89090317880438707</v>
      </c>
      <c r="H148" s="1">
        <v>0.31002551887238777</v>
      </c>
      <c r="I148" s="1">
        <v>6.2973356056996485E-2</v>
      </c>
      <c r="J148" s="1">
        <v>9.9518018669043171E-3</v>
      </c>
      <c r="K148" s="1">
        <v>1.5011822567369917E-3</v>
      </c>
      <c r="L148" s="1">
        <v>2.248167702332953E-4</v>
      </c>
      <c r="M148" s="1">
        <v>3.3631964038671236E-5</v>
      </c>
      <c r="N148" s="1">
        <v>5.0304303017551306E-6</v>
      </c>
      <c r="AC148"/>
    </row>
    <row r="149" spans="1:29" ht="24" customHeight="1">
      <c r="A149"/>
      <c r="C149" s="1">
        <v>3</v>
      </c>
      <c r="D149" s="1">
        <v>0.99260845865571812</v>
      </c>
      <c r="E149" s="1">
        <v>0.98201379003790845</v>
      </c>
      <c r="F149" s="1">
        <v>0.95689274505891386</v>
      </c>
      <c r="G149" s="1">
        <v>0.9002495108803148</v>
      </c>
      <c r="H149" s="1">
        <v>0.33181222783183384</v>
      </c>
      <c r="I149" s="1">
        <v>2.6596993576865863E-2</v>
      </c>
      <c r="J149" s="1">
        <v>4.0701377158961233E-3</v>
      </c>
      <c r="K149" s="1">
        <v>6.1087935943440102E-4</v>
      </c>
      <c r="L149" s="1">
        <v>9.141587385216144E-5</v>
      </c>
      <c r="M149" s="1">
        <v>1.3674009084599736E-5</v>
      </c>
      <c r="N149" s="1">
        <v>2.0452264415637373E-6</v>
      </c>
      <c r="AC149"/>
    </row>
    <row r="150" spans="1:29" ht="24" customHeight="1">
      <c r="A150"/>
      <c r="C150" s="1">
        <v>2</v>
      </c>
      <c r="D150" s="1">
        <v>0.98201379003790845</v>
      </c>
      <c r="E150" s="1">
        <v>0.95689274505891386</v>
      </c>
      <c r="F150" s="1">
        <v>0.9002495108803148</v>
      </c>
      <c r="G150" s="1">
        <v>0.78583498304255861</v>
      </c>
      <c r="H150" s="1">
        <v>0.35434369377420466</v>
      </c>
      <c r="I150" s="1">
        <v>2.9312230751356319E-2</v>
      </c>
      <c r="J150" s="1">
        <v>1.6588010801744228E-3</v>
      </c>
      <c r="K150" s="1">
        <v>2.4845508183933427E-4</v>
      </c>
      <c r="L150" s="1">
        <v>3.7168937102889401E-5</v>
      </c>
      <c r="M150" s="1">
        <v>5.5594823336344862E-6</v>
      </c>
      <c r="N150" s="1">
        <v>8.3152802766413209E-7</v>
      </c>
      <c r="AC150"/>
    </row>
    <row r="151" spans="1:29" ht="24" customHeight="1">
      <c r="A151"/>
      <c r="C151" s="1">
        <v>1</v>
      </c>
      <c r="D151" s="1">
        <v>0.95257412682243336</v>
      </c>
      <c r="E151" s="1">
        <v>0.9002495108803148</v>
      </c>
      <c r="F151" s="1">
        <v>0.78583498304255861</v>
      </c>
      <c r="G151" s="1">
        <v>0.59868766011245211</v>
      </c>
      <c r="H151" s="1">
        <v>0.37754066879814541</v>
      </c>
      <c r="I151" s="1">
        <v>3.2295464698450516E-2</v>
      </c>
      <c r="J151" s="1">
        <v>1.8329389424928053E-3</v>
      </c>
      <c r="K151" s="1">
        <v>1.0102919390777289E-4</v>
      </c>
      <c r="L151" s="1">
        <v>1.5112095440975134E-5</v>
      </c>
      <c r="M151" s="1">
        <v>2.2603242979035746E-6</v>
      </c>
      <c r="N151" s="1">
        <v>3.3807423409624731E-7</v>
      </c>
      <c r="AC151"/>
    </row>
    <row r="152" spans="1:29" ht="24" customHeight="1">
      <c r="A152"/>
      <c r="B152" s="1" t="s">
        <v>59</v>
      </c>
      <c r="C152" s="1">
        <v>0</v>
      </c>
      <c r="D152" s="1">
        <v>0.88079707797788231</v>
      </c>
      <c r="E152" s="1">
        <v>0.76852478349901754</v>
      </c>
      <c r="F152" s="1">
        <v>0.59868766011245211</v>
      </c>
      <c r="G152" s="1">
        <v>0.37754066879814541</v>
      </c>
      <c r="H152" s="1">
        <v>0.1978161114414182</v>
      </c>
      <c r="I152" s="1">
        <v>3.5571189272636181E-2</v>
      </c>
      <c r="J152" s="1">
        <v>2.0253203890498836E-3</v>
      </c>
      <c r="K152" s="1">
        <v>1.1165334062956276E-4</v>
      </c>
      <c r="L152" s="1">
        <v>6.1441746022147182E-6</v>
      </c>
      <c r="M152" s="1">
        <v>9.1898051337199871E-7</v>
      </c>
      <c r="N152" s="1">
        <v>1.3745075389942726E-7</v>
      </c>
      <c r="AC152"/>
    </row>
    <row r="153" spans="1:29" ht="24" customHeight="1">
      <c r="A153"/>
      <c r="C153" s="1">
        <v>-1</v>
      </c>
      <c r="D153" s="1">
        <v>0.88079707797788231</v>
      </c>
      <c r="E153" s="1">
        <v>0.7310585786300049</v>
      </c>
      <c r="F153" s="1">
        <v>0.5</v>
      </c>
      <c r="G153" s="1">
        <v>0.2689414213699951</v>
      </c>
      <c r="H153" s="1">
        <v>0.10909682119561298</v>
      </c>
      <c r="I153" s="1">
        <v>3.9165722796764356E-2</v>
      </c>
      <c r="J153" s="1">
        <v>2.2378485212763335E-3</v>
      </c>
      <c r="K153" s="1">
        <v>1.2339457598623172E-4</v>
      </c>
      <c r="L153" s="1">
        <v>6.7903586980951236E-6</v>
      </c>
      <c r="M153" s="1">
        <v>3.7362979838924758E-7</v>
      </c>
      <c r="N153" s="1">
        <v>5.5883310802238071E-8</v>
      </c>
      <c r="AC153"/>
    </row>
    <row r="154" spans="1:29" ht="24" customHeight="1">
      <c r="A154"/>
      <c r="C154" s="1">
        <v>-2</v>
      </c>
      <c r="D154" s="1">
        <v>0.95257412682243336</v>
      </c>
      <c r="E154" s="1">
        <v>0.88079707797788231</v>
      </c>
      <c r="F154" s="1">
        <v>0.7310585786300049</v>
      </c>
      <c r="G154" s="1">
        <v>0.5</v>
      </c>
      <c r="H154" s="1">
        <v>0.2689414213699951</v>
      </c>
      <c r="I154" s="1">
        <v>0.10909682119561298</v>
      </c>
      <c r="J154" s="1">
        <v>1.4774031693273055E-2</v>
      </c>
      <c r="K154" s="1">
        <v>6.7508273063283811E-4</v>
      </c>
      <c r="L154" s="1">
        <v>3.0431556900565329E-5</v>
      </c>
      <c r="M154" s="1">
        <v>1.3709572068578448E-6</v>
      </c>
      <c r="N154" s="1">
        <v>6.1760609541430505E-8</v>
      </c>
      <c r="AC154"/>
    </row>
    <row r="155" spans="1:29" ht="24" customHeight="1">
      <c r="A155"/>
      <c r="C155" s="1">
        <v>-3</v>
      </c>
      <c r="D155" s="1">
        <v>0.98201379003790845</v>
      </c>
      <c r="E155" s="1">
        <v>0.95257412682243336</v>
      </c>
      <c r="F155" s="1">
        <v>0.88079707797788231</v>
      </c>
      <c r="G155" s="1">
        <v>0.7310585786300049</v>
      </c>
      <c r="H155" s="1">
        <v>0.5</v>
      </c>
      <c r="I155" s="1">
        <v>0.2689414213699951</v>
      </c>
      <c r="J155" s="1">
        <v>0.10909682119561298</v>
      </c>
      <c r="K155" s="1">
        <v>5.4862988994504036E-3</v>
      </c>
      <c r="L155" s="1">
        <v>2.4845508183933427E-4</v>
      </c>
      <c r="M155" s="1">
        <v>1.1195359505113293E-5</v>
      </c>
      <c r="N155" s="1">
        <v>5.0434740820145165E-7</v>
      </c>
      <c r="AC155"/>
    </row>
    <row r="156" spans="1:29" ht="24" customHeight="1">
      <c r="A156"/>
      <c r="C156" s="1">
        <v>-4</v>
      </c>
      <c r="D156" s="1">
        <v>0.99330714907571527</v>
      </c>
      <c r="E156" s="1">
        <v>0.98201379003790845</v>
      </c>
      <c r="F156" s="1">
        <v>0.95257412682243336</v>
      </c>
      <c r="G156" s="1">
        <v>0.88079707797788231</v>
      </c>
      <c r="H156" s="1">
        <v>0.7310585786300049</v>
      </c>
      <c r="I156" s="1">
        <v>0.5</v>
      </c>
      <c r="J156" s="1">
        <v>0.2689414213699951</v>
      </c>
      <c r="K156" s="1">
        <v>4.3107254941086116E-2</v>
      </c>
      <c r="L156" s="1">
        <v>2.0253203890498819E-3</v>
      </c>
      <c r="M156" s="1">
        <v>9.141587385216144E-5</v>
      </c>
      <c r="N156" s="1">
        <v>4.1185717448326281E-6</v>
      </c>
      <c r="AC156"/>
    </row>
    <row r="157" spans="1:29" ht="24" customHeight="1">
      <c r="A157"/>
      <c r="C157" s="1">
        <v>-5</v>
      </c>
      <c r="D157" s="1">
        <v>0.99752737684336534</v>
      </c>
      <c r="E157" s="1">
        <v>0.99330714907571527</v>
      </c>
      <c r="F157" s="1">
        <v>0.98201379003790845</v>
      </c>
      <c r="G157" s="1">
        <v>0.95257412682243336</v>
      </c>
      <c r="H157" s="1">
        <v>0.88079707797788231</v>
      </c>
      <c r="I157" s="1">
        <v>0.7310585786300049</v>
      </c>
      <c r="J157" s="1">
        <v>0.5</v>
      </c>
      <c r="K157" s="1">
        <v>0.2689414213699951</v>
      </c>
      <c r="L157" s="1">
        <v>1.6302499371440946E-2</v>
      </c>
      <c r="M157" s="1">
        <v>7.4602883383669699E-4</v>
      </c>
      <c r="N157" s="1">
        <v>3.3631964038671175E-5</v>
      </c>
      <c r="AC157"/>
    </row>
    <row r="158" spans="1:29" ht="24" customHeight="1">
      <c r="A158"/>
      <c r="D158" s="1" cm="1">
        <f t="array" ref="D158:N158">_xlfn.SEQUENCE(1,11,-5)</f>
        <v>-5</v>
      </c>
      <c r="E158" s="1">
        <v>-4</v>
      </c>
      <c r="F158" s="1">
        <v>-3</v>
      </c>
      <c r="G158" s="1">
        <v>-2</v>
      </c>
      <c r="H158" s="1">
        <v>-1</v>
      </c>
      <c r="I158" s="1">
        <v>0</v>
      </c>
      <c r="J158" s="1">
        <v>1</v>
      </c>
      <c r="K158" s="1">
        <v>2</v>
      </c>
      <c r="L158" s="1">
        <v>3</v>
      </c>
      <c r="M158" s="1">
        <v>4</v>
      </c>
      <c r="N158" s="1">
        <v>5</v>
      </c>
      <c r="AC158"/>
    </row>
    <row r="159" spans="1:29" ht="24" customHeight="1">
      <c r="A159"/>
      <c r="I159" s="1" t="s">
        <v>60</v>
      </c>
      <c r="AC159"/>
    </row>
    <row r="160" spans="1:29" ht="24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AC160"/>
    </row>
    <row r="161" spans="1:29" s="13" customFormat="1" ht="24" customHeight="1">
      <c r="A161" s="4" t="s">
        <v>69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O161" s="14"/>
    </row>
    <row r="162" spans="1:29" ht="24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AC162"/>
    </row>
    <row r="163" spans="1:29" ht="24" customHeight="1">
      <c r="A163"/>
      <c r="B163"/>
      <c r="C163"/>
      <c r="D163"/>
      <c r="E163"/>
      <c r="F163"/>
      <c r="G163"/>
      <c r="H163"/>
      <c r="I163"/>
      <c r="J163"/>
      <c r="K163"/>
      <c r="M163" t="s">
        <v>70</v>
      </c>
      <c r="AC163"/>
    </row>
    <row r="164" spans="1:29" ht="24" customHeight="1">
      <c r="A164"/>
      <c r="B164"/>
      <c r="C164"/>
      <c r="D164"/>
      <c r="E164"/>
      <c r="F164"/>
      <c r="G164"/>
      <c r="H164"/>
      <c r="I164"/>
      <c r="J164"/>
      <c r="K164"/>
      <c r="M164" t="s">
        <v>71</v>
      </c>
      <c r="AC164"/>
    </row>
    <row r="165" spans="1:29" ht="24" customHeight="1">
      <c r="A165"/>
      <c r="B165"/>
      <c r="C165"/>
      <c r="D165"/>
      <c r="E165"/>
      <c r="F165"/>
      <c r="G165"/>
      <c r="H165"/>
      <c r="I165"/>
      <c r="J165"/>
      <c r="K165"/>
      <c r="L165" s="3" t="s">
        <v>72</v>
      </c>
      <c r="AC165"/>
    </row>
    <row r="166" spans="1:29" ht="24" customHeight="1">
      <c r="A166"/>
      <c r="B166"/>
      <c r="C166"/>
      <c r="D166"/>
      <c r="E166"/>
      <c r="F166"/>
      <c r="G166"/>
      <c r="H166"/>
      <c r="I166"/>
      <c r="J166"/>
      <c r="K166"/>
      <c r="AC166"/>
    </row>
    <row r="167" spans="1:29" ht="24" customHeight="1">
      <c r="A167"/>
      <c r="B167"/>
      <c r="C167"/>
      <c r="D167"/>
      <c r="E167"/>
      <c r="F167"/>
      <c r="G167"/>
      <c r="H167"/>
      <c r="I167"/>
      <c r="J167"/>
      <c r="K167"/>
      <c r="AC167"/>
    </row>
    <row r="168" spans="1:29" ht="24" customHeight="1">
      <c r="A168"/>
      <c r="B168"/>
      <c r="C168"/>
      <c r="D168"/>
      <c r="E168"/>
      <c r="F168"/>
      <c r="G168" t="s">
        <v>73</v>
      </c>
      <c r="H168" t="s">
        <v>74</v>
      </c>
      <c r="I168"/>
      <c r="J168"/>
      <c r="K168"/>
      <c r="L168" s="7">
        <v>2.9884723354771585E-3</v>
      </c>
      <c r="M168" s="7">
        <v>7.3101173422378193E-2</v>
      </c>
      <c r="N168" s="7">
        <v>0.28905049737499611</v>
      </c>
      <c r="O168" s="7">
        <v>0.6456563062257954</v>
      </c>
      <c r="P168" s="7">
        <v>0.75026010559511747</v>
      </c>
      <c r="Q168" s="7">
        <v>0.59387310293414286</v>
      </c>
      <c r="R168" s="7">
        <v>0.82635335298099533</v>
      </c>
      <c r="S168" s="7">
        <v>0.93401099050878122</v>
      </c>
      <c r="T168" s="7">
        <v>0.9765693323263297</v>
      </c>
      <c r="U168" s="7">
        <v>0.99191799137467451</v>
      </c>
      <c r="V168" s="7">
        <v>1.0102919390777289E-4</v>
      </c>
      <c r="W168" s="7">
        <v>3.9165722796764356E-2</v>
      </c>
      <c r="X168" s="7">
        <v>1.2339457598623172E-4</v>
      </c>
      <c r="Y168" s="7">
        <v>3.2295464698450516E-2</v>
      </c>
      <c r="Z168" s="7">
        <v>5.4862988994504036E-3</v>
      </c>
      <c r="AA168" s="7">
        <v>0.59868766011245211</v>
      </c>
      <c r="AC168"/>
    </row>
    <row r="169" spans="1:29" ht="24" customHeight="1">
      <c r="A169"/>
      <c r="B169"/>
      <c r="C169"/>
      <c r="D169"/>
      <c r="E169"/>
      <c r="F169"/>
      <c r="G169"/>
      <c r="H169"/>
      <c r="I169"/>
      <c r="J169"/>
      <c r="K169"/>
      <c r="AC169"/>
    </row>
    <row r="170" spans="1:29" ht="24" customHeight="1">
      <c r="A170"/>
      <c r="B170"/>
      <c r="C170"/>
      <c r="D170"/>
      <c r="E170"/>
      <c r="F170"/>
      <c r="G170"/>
      <c r="H170"/>
      <c r="I170"/>
      <c r="J170"/>
      <c r="K170"/>
      <c r="AC170"/>
    </row>
    <row r="171" spans="1:29" ht="24" customHeight="1" thickBot="1">
      <c r="A171"/>
      <c r="B171"/>
      <c r="C171"/>
      <c r="D171" s="25" t="s">
        <v>75</v>
      </c>
      <c r="E171"/>
      <c r="F171"/>
      <c r="G171"/>
      <c r="H171"/>
      <c r="I171"/>
      <c r="J171"/>
      <c r="K171"/>
      <c r="AC171"/>
    </row>
    <row r="172" spans="1:29" ht="24" customHeight="1" thickBot="1">
      <c r="A172"/>
      <c r="B172"/>
      <c r="C172"/>
      <c r="D172"/>
      <c r="E172"/>
      <c r="F172"/>
      <c r="G172"/>
      <c r="H172" t="s">
        <v>76</v>
      </c>
      <c r="J172"/>
      <c r="K172"/>
      <c r="L172" s="87"/>
      <c r="M172" s="87"/>
      <c r="N172" s="87"/>
      <c r="O172" s="87"/>
      <c r="P172" s="87"/>
      <c r="Q172" s="87"/>
      <c r="R172" s="87"/>
      <c r="S172" s="87">
        <v>0.93401099050878122</v>
      </c>
      <c r="T172" s="87">
        <v>0.9765693323263297</v>
      </c>
      <c r="U172" s="87">
        <v>0.99191799137467451</v>
      </c>
      <c r="V172" s="87">
        <v>1.0102919390777289E-4</v>
      </c>
      <c r="W172" s="87">
        <v>3.9165722796764356E-2</v>
      </c>
      <c r="X172" s="87">
        <v>1.2339457598623172E-4</v>
      </c>
      <c r="Y172" s="87">
        <v>3.2295464698450516E-2</v>
      </c>
      <c r="Z172" s="87">
        <v>5.4862988994504036E-3</v>
      </c>
      <c r="AA172" s="87">
        <v>0.59868766011245211</v>
      </c>
      <c r="AC172"/>
    </row>
    <row r="173" spans="1:29" ht="24" customHeight="1" thickBot="1">
      <c r="A173"/>
      <c r="B173"/>
      <c r="C173"/>
      <c r="D173"/>
      <c r="E173"/>
      <c r="F173"/>
      <c r="G173"/>
      <c r="H173" s="6"/>
      <c r="J173"/>
      <c r="K173"/>
      <c r="L173"/>
      <c r="M173"/>
      <c r="AC173"/>
    </row>
    <row r="174" spans="1:29" ht="24" customHeight="1" thickBot="1">
      <c r="A174"/>
      <c r="B174"/>
      <c r="C174"/>
      <c r="D174"/>
      <c r="E174"/>
      <c r="F174"/>
      <c r="G174"/>
      <c r="H174" t="s">
        <v>77</v>
      </c>
      <c r="J174"/>
      <c r="K174"/>
      <c r="L174" s="87">
        <v>0</v>
      </c>
      <c r="M174" s="87">
        <v>0</v>
      </c>
      <c r="N174" s="87">
        <v>0</v>
      </c>
      <c r="O174" s="87">
        <v>0</v>
      </c>
      <c r="P174" s="87">
        <v>0</v>
      </c>
      <c r="Q174" s="87">
        <v>0</v>
      </c>
      <c r="R174" s="87">
        <v>0</v>
      </c>
      <c r="S174" s="87">
        <v>1</v>
      </c>
      <c r="T174" s="87">
        <v>1</v>
      </c>
      <c r="U174" s="87">
        <v>1</v>
      </c>
      <c r="V174" s="87">
        <v>1</v>
      </c>
      <c r="W174" s="87">
        <v>1</v>
      </c>
      <c r="X174" s="87">
        <v>1</v>
      </c>
      <c r="Y174" s="87">
        <v>1</v>
      </c>
      <c r="Z174" s="87">
        <v>1</v>
      </c>
      <c r="AA174" s="87">
        <v>1</v>
      </c>
      <c r="AC174"/>
    </row>
    <row r="175" spans="1:29" ht="24" customHeight="1" thickBot="1">
      <c r="A175"/>
      <c r="B175"/>
      <c r="C175"/>
      <c r="D175"/>
      <c r="E175"/>
      <c r="F175"/>
      <c r="G175"/>
      <c r="H175" s="6"/>
      <c r="J175"/>
      <c r="K175"/>
      <c r="AC175"/>
    </row>
    <row r="176" spans="1:29" ht="24" customHeight="1" thickBot="1">
      <c r="A176"/>
      <c r="B176"/>
      <c r="C176"/>
      <c r="E176" s="25" t="s">
        <v>78</v>
      </c>
      <c r="F176" s="6" t="s">
        <v>79</v>
      </c>
      <c r="H176"/>
      <c r="I176"/>
      <c r="J176"/>
      <c r="K176"/>
      <c r="L176" s="87"/>
      <c r="M176" s="87"/>
      <c r="N176" s="87"/>
      <c r="O176" s="87"/>
      <c r="P176" s="87"/>
      <c r="Q176" s="87"/>
      <c r="R176" s="87"/>
      <c r="S176" s="87" cm="1">
        <f t="array" ref="S176:AA176">_xlfn.LET(_xlpm.p,S172:AA172,_xlpm.yh,S174:AA174,-( _xlpm.yh*LN(_xlpm.p)+(1-_xlpm.yh)*LN(1-_xlpm.p)))</f>
        <v>6.8267073682503954E-2</v>
      </c>
      <c r="T176" s="87">
        <v>2.3709530339628439E-2</v>
      </c>
      <c r="U176" s="87">
        <v>8.1148450998229735E-3</v>
      </c>
      <c r="V176" s="87">
        <v>9.200101034297699</v>
      </c>
      <c r="W176" s="87">
        <v>3.2399533331624304</v>
      </c>
      <c r="X176" s="87">
        <v>9.0001234021897236</v>
      </c>
      <c r="Y176" s="87">
        <v>3.4328284704248651</v>
      </c>
      <c r="Z176" s="87">
        <v>5.2055014039096577</v>
      </c>
      <c r="AA176" s="87">
        <v>0.51301525239995238</v>
      </c>
      <c r="AC176"/>
    </row>
    <row r="177" spans="1:29" ht="24" customHeight="1" thickBot="1">
      <c r="A177"/>
      <c r="B177"/>
      <c r="C177"/>
      <c r="D177"/>
      <c r="E177"/>
      <c r="F177"/>
      <c r="H177"/>
      <c r="I177"/>
      <c r="J177"/>
      <c r="K177"/>
      <c r="L177"/>
      <c r="M177"/>
      <c r="AC177"/>
    </row>
    <row r="178" spans="1:29" ht="24" customHeight="1" thickBot="1">
      <c r="A178"/>
      <c r="B178"/>
      <c r="C178"/>
      <c r="D178"/>
      <c r="E178" s="25" t="s">
        <v>80</v>
      </c>
      <c r="F178"/>
      <c r="G178"/>
      <c r="H178" s="6" t="s">
        <v>81</v>
      </c>
      <c r="I178"/>
      <c r="K178"/>
      <c r="L178" s="87">
        <f>AVERAGE(_xlfn.ANCHORARRAY(S176))</f>
        <v>3.4101793717229203</v>
      </c>
      <c r="M178"/>
      <c r="AC178"/>
    </row>
    <row r="179" spans="1:29" ht="24" customHeight="1">
      <c r="A179"/>
      <c r="B179"/>
      <c r="C179"/>
      <c r="D179"/>
      <c r="E179"/>
      <c r="F179"/>
      <c r="G179"/>
      <c r="H179"/>
      <c r="I179"/>
      <c r="J179" s="6"/>
      <c r="K179"/>
      <c r="L179"/>
      <c r="M179"/>
      <c r="AC179"/>
    </row>
    <row r="180" spans="1:29" ht="24" customHeight="1" thickBot="1">
      <c r="A180"/>
      <c r="B180"/>
      <c r="C180"/>
      <c r="D180"/>
      <c r="E180"/>
      <c r="F180"/>
      <c r="G180"/>
      <c r="H180"/>
      <c r="I180"/>
      <c r="J180" s="6"/>
      <c r="K180"/>
      <c r="L180"/>
      <c r="M180"/>
      <c r="AC180"/>
    </row>
    <row r="181" spans="1:29" ht="24" customHeight="1" thickBot="1">
      <c r="A181"/>
      <c r="B181"/>
      <c r="C181"/>
      <c r="D181" s="25" t="s">
        <v>82</v>
      </c>
      <c r="E181"/>
      <c r="F181"/>
      <c r="G181"/>
      <c r="H181" t="s">
        <v>76</v>
      </c>
      <c r="J181"/>
      <c r="K181"/>
      <c r="L181" s="87">
        <v>2.9884723354771585E-3</v>
      </c>
      <c r="M181" s="87">
        <v>7.3101173422378193E-2</v>
      </c>
      <c r="N181" s="87">
        <v>0.28905049737499611</v>
      </c>
      <c r="O181" s="87">
        <v>0.6456563062257954</v>
      </c>
      <c r="P181" s="87">
        <v>0.75026010559511747</v>
      </c>
      <c r="Q181" s="87">
        <v>0.59387310293414286</v>
      </c>
      <c r="R181" s="87">
        <v>0.82635335298099533</v>
      </c>
      <c r="S181" s="87">
        <v>0.93401099050878122</v>
      </c>
      <c r="T181" s="87">
        <v>0.9765693323263297</v>
      </c>
      <c r="U181" s="87">
        <v>0.99191799137467451</v>
      </c>
      <c r="V181" s="87">
        <v>1.0102919390777289E-4</v>
      </c>
      <c r="W181" s="87">
        <v>3.9165722796764356E-2</v>
      </c>
      <c r="X181" s="87">
        <v>1.2339457598623172E-4</v>
      </c>
      <c r="Y181" s="87">
        <v>3.2295464698450516E-2</v>
      </c>
      <c r="Z181" s="87">
        <v>5.4862988994504036E-3</v>
      </c>
      <c r="AA181" s="87">
        <v>0.59868766011245211</v>
      </c>
      <c r="AC181"/>
    </row>
    <row r="182" spans="1:29" ht="24" customHeight="1" thickBot="1">
      <c r="A182"/>
      <c r="B182"/>
      <c r="C182"/>
      <c r="D182"/>
      <c r="E182"/>
      <c r="F182"/>
      <c r="G182"/>
      <c r="H182" s="6"/>
      <c r="J182"/>
      <c r="K182"/>
      <c r="L182"/>
      <c r="M182"/>
      <c r="AC182"/>
    </row>
    <row r="183" spans="1:29" ht="24" customHeight="1" thickBot="1">
      <c r="A183"/>
      <c r="B183"/>
      <c r="C183"/>
      <c r="D183"/>
      <c r="E183"/>
      <c r="F183"/>
      <c r="G183"/>
      <c r="H183" t="s">
        <v>77</v>
      </c>
      <c r="J183"/>
      <c r="K183"/>
      <c r="L183" s="87">
        <v>1</v>
      </c>
      <c r="M183" s="87">
        <v>1</v>
      </c>
      <c r="N183" s="87">
        <v>1</v>
      </c>
      <c r="O183" s="87">
        <v>1</v>
      </c>
      <c r="P183" s="87">
        <v>1</v>
      </c>
      <c r="Q183" s="87">
        <v>1</v>
      </c>
      <c r="R183" s="87">
        <v>1</v>
      </c>
      <c r="S183" s="87">
        <v>0</v>
      </c>
      <c r="T183" s="87">
        <v>0</v>
      </c>
      <c r="U183" s="87">
        <v>0</v>
      </c>
      <c r="V183" s="87">
        <v>0</v>
      </c>
      <c r="W183" s="87">
        <v>0</v>
      </c>
      <c r="X183" s="87">
        <v>0</v>
      </c>
      <c r="Y183" s="87">
        <v>0</v>
      </c>
      <c r="Z183" s="87">
        <v>0</v>
      </c>
      <c r="AA183" s="87">
        <v>0</v>
      </c>
      <c r="AC183"/>
    </row>
    <row r="184" spans="1:29" ht="24" customHeight="1" thickBot="1">
      <c r="A184"/>
      <c r="B184"/>
      <c r="C184"/>
      <c r="D184"/>
      <c r="E184"/>
      <c r="F184"/>
      <c r="G184"/>
      <c r="H184" s="6"/>
      <c r="J184"/>
      <c r="K184"/>
      <c r="AC184"/>
    </row>
    <row r="185" spans="1:29" ht="24" customHeight="1" thickBot="1">
      <c r="A185"/>
      <c r="B185"/>
      <c r="C185"/>
      <c r="D185"/>
      <c r="E185" s="25" t="s">
        <v>78</v>
      </c>
      <c r="F185" s="6" t="s">
        <v>83</v>
      </c>
      <c r="G185"/>
      <c r="H185" s="6"/>
      <c r="J185"/>
      <c r="K185"/>
      <c r="L185" s="87" cm="1">
        <f t="array" ref="L185:AA185">_xlfn.LET(_xlpm.p,L181:AA181,_xlpm.yh,L183:AA183,-( _xlpm.yh*LN(_xlpm.p)+(1-_xlpm.yh)*LN(1-_xlpm.p)))</f>
        <v>5.8129929467355641</v>
      </c>
      <c r="M185" s="87">
        <v>2.6159108600655254</v>
      </c>
      <c r="N185" s="87">
        <v>1.2411538747320876</v>
      </c>
      <c r="O185" s="87">
        <v>0.43748795048588573</v>
      </c>
      <c r="P185" s="87">
        <v>0.28733532511543097</v>
      </c>
      <c r="Q185" s="87">
        <v>0.52108961386593711</v>
      </c>
      <c r="R185" s="87">
        <v>0.1907328088238214</v>
      </c>
      <c r="S185" s="87">
        <v>2.7182670736825041</v>
      </c>
      <c r="T185" s="87">
        <v>3.7537095303396288</v>
      </c>
      <c r="U185" s="87">
        <v>4.818114845099811</v>
      </c>
      <c r="V185" s="87">
        <v>1.0103429770052188E-4</v>
      </c>
      <c r="W185" s="87">
        <v>3.9953333162430334E-2</v>
      </c>
      <c r="X185" s="87">
        <v>1.2340218972322915E-4</v>
      </c>
      <c r="Y185" s="87">
        <v>3.2828470424865405E-2</v>
      </c>
      <c r="Z185" s="87">
        <v>5.5014039096573722E-3</v>
      </c>
      <c r="AA185" s="87">
        <v>0.91301525239995296</v>
      </c>
      <c r="AC185"/>
    </row>
    <row r="186" spans="1:29" ht="24" customHeight="1" thickBot="1">
      <c r="A186"/>
      <c r="B186"/>
      <c r="C186"/>
      <c r="D186"/>
      <c r="E186"/>
      <c r="F186"/>
      <c r="G186"/>
      <c r="H186"/>
      <c r="I186"/>
      <c r="J186"/>
      <c r="K186"/>
      <c r="L186"/>
      <c r="M186"/>
      <c r="AC186"/>
    </row>
    <row r="187" spans="1:29" ht="24" customHeight="1" thickBot="1">
      <c r="A187"/>
      <c r="B187"/>
      <c r="C187"/>
      <c r="D187"/>
      <c r="E187" s="25" t="s">
        <v>80</v>
      </c>
      <c r="F187"/>
      <c r="G187"/>
      <c r="H187" s="25" t="s">
        <v>80</v>
      </c>
      <c r="I187"/>
      <c r="J187" s="6" t="s">
        <v>81</v>
      </c>
      <c r="K187"/>
      <c r="L187" s="87">
        <f>AVERAGE(_xlfn.ANCHORARRAY(L185))</f>
        <v>1.4617698578331575</v>
      </c>
      <c r="M187"/>
      <c r="AC187"/>
    </row>
    <row r="188" spans="1:29" ht="24" customHeight="1">
      <c r="A188"/>
      <c r="B188"/>
      <c r="C188"/>
      <c r="D188"/>
      <c r="E188"/>
      <c r="F188"/>
      <c r="G188"/>
      <c r="H188"/>
      <c r="I188"/>
      <c r="J188" s="6"/>
      <c r="K188"/>
      <c r="L188"/>
      <c r="M188"/>
      <c r="AC188"/>
    </row>
  </sheetData>
  <conditionalFormatting sqref="D60:N70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85:N95">
    <cfRule type="colorScale" priority="20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D108:N118">
    <cfRule type="colorScale" priority="17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D128:N138">
    <cfRule type="colorScale" priority="12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D147:N157">
    <cfRule type="colorScale" priority="11">
      <colorScale>
        <cfvo type="min"/>
        <cfvo type="max"/>
        <color rgb="FFFCFCFF"/>
        <color rgb="FF63BE7B"/>
      </colorScale>
    </cfRule>
  </conditionalFormatting>
  <conditionalFormatting sqref="L34:V44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85">
    <cfRule type="colorScale" priority="7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R108">
    <cfRule type="colorScale" priority="14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R60:AB70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86:AB95 S85:AB85">
    <cfRule type="colorScale" priority="19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R109:AB118 S108:AB108">
    <cfRule type="colorScale" priority="16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F85">
    <cfRule type="colorScale" priority="6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F108">
    <cfRule type="colorScale" priority="13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F86:AP95 AG85:AP85">
    <cfRule type="colorScale" priority="18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F109:AP118 AG108:AP108">
    <cfRule type="colorScale" priority="15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T85">
    <cfRule type="colorScale" priority="3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T108">
    <cfRule type="colorScale" priority="1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T86:BD95 AU85:BD85">
    <cfRule type="colorScale" priority="5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T109:BD118 AU108:BD108">
    <cfRule type="colorScale" priority="2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86AC-C858-2444-8175-9B8703033479}">
  <dimension ref="A1:CH432"/>
  <sheetViews>
    <sheetView tabSelected="1" topLeftCell="J246" zoomScaleNormal="100" workbookViewId="0">
      <selection activeCell="W264" sqref="W264"/>
    </sheetView>
  </sheetViews>
  <sheetFormatPr defaultColWidth="4.875" defaultRowHeight="24" customHeight="1"/>
  <cols>
    <col min="4" max="5" width="4.875" customWidth="1"/>
    <col min="12" max="14" width="4.875" customWidth="1"/>
    <col min="16" max="16" width="4.875" customWidth="1"/>
    <col min="17" max="17" width="5.125" bestFit="1" customWidth="1"/>
    <col min="19" max="19" width="5.125" bestFit="1" customWidth="1"/>
    <col min="23" max="23" width="4.875" customWidth="1"/>
    <col min="25" max="25" width="4.875" style="1" customWidth="1"/>
    <col min="26" max="27" width="4.875" style="1"/>
    <col min="30" max="30" width="4.875" customWidth="1"/>
  </cols>
  <sheetData>
    <row r="1" spans="1:86" s="14" customFormat="1" ht="27">
      <c r="A1" s="26" t="s">
        <v>84</v>
      </c>
      <c r="Y1" s="13"/>
      <c r="Z1" s="13"/>
      <c r="AA1" s="13"/>
    </row>
    <row r="3" spans="1:86" ht="24" customHeight="1" thickBot="1"/>
    <row r="4" spans="1:86" ht="24" customHeight="1">
      <c r="W4" s="38">
        <v>4.3137254901960784E-2</v>
      </c>
      <c r="X4" s="39">
        <v>0.62352941176470589</v>
      </c>
      <c r="Y4" s="39">
        <v>0.61568627450980395</v>
      </c>
      <c r="Z4" s="39">
        <v>0.61960784313725492</v>
      </c>
      <c r="AA4" s="39">
        <v>0.61960784313725492</v>
      </c>
      <c r="AB4" s="39">
        <v>0.7803921568627451</v>
      </c>
      <c r="AC4" s="39">
        <v>0</v>
      </c>
      <c r="AD4" s="40">
        <v>4.7058823529411764E-2</v>
      </c>
    </row>
    <row r="5" spans="1:86" ht="24" customHeight="1">
      <c r="W5" s="41">
        <v>0.6</v>
      </c>
      <c r="X5" s="42">
        <v>6.2745098039215685E-2</v>
      </c>
      <c r="Y5" s="42">
        <v>0.56862745098039214</v>
      </c>
      <c r="Z5" s="42">
        <v>3.1372549019607843E-2</v>
      </c>
      <c r="AA5" s="42">
        <v>0.5490196078431373</v>
      </c>
      <c r="AB5" s="42">
        <v>4.7058823529411764E-2</v>
      </c>
      <c r="AC5" s="42">
        <v>3.9215686274509803E-2</v>
      </c>
      <c r="AD5" s="43">
        <v>2.3529411764705882E-2</v>
      </c>
    </row>
    <row r="6" spans="1:86" ht="24" customHeight="1">
      <c r="W6" s="41">
        <v>0.62745098039215685</v>
      </c>
      <c r="X6" s="42">
        <v>0.5725490196078431</v>
      </c>
      <c r="Y6" s="42">
        <v>0.61568627450980395</v>
      </c>
      <c r="Z6" s="42">
        <v>0.62745098039215685</v>
      </c>
      <c r="AA6" s="42">
        <v>0.60392156862745094</v>
      </c>
      <c r="AB6" s="42">
        <v>0.7803921568627451</v>
      </c>
      <c r="AC6" s="42">
        <v>5.0980392156862744E-2</v>
      </c>
      <c r="AD6" s="43">
        <v>1.9607843137254902E-2</v>
      </c>
    </row>
    <row r="7" spans="1:86" ht="24" customHeight="1">
      <c r="W7" s="41">
        <v>1.9607843137254902E-2</v>
      </c>
      <c r="X7" s="42">
        <v>4.3137254901960784E-2</v>
      </c>
      <c r="Y7" s="42">
        <v>0.9137254901960784</v>
      </c>
      <c r="Z7" s="42">
        <v>0.92156862745098034</v>
      </c>
      <c r="AA7" s="42">
        <v>0.59215686274509804</v>
      </c>
      <c r="AB7" s="42">
        <v>0</v>
      </c>
      <c r="AC7" s="42">
        <v>4.7058823529411764E-2</v>
      </c>
      <c r="AD7" s="43">
        <v>6.6666666666666666E-2</v>
      </c>
    </row>
    <row r="8" spans="1:86" ht="24" customHeight="1">
      <c r="W8" s="41">
        <v>1.5686274509803921E-2</v>
      </c>
      <c r="X8" s="42">
        <v>0.57647058823529407</v>
      </c>
      <c r="Y8" s="42">
        <v>0.94509803921568625</v>
      </c>
      <c r="Z8" s="42">
        <v>0.9137254901960784</v>
      </c>
      <c r="AA8" s="42">
        <v>0.55294117647058827</v>
      </c>
      <c r="AB8" s="42">
        <v>0.74901960784313726</v>
      </c>
      <c r="AC8" s="42">
        <v>7.4509803921568626E-2</v>
      </c>
      <c r="AD8" s="43">
        <v>2.3529411764705882E-2</v>
      </c>
    </row>
    <row r="9" spans="1:86" ht="24" customHeight="1">
      <c r="W9" s="41">
        <v>1.1764705882352941E-2</v>
      </c>
      <c r="X9" s="42">
        <v>7.8431372549019607E-3</v>
      </c>
      <c r="Y9" s="42">
        <v>0.91764705882352937</v>
      </c>
      <c r="Z9" s="42">
        <v>0.90588235294117647</v>
      </c>
      <c r="AA9" s="42">
        <v>0.62745098039215685</v>
      </c>
      <c r="AB9" s="42">
        <v>5.4901960784313725E-2</v>
      </c>
      <c r="AC9" s="42">
        <v>1.1764705882352941E-2</v>
      </c>
      <c r="AD9" s="43">
        <v>0.61176470588235299</v>
      </c>
    </row>
    <row r="10" spans="1:86" ht="24" customHeight="1">
      <c r="W10" s="41">
        <v>7.8431372549019607E-3</v>
      </c>
      <c r="X10" s="42">
        <v>2.3529411764705882E-2</v>
      </c>
      <c r="Y10" s="42">
        <v>0.89411764705882357</v>
      </c>
      <c r="Z10" s="42">
        <v>0.90980392156862744</v>
      </c>
      <c r="AA10" s="42">
        <v>0.5725490196078431</v>
      </c>
      <c r="AB10" s="42">
        <v>0.5607843137254902</v>
      </c>
      <c r="AC10" s="42">
        <v>0.60784313725490191</v>
      </c>
      <c r="AD10" s="43">
        <v>2.3529411764705882E-2</v>
      </c>
    </row>
    <row r="11" spans="1:86" ht="24" customHeight="1" thickBot="1">
      <c r="W11" s="44">
        <v>6.2745098039215685E-2</v>
      </c>
      <c r="X11" s="45">
        <v>5.8823529411764705E-2</v>
      </c>
      <c r="Y11" s="45">
        <v>0.56470588235294117</v>
      </c>
      <c r="Z11" s="45">
        <v>5.0980392156862744E-2</v>
      </c>
      <c r="AA11" s="45">
        <v>0.60392156862745094</v>
      </c>
      <c r="AB11" s="45">
        <v>5.8823529411764705E-2</v>
      </c>
      <c r="AC11" s="45">
        <v>6.6666666666666666E-2</v>
      </c>
      <c r="AD11" s="46">
        <v>1.1764705882352941E-2</v>
      </c>
    </row>
    <row r="12" spans="1:86" ht="24" customHeight="1" thickBot="1"/>
    <row r="13" spans="1:86" ht="24" customHeight="1" thickBot="1">
      <c r="U13" t="s">
        <v>85</v>
      </c>
      <c r="W13" s="87" cm="1">
        <f t="array" ref="W13:CH16">IM2COL(W4:AD11,2,1,1,0)</f>
        <v>4.3137254901960784E-2</v>
      </c>
      <c r="X13" s="15">
        <v>0.62352941176470589</v>
      </c>
      <c r="Y13" s="15">
        <v>0.61568627450980395</v>
      </c>
      <c r="Z13" s="15">
        <v>0.61960784313725492</v>
      </c>
      <c r="AA13" s="15">
        <v>0.61960784313725492</v>
      </c>
      <c r="AB13" s="15">
        <v>0.7803921568627451</v>
      </c>
      <c r="AC13" s="15">
        <v>0</v>
      </c>
      <c r="AD13" s="15">
        <v>4.7058823529411764E-2</v>
      </c>
      <c r="AE13" s="15">
        <v>0.6</v>
      </c>
      <c r="AF13" s="15">
        <v>6.2745098039215685E-2</v>
      </c>
      <c r="AG13" s="15">
        <v>0.56862745098039214</v>
      </c>
      <c r="AH13" s="15">
        <v>3.1372549019607843E-2</v>
      </c>
      <c r="AI13" s="15">
        <v>0.5490196078431373</v>
      </c>
      <c r="AJ13" s="15">
        <v>4.7058823529411764E-2</v>
      </c>
      <c r="AK13" s="15">
        <v>3.9215686274509803E-2</v>
      </c>
      <c r="AL13" s="15">
        <v>2.3529411764705882E-2</v>
      </c>
      <c r="AM13" s="15">
        <v>0.62745098039215685</v>
      </c>
      <c r="AN13" s="15">
        <v>0.5725490196078431</v>
      </c>
      <c r="AO13" s="15">
        <v>0.61568627450980395</v>
      </c>
      <c r="AP13" s="15">
        <v>0.62745098039215685</v>
      </c>
      <c r="AQ13" s="15">
        <v>0.60392156862745094</v>
      </c>
      <c r="AR13" s="15">
        <v>0.7803921568627451</v>
      </c>
      <c r="AS13" s="15">
        <v>5.0980392156862744E-2</v>
      </c>
      <c r="AT13" s="15">
        <v>1.9607843137254902E-2</v>
      </c>
      <c r="AU13" s="15">
        <v>1.9607843137254902E-2</v>
      </c>
      <c r="AV13" s="15">
        <v>4.3137254901960784E-2</v>
      </c>
      <c r="AW13" s="15">
        <v>0.9137254901960784</v>
      </c>
      <c r="AX13" s="15">
        <v>0.92156862745098034</v>
      </c>
      <c r="AY13" s="15">
        <v>0.59215686274509804</v>
      </c>
      <c r="AZ13" s="15">
        <v>0</v>
      </c>
      <c r="BA13" s="15">
        <v>4.7058823529411764E-2</v>
      </c>
      <c r="BB13" s="15">
        <v>6.6666666666666666E-2</v>
      </c>
      <c r="BC13" s="15">
        <v>1.5686274509803921E-2</v>
      </c>
      <c r="BD13" s="15">
        <v>0.57647058823529407</v>
      </c>
      <c r="BE13" s="15">
        <v>0.94509803921568625</v>
      </c>
      <c r="BF13" s="15">
        <v>0.9137254901960784</v>
      </c>
      <c r="BG13" s="15">
        <v>0.55294117647058827</v>
      </c>
      <c r="BH13" s="15">
        <v>0.74901960784313726</v>
      </c>
      <c r="BI13" s="15">
        <v>7.4509803921568626E-2</v>
      </c>
      <c r="BJ13" s="15">
        <v>2.3529411764705882E-2</v>
      </c>
      <c r="BK13" s="15">
        <v>1.1764705882352941E-2</v>
      </c>
      <c r="BL13" s="15">
        <v>7.8431372549019607E-3</v>
      </c>
      <c r="BM13" s="15">
        <v>0.91764705882352937</v>
      </c>
      <c r="BN13" s="15">
        <v>0.90588235294117647</v>
      </c>
      <c r="BO13" s="15">
        <v>0.62745098039215685</v>
      </c>
      <c r="BP13" s="15">
        <v>5.4901960784313725E-2</v>
      </c>
      <c r="BQ13" s="15">
        <v>1.1764705882352941E-2</v>
      </c>
      <c r="BR13" s="15">
        <v>0.61176470588235299</v>
      </c>
      <c r="BS13" s="15">
        <v>7.8431372549019607E-3</v>
      </c>
      <c r="BT13" s="15">
        <v>2.3529411764705882E-2</v>
      </c>
      <c r="BU13" s="15">
        <v>0.89411764705882357</v>
      </c>
      <c r="BV13" s="15">
        <v>0.90980392156862744</v>
      </c>
      <c r="BW13" s="15">
        <v>0.5725490196078431</v>
      </c>
      <c r="BX13" s="15">
        <v>0.5607843137254902</v>
      </c>
      <c r="BY13" s="15">
        <v>0.60784313725490191</v>
      </c>
      <c r="BZ13" s="15">
        <v>2.3529411764705882E-2</v>
      </c>
      <c r="CA13" s="15">
        <v>6.2745098039215685E-2</v>
      </c>
      <c r="CB13" s="15">
        <v>5.8823529411764705E-2</v>
      </c>
      <c r="CC13" s="15">
        <v>0.56470588235294117</v>
      </c>
      <c r="CD13" s="15">
        <v>5.0980392156862744E-2</v>
      </c>
      <c r="CE13" s="15">
        <v>0.60392156862745094</v>
      </c>
      <c r="CF13" s="15">
        <v>5.8823529411764705E-2</v>
      </c>
      <c r="CG13" s="15">
        <v>6.6666666666666666E-2</v>
      </c>
      <c r="CH13" s="15">
        <v>1.1764705882352941E-2</v>
      </c>
    </row>
    <row r="14" spans="1:86" ht="24" customHeight="1">
      <c r="Q14" s="29">
        <v>1</v>
      </c>
      <c r="R14" s="30">
        <v>0</v>
      </c>
      <c r="W14" s="16">
        <v>0.62352941176470589</v>
      </c>
      <c r="X14" s="16">
        <v>0.61568627450980395</v>
      </c>
      <c r="Y14" s="16">
        <v>0.61960784313725492</v>
      </c>
      <c r="Z14" s="16">
        <v>0.61960784313725492</v>
      </c>
      <c r="AA14" s="16">
        <v>0.7803921568627451</v>
      </c>
      <c r="AB14" s="16">
        <v>0</v>
      </c>
      <c r="AC14" s="16">
        <v>4.7058823529411764E-2</v>
      </c>
      <c r="AD14" s="16">
        <v>0</v>
      </c>
      <c r="AE14" s="16">
        <v>6.2745098039215685E-2</v>
      </c>
      <c r="AF14" s="16">
        <v>0.56862745098039214</v>
      </c>
      <c r="AG14" s="16">
        <v>3.1372549019607843E-2</v>
      </c>
      <c r="AH14" s="16">
        <v>0.5490196078431373</v>
      </c>
      <c r="AI14" s="16">
        <v>4.7058823529411764E-2</v>
      </c>
      <c r="AJ14" s="16">
        <v>3.9215686274509803E-2</v>
      </c>
      <c r="AK14" s="16">
        <v>2.3529411764705882E-2</v>
      </c>
      <c r="AL14" s="16">
        <v>0</v>
      </c>
      <c r="AM14" s="16">
        <v>0.5725490196078431</v>
      </c>
      <c r="AN14" s="16">
        <v>0.61568627450980395</v>
      </c>
      <c r="AO14" s="16">
        <v>0.62745098039215685</v>
      </c>
      <c r="AP14" s="16">
        <v>0.60392156862745094</v>
      </c>
      <c r="AQ14" s="16">
        <v>0.7803921568627451</v>
      </c>
      <c r="AR14" s="16">
        <v>5.0980392156862744E-2</v>
      </c>
      <c r="AS14" s="16">
        <v>1.9607843137254902E-2</v>
      </c>
      <c r="AT14" s="16">
        <v>0</v>
      </c>
      <c r="AU14" s="16">
        <v>4.3137254901960784E-2</v>
      </c>
      <c r="AV14" s="16">
        <v>0.9137254901960784</v>
      </c>
      <c r="AW14" s="16">
        <v>0.92156862745098034</v>
      </c>
      <c r="AX14" s="16">
        <v>0.59215686274509804</v>
      </c>
      <c r="AY14" s="16">
        <v>0</v>
      </c>
      <c r="AZ14" s="16">
        <v>4.7058823529411764E-2</v>
      </c>
      <c r="BA14" s="16">
        <v>6.6666666666666666E-2</v>
      </c>
      <c r="BB14" s="16">
        <v>0</v>
      </c>
      <c r="BC14" s="16">
        <v>0.57647058823529407</v>
      </c>
      <c r="BD14" s="16">
        <v>0.94509803921568625</v>
      </c>
      <c r="BE14" s="16">
        <v>0.9137254901960784</v>
      </c>
      <c r="BF14" s="16">
        <v>0.55294117647058827</v>
      </c>
      <c r="BG14" s="16">
        <v>0.74901960784313726</v>
      </c>
      <c r="BH14" s="16">
        <v>7.4509803921568626E-2</v>
      </c>
      <c r="BI14" s="16">
        <v>2.3529411764705882E-2</v>
      </c>
      <c r="BJ14" s="16">
        <v>0</v>
      </c>
      <c r="BK14" s="16">
        <v>7.8431372549019607E-3</v>
      </c>
      <c r="BL14" s="16">
        <v>0.91764705882352937</v>
      </c>
      <c r="BM14" s="16">
        <v>0.90588235294117647</v>
      </c>
      <c r="BN14" s="16">
        <v>0.62745098039215685</v>
      </c>
      <c r="BO14" s="16">
        <v>5.4901960784313725E-2</v>
      </c>
      <c r="BP14" s="16">
        <v>1.1764705882352941E-2</v>
      </c>
      <c r="BQ14" s="16">
        <v>0.61176470588235299</v>
      </c>
      <c r="BR14" s="16">
        <v>0</v>
      </c>
      <c r="BS14" s="16">
        <v>2.3529411764705882E-2</v>
      </c>
      <c r="BT14" s="16">
        <v>0.89411764705882357</v>
      </c>
      <c r="BU14" s="16">
        <v>0.90980392156862744</v>
      </c>
      <c r="BV14" s="16">
        <v>0.5725490196078431</v>
      </c>
      <c r="BW14" s="16">
        <v>0.5607843137254902</v>
      </c>
      <c r="BX14" s="16">
        <v>0.60784313725490191</v>
      </c>
      <c r="BY14" s="16">
        <v>2.3529411764705882E-2</v>
      </c>
      <c r="BZ14" s="16">
        <v>0</v>
      </c>
      <c r="CA14" s="16">
        <v>5.8823529411764705E-2</v>
      </c>
      <c r="CB14" s="16">
        <v>0.56470588235294117</v>
      </c>
      <c r="CC14" s="16">
        <v>5.0980392156862744E-2</v>
      </c>
      <c r="CD14" s="16">
        <v>0.60392156862745094</v>
      </c>
      <c r="CE14" s="16">
        <v>5.8823529411764705E-2</v>
      </c>
      <c r="CF14" s="16">
        <v>6.6666666666666666E-2</v>
      </c>
      <c r="CG14" s="16">
        <v>1.1764705882352941E-2</v>
      </c>
      <c r="CH14" s="16">
        <v>0</v>
      </c>
    </row>
    <row r="15" spans="1:86" ht="24" customHeight="1">
      <c r="Q15" s="33">
        <v>1</v>
      </c>
      <c r="R15" s="34">
        <v>0</v>
      </c>
      <c r="W15" s="16">
        <v>0.6</v>
      </c>
      <c r="X15" s="16">
        <v>6.2745098039215685E-2</v>
      </c>
      <c r="Y15" s="16">
        <v>0.56862745098039214</v>
      </c>
      <c r="Z15" s="16">
        <v>3.1372549019607843E-2</v>
      </c>
      <c r="AA15" s="16">
        <v>0.5490196078431373</v>
      </c>
      <c r="AB15" s="16">
        <v>4.7058823529411764E-2</v>
      </c>
      <c r="AC15" s="16">
        <v>3.9215686274509803E-2</v>
      </c>
      <c r="AD15" s="16">
        <v>2.3529411764705882E-2</v>
      </c>
      <c r="AE15" s="16">
        <v>0.62745098039215685</v>
      </c>
      <c r="AF15" s="16">
        <v>0.5725490196078431</v>
      </c>
      <c r="AG15" s="16">
        <v>0.61568627450980395</v>
      </c>
      <c r="AH15" s="16">
        <v>0.62745098039215685</v>
      </c>
      <c r="AI15" s="16">
        <v>0.60392156862745094</v>
      </c>
      <c r="AJ15" s="16">
        <v>0.7803921568627451</v>
      </c>
      <c r="AK15" s="16">
        <v>5.0980392156862744E-2</v>
      </c>
      <c r="AL15" s="16">
        <v>1.9607843137254902E-2</v>
      </c>
      <c r="AM15" s="16">
        <v>1.9607843137254902E-2</v>
      </c>
      <c r="AN15" s="16">
        <v>4.3137254901960784E-2</v>
      </c>
      <c r="AO15" s="16">
        <v>0.9137254901960784</v>
      </c>
      <c r="AP15" s="16">
        <v>0.92156862745098034</v>
      </c>
      <c r="AQ15" s="16">
        <v>0.59215686274509804</v>
      </c>
      <c r="AR15" s="16">
        <v>0</v>
      </c>
      <c r="AS15" s="16">
        <v>4.7058823529411764E-2</v>
      </c>
      <c r="AT15" s="16">
        <v>6.6666666666666666E-2</v>
      </c>
      <c r="AU15" s="16">
        <v>1.5686274509803921E-2</v>
      </c>
      <c r="AV15" s="16">
        <v>0.57647058823529407</v>
      </c>
      <c r="AW15" s="16">
        <v>0.94509803921568625</v>
      </c>
      <c r="AX15" s="16">
        <v>0.9137254901960784</v>
      </c>
      <c r="AY15" s="16">
        <v>0.55294117647058827</v>
      </c>
      <c r="AZ15" s="16">
        <v>0.74901960784313726</v>
      </c>
      <c r="BA15" s="16">
        <v>7.4509803921568626E-2</v>
      </c>
      <c r="BB15" s="16">
        <v>2.3529411764705882E-2</v>
      </c>
      <c r="BC15" s="16">
        <v>1.1764705882352941E-2</v>
      </c>
      <c r="BD15" s="16">
        <v>7.8431372549019607E-3</v>
      </c>
      <c r="BE15" s="16">
        <v>0.91764705882352937</v>
      </c>
      <c r="BF15" s="16">
        <v>0.90588235294117647</v>
      </c>
      <c r="BG15" s="16">
        <v>0.62745098039215685</v>
      </c>
      <c r="BH15" s="16">
        <v>5.4901960784313725E-2</v>
      </c>
      <c r="BI15" s="16">
        <v>1.1764705882352941E-2</v>
      </c>
      <c r="BJ15" s="16">
        <v>0.61176470588235299</v>
      </c>
      <c r="BK15" s="16">
        <v>7.8431372549019607E-3</v>
      </c>
      <c r="BL15" s="16">
        <v>2.3529411764705882E-2</v>
      </c>
      <c r="BM15" s="16">
        <v>0.89411764705882357</v>
      </c>
      <c r="BN15" s="16">
        <v>0.90980392156862744</v>
      </c>
      <c r="BO15" s="16">
        <v>0.5725490196078431</v>
      </c>
      <c r="BP15" s="16">
        <v>0.5607843137254902</v>
      </c>
      <c r="BQ15" s="16">
        <v>0.60784313725490191</v>
      </c>
      <c r="BR15" s="16">
        <v>2.3529411764705882E-2</v>
      </c>
      <c r="BS15" s="16">
        <v>6.2745098039215685E-2</v>
      </c>
      <c r="BT15" s="16">
        <v>5.8823529411764705E-2</v>
      </c>
      <c r="BU15" s="16">
        <v>0.56470588235294117</v>
      </c>
      <c r="BV15" s="16">
        <v>5.0980392156862744E-2</v>
      </c>
      <c r="BW15" s="16">
        <v>0.60392156862745094</v>
      </c>
      <c r="BX15" s="16">
        <v>5.8823529411764705E-2</v>
      </c>
      <c r="BY15" s="16">
        <v>6.6666666666666666E-2</v>
      </c>
      <c r="BZ15" s="16">
        <v>1.1764705882352941E-2</v>
      </c>
      <c r="CA15" s="16">
        <v>0</v>
      </c>
      <c r="CB15" s="16">
        <v>0</v>
      </c>
      <c r="CC15" s="16">
        <v>0</v>
      </c>
      <c r="CD15" s="16">
        <v>0</v>
      </c>
      <c r="CE15" s="16">
        <v>0</v>
      </c>
      <c r="CF15" s="16">
        <v>0</v>
      </c>
      <c r="CG15" s="16">
        <v>0</v>
      </c>
      <c r="CH15" s="16">
        <v>0</v>
      </c>
    </row>
    <row r="16" spans="1:86" ht="24" customHeight="1">
      <c r="Q16" s="29">
        <v>1</v>
      </c>
      <c r="R16" s="30">
        <v>0</v>
      </c>
      <c r="W16" s="17">
        <v>6.2745098039215685E-2</v>
      </c>
      <c r="X16" s="17">
        <v>0.56862745098039214</v>
      </c>
      <c r="Y16" s="17">
        <v>3.1372549019607843E-2</v>
      </c>
      <c r="Z16" s="17">
        <v>0.5490196078431373</v>
      </c>
      <c r="AA16" s="17">
        <v>4.7058823529411764E-2</v>
      </c>
      <c r="AB16" s="17">
        <v>3.9215686274509803E-2</v>
      </c>
      <c r="AC16" s="17">
        <v>2.3529411764705882E-2</v>
      </c>
      <c r="AD16" s="17">
        <v>0</v>
      </c>
      <c r="AE16" s="17">
        <v>0.5725490196078431</v>
      </c>
      <c r="AF16" s="17">
        <v>0.61568627450980395</v>
      </c>
      <c r="AG16" s="17">
        <v>0.62745098039215685</v>
      </c>
      <c r="AH16" s="17">
        <v>0.60392156862745094</v>
      </c>
      <c r="AI16" s="17">
        <v>0.7803921568627451</v>
      </c>
      <c r="AJ16" s="17">
        <v>5.0980392156862744E-2</v>
      </c>
      <c r="AK16" s="17">
        <v>1.9607843137254902E-2</v>
      </c>
      <c r="AL16" s="17">
        <v>0</v>
      </c>
      <c r="AM16" s="17">
        <v>4.3137254901960784E-2</v>
      </c>
      <c r="AN16" s="17">
        <v>0.9137254901960784</v>
      </c>
      <c r="AO16" s="17">
        <v>0.92156862745098034</v>
      </c>
      <c r="AP16" s="17">
        <v>0.59215686274509804</v>
      </c>
      <c r="AQ16" s="17">
        <v>0</v>
      </c>
      <c r="AR16" s="17">
        <v>4.7058823529411764E-2</v>
      </c>
      <c r="AS16" s="17">
        <v>6.6666666666666666E-2</v>
      </c>
      <c r="AT16" s="17">
        <v>0</v>
      </c>
      <c r="AU16" s="17">
        <v>0.57647058823529407</v>
      </c>
      <c r="AV16" s="17">
        <v>0.94509803921568625</v>
      </c>
      <c r="AW16" s="17">
        <v>0.9137254901960784</v>
      </c>
      <c r="AX16" s="17">
        <v>0.55294117647058827</v>
      </c>
      <c r="AY16" s="17">
        <v>0.74901960784313726</v>
      </c>
      <c r="AZ16" s="17">
        <v>7.4509803921568626E-2</v>
      </c>
      <c r="BA16" s="17">
        <v>2.3529411764705882E-2</v>
      </c>
      <c r="BB16" s="17">
        <v>0</v>
      </c>
      <c r="BC16" s="17">
        <v>7.8431372549019607E-3</v>
      </c>
      <c r="BD16" s="17">
        <v>0.91764705882352937</v>
      </c>
      <c r="BE16" s="17">
        <v>0.90588235294117647</v>
      </c>
      <c r="BF16" s="17">
        <v>0.62745098039215685</v>
      </c>
      <c r="BG16" s="17">
        <v>5.4901960784313725E-2</v>
      </c>
      <c r="BH16" s="17">
        <v>1.1764705882352941E-2</v>
      </c>
      <c r="BI16" s="17">
        <v>0.61176470588235299</v>
      </c>
      <c r="BJ16" s="17">
        <v>0</v>
      </c>
      <c r="BK16" s="17">
        <v>2.3529411764705882E-2</v>
      </c>
      <c r="BL16" s="17">
        <v>0.89411764705882357</v>
      </c>
      <c r="BM16" s="17">
        <v>0.90980392156862744</v>
      </c>
      <c r="BN16" s="17">
        <v>0.5725490196078431</v>
      </c>
      <c r="BO16" s="17">
        <v>0.5607843137254902</v>
      </c>
      <c r="BP16" s="17">
        <v>0.60784313725490191</v>
      </c>
      <c r="BQ16" s="17">
        <v>2.3529411764705882E-2</v>
      </c>
      <c r="BR16" s="17">
        <v>0</v>
      </c>
      <c r="BS16" s="17">
        <v>5.8823529411764705E-2</v>
      </c>
      <c r="BT16" s="17">
        <v>0.56470588235294117</v>
      </c>
      <c r="BU16" s="17">
        <v>5.0980392156862744E-2</v>
      </c>
      <c r="BV16" s="17">
        <v>0.60392156862745094</v>
      </c>
      <c r="BW16" s="17">
        <v>5.8823529411764705E-2</v>
      </c>
      <c r="BX16" s="17">
        <v>6.6666666666666666E-2</v>
      </c>
      <c r="BY16" s="17">
        <v>1.1764705882352941E-2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</row>
    <row r="17" spans="17:86" ht="24" customHeight="1">
      <c r="Q17" s="33">
        <v>0</v>
      </c>
      <c r="R17" s="34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</row>
    <row r="18" spans="17:86" ht="24" customHeight="1" thickBot="1">
      <c r="Q18" t="s">
        <v>86</v>
      </c>
      <c r="V18" t="s">
        <v>87</v>
      </c>
      <c r="Y18"/>
      <c r="Z18"/>
      <c r="AA18"/>
    </row>
    <row r="19" spans="17:86" ht="24" customHeight="1" thickBot="1">
      <c r="Q19" s="87" cm="1">
        <f t="array" ref="Q19:T20">_xlfn.WRAPROWS(_xlfn.TOROW(Q14:R17),4)</f>
        <v>1</v>
      </c>
      <c r="R19" s="52">
        <v>0</v>
      </c>
      <c r="S19" s="52">
        <v>1</v>
      </c>
      <c r="T19" s="53">
        <v>0</v>
      </c>
      <c r="U19" s="54">
        <v>1</v>
      </c>
      <c r="W19" s="87" cm="1">
        <f t="array" ref="W19:CH20">MMULT(Q19:U20,W13:CH17)</f>
        <v>1.6431372549019607</v>
      </c>
      <c r="X19" s="56">
        <v>1.6862745098039216</v>
      </c>
      <c r="Y19" s="8">
        <v>2.1843137254901963</v>
      </c>
      <c r="Z19" s="8">
        <v>1.6509803921568627</v>
      </c>
      <c r="AA19" s="8">
        <v>2.1686274509803924</v>
      </c>
      <c r="AB19" s="56">
        <v>1.8274509803921568</v>
      </c>
      <c r="AC19" s="56">
        <v>1.0392156862745099</v>
      </c>
      <c r="AD19" s="56">
        <v>1.0705882352941176</v>
      </c>
      <c r="AE19" s="56">
        <v>2.2274509803921569</v>
      </c>
      <c r="AF19" s="56">
        <v>1.6352941176470588</v>
      </c>
      <c r="AG19" s="56">
        <v>2.1843137254901963</v>
      </c>
      <c r="AH19" s="56">
        <v>1.6588235294117646</v>
      </c>
      <c r="AI19" s="56">
        <v>2.1529411764705881</v>
      </c>
      <c r="AJ19" s="56">
        <v>1.8274509803921568</v>
      </c>
      <c r="AK19" s="56">
        <v>1.0901960784313725</v>
      </c>
      <c r="AL19" s="56">
        <v>1.0431372549019609</v>
      </c>
      <c r="AM19" s="56">
        <v>1.6470588235294117</v>
      </c>
      <c r="AN19" s="56">
        <v>1.615686274509804</v>
      </c>
      <c r="AO19" s="56">
        <v>2.5294117647058822</v>
      </c>
      <c r="AP19" s="56">
        <v>2.5490196078431371</v>
      </c>
      <c r="AQ19" s="56">
        <v>2.1960784313725492</v>
      </c>
      <c r="AR19" s="56">
        <v>1.780392156862745</v>
      </c>
      <c r="AS19" s="56">
        <v>1.0980392156862746</v>
      </c>
      <c r="AT19" s="56">
        <v>1.0862745098039215</v>
      </c>
      <c r="AU19" s="56">
        <v>1.0352941176470589</v>
      </c>
      <c r="AV19" s="56">
        <v>1.6196078431372549</v>
      </c>
      <c r="AW19" s="56">
        <v>2.8588235294117648</v>
      </c>
      <c r="AX19" s="56">
        <v>2.8352941176470585</v>
      </c>
      <c r="AY19" s="56">
        <v>2.1450980392156862</v>
      </c>
      <c r="AZ19" s="56">
        <v>1.7490196078431373</v>
      </c>
      <c r="BA19" s="56">
        <v>1.1215686274509804</v>
      </c>
      <c r="BB19" s="56">
        <v>1.0901960784313725</v>
      </c>
      <c r="BC19" s="56">
        <v>1.0274509803921568</v>
      </c>
      <c r="BD19" s="56">
        <v>1.584313725490196</v>
      </c>
      <c r="BE19" s="56">
        <v>2.8627450980392157</v>
      </c>
      <c r="BF19" s="56">
        <v>2.8196078431372547</v>
      </c>
      <c r="BG19" s="56">
        <v>2.1803921568627453</v>
      </c>
      <c r="BH19" s="56">
        <v>1.803921568627451</v>
      </c>
      <c r="BI19" s="56">
        <v>1.0862745098039215</v>
      </c>
      <c r="BJ19" s="56">
        <v>1.6352941176470588</v>
      </c>
      <c r="BK19" s="56">
        <v>1.0196078431372548</v>
      </c>
      <c r="BL19" s="56">
        <v>1.0313725490196077</v>
      </c>
      <c r="BM19" s="56">
        <v>2.8117647058823527</v>
      </c>
      <c r="BN19" s="56">
        <v>2.8156862745098037</v>
      </c>
      <c r="BO19" s="56">
        <v>2.2000000000000002</v>
      </c>
      <c r="BP19" s="56">
        <v>1.615686274509804</v>
      </c>
      <c r="BQ19" s="56">
        <v>1.6196078431372549</v>
      </c>
      <c r="BR19" s="56">
        <v>1.6352941176470588</v>
      </c>
      <c r="BS19" s="56">
        <v>1.0705882352941176</v>
      </c>
      <c r="BT19" s="56">
        <v>1.0823529411764705</v>
      </c>
      <c r="BU19" s="56">
        <v>2.4588235294117649</v>
      </c>
      <c r="BV19" s="56">
        <v>1.9607843137254903</v>
      </c>
      <c r="BW19" s="56">
        <v>2.1764705882352939</v>
      </c>
      <c r="BX19" s="56">
        <v>1.6196078431372549</v>
      </c>
      <c r="BY19" s="56">
        <v>1.6745098039215685</v>
      </c>
      <c r="BZ19" s="56">
        <v>1.0352941176470589</v>
      </c>
      <c r="CA19" s="56">
        <v>1.0627450980392157</v>
      </c>
      <c r="CB19" s="56">
        <v>1.0588235294117647</v>
      </c>
      <c r="CC19" s="56">
        <v>1.5647058823529412</v>
      </c>
      <c r="CD19" s="56">
        <v>1.0509803921568628</v>
      </c>
      <c r="CE19" s="56">
        <v>1.6039215686274511</v>
      </c>
      <c r="CF19" s="56">
        <v>1.0588235294117647</v>
      </c>
      <c r="CG19" s="56">
        <v>1.0666666666666667</v>
      </c>
      <c r="CH19" s="57">
        <v>1.0117647058823529</v>
      </c>
    </row>
    <row r="20" spans="17:86" ht="24" customHeight="1">
      <c r="Q20" s="51">
        <v>1</v>
      </c>
      <c r="R20" s="52">
        <v>0</v>
      </c>
      <c r="S20" s="52">
        <v>0</v>
      </c>
      <c r="T20" s="53">
        <v>1</v>
      </c>
      <c r="U20" s="54">
        <v>-1</v>
      </c>
      <c r="W20" s="55">
        <v>-0.89411764705882357</v>
      </c>
      <c r="X20" s="56">
        <v>0.19215686274509802</v>
      </c>
      <c r="Y20" s="8">
        <v>-0.3529411764705882</v>
      </c>
      <c r="Z20" s="8">
        <v>0.16862745098039222</v>
      </c>
      <c r="AA20" s="8">
        <v>-0.33333333333333326</v>
      </c>
      <c r="AB20" s="56">
        <v>-0.18039215686274512</v>
      </c>
      <c r="AC20" s="56">
        <v>-0.97647058823529409</v>
      </c>
      <c r="AD20" s="56">
        <v>-0.95294117647058818</v>
      </c>
      <c r="AE20" s="56">
        <v>0.17254901960784297</v>
      </c>
      <c r="AF20" s="56">
        <v>-0.32156862745098036</v>
      </c>
      <c r="AG20" s="56">
        <v>0.19607843137254899</v>
      </c>
      <c r="AH20" s="56">
        <v>-0.36470588235294121</v>
      </c>
      <c r="AI20" s="56">
        <v>0.32941176470588251</v>
      </c>
      <c r="AJ20" s="56">
        <v>-0.90196078431372551</v>
      </c>
      <c r="AK20" s="56">
        <v>-0.94117647058823528</v>
      </c>
      <c r="AL20" s="56">
        <v>-0.97647058823529409</v>
      </c>
      <c r="AM20" s="56">
        <v>-0.3294117647058824</v>
      </c>
      <c r="AN20" s="56">
        <v>0.48627450980392162</v>
      </c>
      <c r="AO20" s="56">
        <v>0.53725490196078418</v>
      </c>
      <c r="AP20" s="56">
        <v>0.21960784313725501</v>
      </c>
      <c r="AQ20" s="56">
        <v>-0.39607843137254906</v>
      </c>
      <c r="AR20" s="56">
        <v>-0.17254901960784319</v>
      </c>
      <c r="AS20" s="56">
        <v>-0.88235294117647056</v>
      </c>
      <c r="AT20" s="56">
        <v>-0.98039215686274506</v>
      </c>
      <c r="AU20" s="56">
        <v>-0.40392156862745099</v>
      </c>
      <c r="AV20" s="56">
        <v>-1.176470588235301E-2</v>
      </c>
      <c r="AW20" s="56">
        <v>0.82745098039215681</v>
      </c>
      <c r="AX20" s="56">
        <v>0.47450980392156872</v>
      </c>
      <c r="AY20" s="56">
        <v>0.34117647058823541</v>
      </c>
      <c r="AZ20" s="56">
        <v>-0.92549019607843142</v>
      </c>
      <c r="BA20" s="56">
        <v>-0.92941176470588238</v>
      </c>
      <c r="BB20" s="56">
        <v>-0.93333333333333335</v>
      </c>
      <c r="BC20" s="56">
        <v>-0.97647058823529409</v>
      </c>
      <c r="BD20" s="56">
        <v>0.49411764705882355</v>
      </c>
      <c r="BE20" s="56">
        <v>0.85098039215686283</v>
      </c>
      <c r="BF20" s="56">
        <v>0.54117647058823515</v>
      </c>
      <c r="BG20" s="56">
        <v>-0.39215686274509798</v>
      </c>
      <c r="BH20" s="56">
        <v>-0.23921568627450984</v>
      </c>
      <c r="BI20" s="56">
        <v>-0.31372549019607843</v>
      </c>
      <c r="BJ20" s="56">
        <v>-0.97647058823529409</v>
      </c>
      <c r="BK20" s="56">
        <v>-0.96470588235294119</v>
      </c>
      <c r="BL20" s="56">
        <v>-9.8039215686274495E-2</v>
      </c>
      <c r="BM20" s="56">
        <v>0.82745098039215681</v>
      </c>
      <c r="BN20" s="56">
        <v>0.47843137254901968</v>
      </c>
      <c r="BO20" s="56">
        <v>0.18823529411764706</v>
      </c>
      <c r="BP20" s="56">
        <v>-0.33725490196078434</v>
      </c>
      <c r="BQ20" s="56">
        <v>-0.96470588235294119</v>
      </c>
      <c r="BR20" s="56">
        <v>-0.38823529411764701</v>
      </c>
      <c r="BS20" s="56">
        <v>-0.93333333333333335</v>
      </c>
      <c r="BT20" s="56">
        <v>-0.41176470588235292</v>
      </c>
      <c r="BU20" s="56">
        <v>-5.4901960784313641E-2</v>
      </c>
      <c r="BV20" s="56">
        <v>0.51372549019607838</v>
      </c>
      <c r="BW20" s="56">
        <v>-0.36862745098039218</v>
      </c>
      <c r="BX20" s="56">
        <v>-0.37254901960784315</v>
      </c>
      <c r="BY20" s="56">
        <v>-0.38039215686274519</v>
      </c>
      <c r="BZ20" s="56">
        <v>-0.97647058823529409</v>
      </c>
      <c r="CA20" s="56">
        <v>-0.93725490196078431</v>
      </c>
      <c r="CB20" s="56">
        <v>-0.94117647058823528</v>
      </c>
      <c r="CC20" s="56">
        <v>-0.43529411764705883</v>
      </c>
      <c r="CD20" s="56">
        <v>-0.94901960784313721</v>
      </c>
      <c r="CE20" s="56">
        <v>-0.39607843137254906</v>
      </c>
      <c r="CF20" s="56">
        <v>-0.94117647058823528</v>
      </c>
      <c r="CG20" s="56">
        <v>-0.93333333333333335</v>
      </c>
      <c r="CH20" s="57">
        <v>-0.9882352941176471</v>
      </c>
    </row>
    <row r="21" spans="17:86" ht="24" customHeight="1" thickBot="1"/>
    <row r="22" spans="17:86" ht="24" customHeight="1" thickBot="1">
      <c r="U22" t="s">
        <v>55</v>
      </c>
      <c r="W22" s="87" cm="1">
        <f t="array" ref="W22:CH23">RELU(_xlfn.ANCHORARRAY(W19))</f>
        <v>1.6431372549019607</v>
      </c>
      <c r="X22" s="56">
        <v>1.6862745098039216</v>
      </c>
      <c r="Y22" s="8">
        <v>2.1843137254901963</v>
      </c>
      <c r="Z22" s="8">
        <v>1.6509803921568627</v>
      </c>
      <c r="AA22" s="8">
        <v>2.1686274509803924</v>
      </c>
      <c r="AB22" s="56">
        <v>1.8274509803921568</v>
      </c>
      <c r="AC22" s="56">
        <v>1.0392156862745099</v>
      </c>
      <c r="AD22" s="56">
        <v>1.0705882352941176</v>
      </c>
      <c r="AE22" s="56">
        <v>2.2274509803921569</v>
      </c>
      <c r="AF22" s="56">
        <v>1.6352941176470588</v>
      </c>
      <c r="AG22" s="56">
        <v>2.1843137254901963</v>
      </c>
      <c r="AH22" s="56">
        <v>1.6588235294117646</v>
      </c>
      <c r="AI22" s="56">
        <v>2.1529411764705881</v>
      </c>
      <c r="AJ22" s="56">
        <v>1.8274509803921568</v>
      </c>
      <c r="AK22" s="56">
        <v>1.0901960784313725</v>
      </c>
      <c r="AL22" s="56">
        <v>1.0431372549019609</v>
      </c>
      <c r="AM22" s="56">
        <v>1.6470588235294117</v>
      </c>
      <c r="AN22" s="56">
        <v>1.615686274509804</v>
      </c>
      <c r="AO22" s="56">
        <v>2.5294117647058822</v>
      </c>
      <c r="AP22" s="56">
        <v>2.5490196078431371</v>
      </c>
      <c r="AQ22" s="56">
        <v>2.1960784313725492</v>
      </c>
      <c r="AR22" s="56">
        <v>1.780392156862745</v>
      </c>
      <c r="AS22" s="56">
        <v>1.0980392156862746</v>
      </c>
      <c r="AT22" s="56">
        <v>1.0862745098039215</v>
      </c>
      <c r="AU22" s="56">
        <v>1.0352941176470589</v>
      </c>
      <c r="AV22" s="56">
        <v>1.6196078431372549</v>
      </c>
      <c r="AW22" s="56">
        <v>2.8588235294117648</v>
      </c>
      <c r="AX22" s="56">
        <v>2.8352941176470585</v>
      </c>
      <c r="AY22" s="56">
        <v>2.1450980392156862</v>
      </c>
      <c r="AZ22" s="56">
        <v>1.7490196078431373</v>
      </c>
      <c r="BA22" s="56">
        <v>1.1215686274509804</v>
      </c>
      <c r="BB22" s="56">
        <v>1.0901960784313725</v>
      </c>
      <c r="BC22" s="56">
        <v>1.0274509803921568</v>
      </c>
      <c r="BD22" s="56">
        <v>1.584313725490196</v>
      </c>
      <c r="BE22" s="56">
        <v>2.8627450980392157</v>
      </c>
      <c r="BF22" s="56">
        <v>2.8196078431372547</v>
      </c>
      <c r="BG22" s="56">
        <v>2.1803921568627453</v>
      </c>
      <c r="BH22" s="56">
        <v>1.803921568627451</v>
      </c>
      <c r="BI22" s="56">
        <v>1.0862745098039215</v>
      </c>
      <c r="BJ22" s="56">
        <v>1.6352941176470588</v>
      </c>
      <c r="BK22" s="56">
        <v>1.0196078431372548</v>
      </c>
      <c r="BL22" s="56">
        <v>1.0313725490196077</v>
      </c>
      <c r="BM22" s="56">
        <v>2.8117647058823527</v>
      </c>
      <c r="BN22" s="56">
        <v>2.8156862745098037</v>
      </c>
      <c r="BO22" s="56">
        <v>2.2000000000000002</v>
      </c>
      <c r="BP22" s="56">
        <v>1.615686274509804</v>
      </c>
      <c r="BQ22" s="56">
        <v>1.6196078431372549</v>
      </c>
      <c r="BR22" s="56">
        <v>1.6352941176470588</v>
      </c>
      <c r="BS22" s="56">
        <v>1.0705882352941176</v>
      </c>
      <c r="BT22" s="56">
        <v>1.0823529411764705</v>
      </c>
      <c r="BU22" s="56">
        <v>2.4588235294117649</v>
      </c>
      <c r="BV22" s="56">
        <v>1.9607843137254903</v>
      </c>
      <c r="BW22" s="56">
        <v>2.1764705882352939</v>
      </c>
      <c r="BX22" s="56">
        <v>1.6196078431372549</v>
      </c>
      <c r="BY22" s="56">
        <v>1.6745098039215685</v>
      </c>
      <c r="BZ22" s="56">
        <v>1.0352941176470589</v>
      </c>
      <c r="CA22" s="56">
        <v>1.0627450980392157</v>
      </c>
      <c r="CB22" s="56">
        <v>1.0588235294117647</v>
      </c>
      <c r="CC22" s="56">
        <v>1.5647058823529412</v>
      </c>
      <c r="CD22" s="56">
        <v>1.0509803921568628</v>
      </c>
      <c r="CE22" s="56">
        <v>1.6039215686274511</v>
      </c>
      <c r="CF22" s="56">
        <v>1.0588235294117647</v>
      </c>
      <c r="CG22" s="56">
        <v>1.0666666666666667</v>
      </c>
      <c r="CH22" s="57">
        <v>1.0117647058823529</v>
      </c>
    </row>
    <row r="23" spans="17:86" ht="24" customHeight="1">
      <c r="W23" s="55">
        <v>0</v>
      </c>
      <c r="X23" s="56">
        <v>0.19215686274509802</v>
      </c>
      <c r="Y23" s="8">
        <v>0</v>
      </c>
      <c r="Z23" s="8">
        <v>0.16862745098039222</v>
      </c>
      <c r="AA23" s="8">
        <v>0</v>
      </c>
      <c r="AB23" s="56">
        <v>0</v>
      </c>
      <c r="AC23" s="56">
        <v>0</v>
      </c>
      <c r="AD23" s="56">
        <v>0</v>
      </c>
      <c r="AE23" s="56">
        <v>0.17254901960784297</v>
      </c>
      <c r="AF23" s="56">
        <v>0</v>
      </c>
      <c r="AG23" s="56">
        <v>0.19607843137254899</v>
      </c>
      <c r="AH23" s="56">
        <v>0</v>
      </c>
      <c r="AI23" s="56">
        <v>0.32941176470588251</v>
      </c>
      <c r="AJ23" s="56">
        <v>0</v>
      </c>
      <c r="AK23" s="56">
        <v>0</v>
      </c>
      <c r="AL23" s="56">
        <v>0</v>
      </c>
      <c r="AM23" s="56">
        <v>0</v>
      </c>
      <c r="AN23" s="56">
        <v>0.48627450980392162</v>
      </c>
      <c r="AO23" s="56">
        <v>0.53725490196078418</v>
      </c>
      <c r="AP23" s="56">
        <v>0.21960784313725501</v>
      </c>
      <c r="AQ23" s="56">
        <v>0</v>
      </c>
      <c r="AR23" s="56">
        <v>0</v>
      </c>
      <c r="AS23" s="56">
        <v>0</v>
      </c>
      <c r="AT23" s="56">
        <v>0</v>
      </c>
      <c r="AU23" s="56">
        <v>0</v>
      </c>
      <c r="AV23" s="56">
        <v>0</v>
      </c>
      <c r="AW23" s="56">
        <v>0.82745098039215681</v>
      </c>
      <c r="AX23" s="56">
        <v>0.47450980392156872</v>
      </c>
      <c r="AY23" s="56">
        <v>0.34117647058823541</v>
      </c>
      <c r="AZ23" s="56">
        <v>0</v>
      </c>
      <c r="BA23" s="56">
        <v>0</v>
      </c>
      <c r="BB23" s="56">
        <v>0</v>
      </c>
      <c r="BC23" s="56">
        <v>0</v>
      </c>
      <c r="BD23" s="56">
        <v>0.49411764705882355</v>
      </c>
      <c r="BE23" s="56">
        <v>0.85098039215686283</v>
      </c>
      <c r="BF23" s="56">
        <v>0.54117647058823515</v>
      </c>
      <c r="BG23" s="56">
        <v>0</v>
      </c>
      <c r="BH23" s="56">
        <v>0</v>
      </c>
      <c r="BI23" s="56">
        <v>0</v>
      </c>
      <c r="BJ23" s="56">
        <v>0</v>
      </c>
      <c r="BK23" s="56">
        <v>0</v>
      </c>
      <c r="BL23" s="56">
        <v>0</v>
      </c>
      <c r="BM23" s="56">
        <v>0.82745098039215681</v>
      </c>
      <c r="BN23" s="56">
        <v>0.47843137254901968</v>
      </c>
      <c r="BO23" s="56">
        <v>0.18823529411764706</v>
      </c>
      <c r="BP23" s="56">
        <v>0</v>
      </c>
      <c r="BQ23" s="56">
        <v>0</v>
      </c>
      <c r="BR23" s="56">
        <v>0</v>
      </c>
      <c r="BS23" s="56">
        <v>0</v>
      </c>
      <c r="BT23" s="56">
        <v>0</v>
      </c>
      <c r="BU23" s="56">
        <v>0</v>
      </c>
      <c r="BV23" s="56">
        <v>0.51372549019607838</v>
      </c>
      <c r="BW23" s="56">
        <v>0</v>
      </c>
      <c r="BX23" s="56">
        <v>0</v>
      </c>
      <c r="BY23" s="56">
        <v>0</v>
      </c>
      <c r="BZ23" s="56">
        <v>0</v>
      </c>
      <c r="CA23" s="56">
        <v>0</v>
      </c>
      <c r="CB23" s="56">
        <v>0</v>
      </c>
      <c r="CC23" s="56">
        <v>0</v>
      </c>
      <c r="CD23" s="56">
        <v>0</v>
      </c>
      <c r="CE23" s="56">
        <v>0</v>
      </c>
      <c r="CF23" s="56">
        <v>0</v>
      </c>
      <c r="CG23" s="56">
        <v>0</v>
      </c>
      <c r="CH23" s="57">
        <v>0</v>
      </c>
    </row>
    <row r="24" spans="17:86" ht="24" customHeight="1" thickBot="1"/>
    <row r="25" spans="17:86" ht="24" customHeight="1">
      <c r="U25" t="s">
        <v>88</v>
      </c>
      <c r="W25" s="58" cm="1">
        <f t="array" ref="W25:AD40">_xlfn.WRAPROWS(_xlfn.TOROW(_xlfn.ANCHORARRAY(W22)),8)</f>
        <v>1.6431372549019607</v>
      </c>
      <c r="X25" s="59">
        <v>1.6862745098039216</v>
      </c>
      <c r="Y25" s="59">
        <v>2.1843137254901963</v>
      </c>
      <c r="Z25" s="59">
        <v>1.6509803921568627</v>
      </c>
      <c r="AA25" s="59">
        <v>2.1686274509803924</v>
      </c>
      <c r="AB25" s="59">
        <v>1.8274509803921568</v>
      </c>
      <c r="AC25" s="59">
        <v>1.0392156862745099</v>
      </c>
      <c r="AD25" s="60">
        <v>1.0705882352941176</v>
      </c>
    </row>
    <row r="26" spans="17:86" ht="24" customHeight="1">
      <c r="W26" s="61">
        <v>2.2274509803921569</v>
      </c>
      <c r="X26" s="62">
        <v>1.6352941176470588</v>
      </c>
      <c r="Y26" s="62">
        <v>2.1843137254901963</v>
      </c>
      <c r="Z26" s="62">
        <v>1.6588235294117646</v>
      </c>
      <c r="AA26" s="62">
        <v>2.1529411764705881</v>
      </c>
      <c r="AB26" s="62">
        <v>1.8274509803921568</v>
      </c>
      <c r="AC26" s="62">
        <v>1.0901960784313725</v>
      </c>
      <c r="AD26" s="63">
        <v>1.0431372549019609</v>
      </c>
    </row>
    <row r="27" spans="17:86" ht="24" customHeight="1">
      <c r="W27" s="61">
        <v>1.6470588235294117</v>
      </c>
      <c r="X27" s="62">
        <v>1.615686274509804</v>
      </c>
      <c r="Y27" s="62">
        <v>2.5294117647058822</v>
      </c>
      <c r="Z27" s="62">
        <v>2.5490196078431371</v>
      </c>
      <c r="AA27" s="62">
        <v>2.1960784313725492</v>
      </c>
      <c r="AB27" s="62">
        <v>1.780392156862745</v>
      </c>
      <c r="AC27" s="62">
        <v>1.0980392156862746</v>
      </c>
      <c r="AD27" s="63">
        <v>1.0862745098039215</v>
      </c>
    </row>
    <row r="28" spans="17:86" ht="24" customHeight="1">
      <c r="W28" s="61">
        <v>1.0352941176470589</v>
      </c>
      <c r="X28" s="62">
        <v>1.6196078431372549</v>
      </c>
      <c r="Y28" s="62">
        <v>2.8588235294117648</v>
      </c>
      <c r="Z28" s="62">
        <v>2.8352941176470585</v>
      </c>
      <c r="AA28" s="62">
        <v>2.1450980392156862</v>
      </c>
      <c r="AB28" s="62">
        <v>1.7490196078431373</v>
      </c>
      <c r="AC28" s="62">
        <v>1.1215686274509804</v>
      </c>
      <c r="AD28" s="63">
        <v>1.0901960784313725</v>
      </c>
    </row>
    <row r="29" spans="17:86" ht="24" customHeight="1">
      <c r="W29" s="61">
        <v>1.0274509803921568</v>
      </c>
      <c r="X29" s="62">
        <v>1.584313725490196</v>
      </c>
      <c r="Y29" s="62">
        <v>2.8627450980392157</v>
      </c>
      <c r="Z29" s="62">
        <v>2.8196078431372547</v>
      </c>
      <c r="AA29" s="62">
        <v>2.1803921568627453</v>
      </c>
      <c r="AB29" s="62">
        <v>1.803921568627451</v>
      </c>
      <c r="AC29" s="62">
        <v>1.0862745098039215</v>
      </c>
      <c r="AD29" s="63">
        <v>1.6352941176470588</v>
      </c>
    </row>
    <row r="30" spans="17:86" ht="24" customHeight="1">
      <c r="W30" s="61">
        <v>1.0196078431372548</v>
      </c>
      <c r="X30" s="62">
        <v>1.0313725490196077</v>
      </c>
      <c r="Y30" s="62">
        <v>2.8117647058823527</v>
      </c>
      <c r="Z30" s="62">
        <v>2.8156862745098037</v>
      </c>
      <c r="AA30" s="62">
        <v>2.2000000000000002</v>
      </c>
      <c r="AB30" s="62">
        <v>1.615686274509804</v>
      </c>
      <c r="AC30" s="62">
        <v>1.6196078431372549</v>
      </c>
      <c r="AD30" s="63">
        <v>1.6352941176470588</v>
      </c>
    </row>
    <row r="31" spans="17:86" ht="24" customHeight="1">
      <c r="W31" s="61">
        <v>1.0705882352941176</v>
      </c>
      <c r="X31" s="62">
        <v>1.0823529411764705</v>
      </c>
      <c r="Y31" s="62">
        <v>2.4588235294117649</v>
      </c>
      <c r="Z31" s="62">
        <v>1.9607843137254903</v>
      </c>
      <c r="AA31" s="62">
        <v>2.1764705882352939</v>
      </c>
      <c r="AB31" s="62">
        <v>1.6196078431372549</v>
      </c>
      <c r="AC31" s="62">
        <v>1.6745098039215685</v>
      </c>
      <c r="AD31" s="63">
        <v>1.0352941176470589</v>
      </c>
    </row>
    <row r="32" spans="17:86" ht="24" customHeight="1" thickBot="1">
      <c r="W32" s="64">
        <v>1.0627450980392157</v>
      </c>
      <c r="X32" s="65">
        <v>1.0588235294117647</v>
      </c>
      <c r="Y32" s="65">
        <v>1.5647058823529412</v>
      </c>
      <c r="Z32" s="65">
        <v>1.0509803921568628</v>
      </c>
      <c r="AA32" s="65">
        <v>1.6039215686274511</v>
      </c>
      <c r="AB32" s="65">
        <v>1.0588235294117647</v>
      </c>
      <c r="AC32" s="65">
        <v>1.0666666666666667</v>
      </c>
      <c r="AD32" s="66">
        <v>1.0117647058823529</v>
      </c>
    </row>
    <row r="33" spans="21:86" ht="24" customHeight="1">
      <c r="W33" s="58">
        <v>0</v>
      </c>
      <c r="X33" s="59">
        <v>0.19215686274509802</v>
      </c>
      <c r="Y33" s="59">
        <v>0</v>
      </c>
      <c r="Z33" s="59">
        <v>0.16862745098039222</v>
      </c>
      <c r="AA33" s="59">
        <v>0</v>
      </c>
      <c r="AB33" s="59">
        <v>0</v>
      </c>
      <c r="AC33" s="59">
        <v>0</v>
      </c>
      <c r="AD33" s="60">
        <v>0</v>
      </c>
    </row>
    <row r="34" spans="21:86" ht="24" customHeight="1">
      <c r="W34" s="61">
        <v>0.17254901960784297</v>
      </c>
      <c r="X34" s="62">
        <v>0</v>
      </c>
      <c r="Y34" s="62">
        <v>0.19607843137254899</v>
      </c>
      <c r="Z34" s="62">
        <v>0</v>
      </c>
      <c r="AA34" s="62">
        <v>0.32941176470588251</v>
      </c>
      <c r="AB34" s="62">
        <v>0</v>
      </c>
      <c r="AC34" s="62">
        <v>0</v>
      </c>
      <c r="AD34" s="63">
        <v>0</v>
      </c>
    </row>
    <row r="35" spans="21:86" ht="24" customHeight="1">
      <c r="W35" s="61">
        <v>0</v>
      </c>
      <c r="X35" s="62">
        <v>0.48627450980392162</v>
      </c>
      <c r="Y35" s="62">
        <v>0.53725490196078418</v>
      </c>
      <c r="Z35" s="62">
        <v>0.21960784313725501</v>
      </c>
      <c r="AA35" s="62">
        <v>0</v>
      </c>
      <c r="AB35" s="62">
        <v>0</v>
      </c>
      <c r="AC35" s="62">
        <v>0</v>
      </c>
      <c r="AD35" s="63">
        <v>0</v>
      </c>
    </row>
    <row r="36" spans="21:86" ht="24" customHeight="1">
      <c r="W36" s="61">
        <v>0</v>
      </c>
      <c r="X36" s="62">
        <v>0</v>
      </c>
      <c r="Y36" s="62">
        <v>0.82745098039215681</v>
      </c>
      <c r="Z36" s="62">
        <v>0.47450980392156872</v>
      </c>
      <c r="AA36" s="62">
        <v>0.34117647058823541</v>
      </c>
      <c r="AB36" s="62">
        <v>0</v>
      </c>
      <c r="AC36" s="62">
        <v>0</v>
      </c>
      <c r="AD36" s="63">
        <v>0</v>
      </c>
    </row>
    <row r="37" spans="21:86" ht="24" customHeight="1">
      <c r="W37" s="61">
        <v>0</v>
      </c>
      <c r="X37" s="62">
        <v>0.49411764705882355</v>
      </c>
      <c r="Y37" s="62">
        <v>0.85098039215686283</v>
      </c>
      <c r="Z37" s="62">
        <v>0.54117647058823515</v>
      </c>
      <c r="AA37" s="62">
        <v>0</v>
      </c>
      <c r="AB37" s="62">
        <v>0</v>
      </c>
      <c r="AC37" s="62">
        <v>0</v>
      </c>
      <c r="AD37" s="63">
        <v>0</v>
      </c>
    </row>
    <row r="38" spans="21:86" ht="24" customHeight="1">
      <c r="W38" s="61">
        <v>0</v>
      </c>
      <c r="X38" s="62">
        <v>0</v>
      </c>
      <c r="Y38" s="62">
        <v>0.82745098039215681</v>
      </c>
      <c r="Z38" s="62">
        <v>0.47843137254901968</v>
      </c>
      <c r="AA38" s="62">
        <v>0.18823529411764706</v>
      </c>
      <c r="AB38" s="62">
        <v>0</v>
      </c>
      <c r="AC38" s="62">
        <v>0</v>
      </c>
      <c r="AD38" s="63">
        <v>0</v>
      </c>
    </row>
    <row r="39" spans="21:86" ht="24" customHeight="1">
      <c r="W39" s="61">
        <v>0</v>
      </c>
      <c r="X39" s="62">
        <v>0</v>
      </c>
      <c r="Y39" s="62">
        <v>0</v>
      </c>
      <c r="Z39" s="62">
        <v>0.51372549019607838</v>
      </c>
      <c r="AA39" s="62">
        <v>0</v>
      </c>
      <c r="AB39" s="62">
        <v>0</v>
      </c>
      <c r="AC39" s="62">
        <v>0</v>
      </c>
      <c r="AD39" s="63">
        <v>0</v>
      </c>
    </row>
    <row r="40" spans="21:86" ht="24" customHeight="1" thickBot="1">
      <c r="W40" s="64">
        <v>0</v>
      </c>
      <c r="X40" s="65">
        <v>0</v>
      </c>
      <c r="Y40" s="65">
        <v>0</v>
      </c>
      <c r="Z40" s="65">
        <v>0</v>
      </c>
      <c r="AA40" s="65">
        <v>0</v>
      </c>
      <c r="AB40" s="65">
        <v>0</v>
      </c>
      <c r="AC40" s="65">
        <v>0</v>
      </c>
      <c r="AD40" s="66">
        <v>0</v>
      </c>
    </row>
    <row r="42" spans="21:86" ht="24" customHeight="1">
      <c r="W42" s="62"/>
      <c r="X42" s="62"/>
      <c r="Y42" s="62"/>
      <c r="Z42" s="62"/>
      <c r="AA42" s="62"/>
      <c r="AB42" s="62"/>
      <c r="AC42" s="62"/>
      <c r="AD42" s="62"/>
    </row>
    <row r="43" spans="21:86" ht="24" customHeight="1">
      <c r="U43" t="s">
        <v>85</v>
      </c>
      <c r="W43" s="15" cm="1">
        <f t="array" ref="W43:CH51">IM2COL(W25:AD32,3,1,2,0)</f>
        <v>1.6431372549019607</v>
      </c>
      <c r="X43" s="15">
        <v>1.6862745098039216</v>
      </c>
      <c r="Y43" s="15">
        <v>2.1843137254901963</v>
      </c>
      <c r="Z43" s="15">
        <v>1.6509803921568627</v>
      </c>
      <c r="AA43" s="15">
        <v>2.1686274509803924</v>
      </c>
      <c r="AB43" s="15">
        <v>1.8274509803921568</v>
      </c>
      <c r="AC43" s="15">
        <v>1.0392156862745099</v>
      </c>
      <c r="AD43" s="15">
        <v>1.0705882352941176</v>
      </c>
      <c r="AE43" s="15">
        <v>2.2274509803921569</v>
      </c>
      <c r="AF43" s="15">
        <v>1.6352941176470588</v>
      </c>
      <c r="AG43" s="15">
        <v>2.1843137254901963</v>
      </c>
      <c r="AH43" s="15">
        <v>1.6588235294117646</v>
      </c>
      <c r="AI43" s="15">
        <v>2.1529411764705881</v>
      </c>
      <c r="AJ43" s="15">
        <v>1.8274509803921568</v>
      </c>
      <c r="AK43" s="15">
        <v>1.0901960784313725</v>
      </c>
      <c r="AL43" s="15">
        <v>1.0431372549019609</v>
      </c>
      <c r="AM43" s="15">
        <v>1.6470588235294117</v>
      </c>
      <c r="AN43" s="15">
        <v>1.615686274509804</v>
      </c>
      <c r="AO43" s="15">
        <v>2.5294117647058822</v>
      </c>
      <c r="AP43" s="15">
        <v>2.5490196078431371</v>
      </c>
      <c r="AQ43" s="15">
        <v>2.1960784313725492</v>
      </c>
      <c r="AR43" s="15">
        <v>1.780392156862745</v>
      </c>
      <c r="AS43" s="15">
        <v>1.0980392156862746</v>
      </c>
      <c r="AT43" s="15">
        <v>1.0862745098039215</v>
      </c>
      <c r="AU43" s="15">
        <v>1.0352941176470589</v>
      </c>
      <c r="AV43" s="15">
        <v>1.6196078431372549</v>
      </c>
      <c r="AW43" s="15">
        <v>2.8588235294117648</v>
      </c>
      <c r="AX43" s="15">
        <v>2.8352941176470585</v>
      </c>
      <c r="AY43" s="15">
        <v>2.1450980392156862</v>
      </c>
      <c r="AZ43" s="15">
        <v>1.7490196078431373</v>
      </c>
      <c r="BA43" s="15">
        <v>1.1215686274509804</v>
      </c>
      <c r="BB43" s="15">
        <v>1.0901960784313725</v>
      </c>
      <c r="BC43" s="15">
        <v>1.0274509803921568</v>
      </c>
      <c r="BD43" s="15">
        <v>1.584313725490196</v>
      </c>
      <c r="BE43" s="15">
        <v>2.8627450980392157</v>
      </c>
      <c r="BF43" s="15">
        <v>2.8196078431372547</v>
      </c>
      <c r="BG43" s="15">
        <v>2.1803921568627453</v>
      </c>
      <c r="BH43" s="15">
        <v>1.803921568627451</v>
      </c>
      <c r="BI43" s="15">
        <v>1.0862745098039215</v>
      </c>
      <c r="BJ43" s="15">
        <v>1.6352941176470588</v>
      </c>
      <c r="BK43" s="15">
        <v>1.0196078431372548</v>
      </c>
      <c r="BL43" s="15">
        <v>1.0313725490196077</v>
      </c>
      <c r="BM43" s="15">
        <v>2.8117647058823527</v>
      </c>
      <c r="BN43" s="15">
        <v>2.8156862745098037</v>
      </c>
      <c r="BO43" s="15">
        <v>2.2000000000000002</v>
      </c>
      <c r="BP43" s="15">
        <v>1.615686274509804</v>
      </c>
      <c r="BQ43" s="15">
        <v>1.6196078431372549</v>
      </c>
      <c r="BR43" s="15">
        <v>1.6352941176470588</v>
      </c>
      <c r="BS43" s="15">
        <v>1.0705882352941176</v>
      </c>
      <c r="BT43" s="15">
        <v>1.0823529411764705</v>
      </c>
      <c r="BU43" s="15">
        <v>2.4588235294117649</v>
      </c>
      <c r="BV43" s="15">
        <v>1.9607843137254903</v>
      </c>
      <c r="BW43" s="15">
        <v>2.1764705882352939</v>
      </c>
      <c r="BX43" s="15">
        <v>1.6196078431372549</v>
      </c>
      <c r="BY43" s="15">
        <v>1.6745098039215685</v>
      </c>
      <c r="BZ43" s="15">
        <v>1.0352941176470589</v>
      </c>
      <c r="CA43" s="15">
        <v>1.0627450980392157</v>
      </c>
      <c r="CB43" s="15">
        <v>1.0588235294117647</v>
      </c>
      <c r="CC43" s="15">
        <v>1.5647058823529412</v>
      </c>
      <c r="CD43" s="15">
        <v>1.0509803921568628</v>
      </c>
      <c r="CE43" s="15">
        <v>1.6039215686274511</v>
      </c>
      <c r="CF43" s="15">
        <v>1.0588235294117647</v>
      </c>
      <c r="CG43" s="15">
        <v>1.0666666666666667</v>
      </c>
      <c r="CH43" s="15">
        <v>1.0117647058823529</v>
      </c>
    </row>
    <row r="44" spans="21:86" ht="24" customHeight="1">
      <c r="W44" s="16">
        <v>1.6862745098039216</v>
      </c>
      <c r="X44" s="16">
        <v>2.1843137254901963</v>
      </c>
      <c r="Y44" s="16">
        <v>1.6509803921568627</v>
      </c>
      <c r="Z44" s="16">
        <v>2.1686274509803924</v>
      </c>
      <c r="AA44" s="16">
        <v>1.8274509803921568</v>
      </c>
      <c r="AB44" s="16">
        <v>1.0392156862745099</v>
      </c>
      <c r="AC44" s="16">
        <v>1.0705882352941176</v>
      </c>
      <c r="AD44" s="16">
        <v>0</v>
      </c>
      <c r="AE44" s="16">
        <v>1.6352941176470588</v>
      </c>
      <c r="AF44" s="16">
        <v>2.1843137254901963</v>
      </c>
      <c r="AG44" s="16">
        <v>1.6588235294117646</v>
      </c>
      <c r="AH44" s="16">
        <v>2.1529411764705881</v>
      </c>
      <c r="AI44" s="16">
        <v>1.8274509803921568</v>
      </c>
      <c r="AJ44" s="16">
        <v>1.0901960784313725</v>
      </c>
      <c r="AK44" s="16">
        <v>1.0431372549019609</v>
      </c>
      <c r="AL44" s="16">
        <v>0</v>
      </c>
      <c r="AM44" s="16">
        <v>1.615686274509804</v>
      </c>
      <c r="AN44" s="16">
        <v>2.5294117647058822</v>
      </c>
      <c r="AO44" s="16">
        <v>2.5490196078431371</v>
      </c>
      <c r="AP44" s="16">
        <v>2.1960784313725492</v>
      </c>
      <c r="AQ44" s="16">
        <v>1.780392156862745</v>
      </c>
      <c r="AR44" s="16">
        <v>1.0980392156862746</v>
      </c>
      <c r="AS44" s="16">
        <v>1.0862745098039215</v>
      </c>
      <c r="AT44" s="16">
        <v>0</v>
      </c>
      <c r="AU44" s="16">
        <v>1.6196078431372549</v>
      </c>
      <c r="AV44" s="16">
        <v>2.8588235294117648</v>
      </c>
      <c r="AW44" s="16">
        <v>2.8352941176470585</v>
      </c>
      <c r="AX44" s="16">
        <v>2.1450980392156862</v>
      </c>
      <c r="AY44" s="16">
        <v>1.7490196078431373</v>
      </c>
      <c r="AZ44" s="16">
        <v>1.1215686274509804</v>
      </c>
      <c r="BA44" s="16">
        <v>1.0901960784313725</v>
      </c>
      <c r="BB44" s="16">
        <v>0</v>
      </c>
      <c r="BC44" s="16">
        <v>1.584313725490196</v>
      </c>
      <c r="BD44" s="16">
        <v>2.8627450980392157</v>
      </c>
      <c r="BE44" s="16">
        <v>2.8196078431372547</v>
      </c>
      <c r="BF44" s="16">
        <v>2.1803921568627453</v>
      </c>
      <c r="BG44" s="16">
        <v>1.803921568627451</v>
      </c>
      <c r="BH44" s="16">
        <v>1.0862745098039215</v>
      </c>
      <c r="BI44" s="16">
        <v>1.6352941176470588</v>
      </c>
      <c r="BJ44" s="16">
        <v>0</v>
      </c>
      <c r="BK44" s="16">
        <v>1.0313725490196077</v>
      </c>
      <c r="BL44" s="16">
        <v>2.8117647058823527</v>
      </c>
      <c r="BM44" s="16">
        <v>2.8156862745098037</v>
      </c>
      <c r="BN44" s="16">
        <v>2.2000000000000002</v>
      </c>
      <c r="BO44" s="16">
        <v>1.615686274509804</v>
      </c>
      <c r="BP44" s="16">
        <v>1.6196078431372549</v>
      </c>
      <c r="BQ44" s="16">
        <v>1.6352941176470588</v>
      </c>
      <c r="BR44" s="16">
        <v>0</v>
      </c>
      <c r="BS44" s="16">
        <v>1.0823529411764705</v>
      </c>
      <c r="BT44" s="16">
        <v>2.4588235294117649</v>
      </c>
      <c r="BU44" s="16">
        <v>1.9607843137254903</v>
      </c>
      <c r="BV44" s="16">
        <v>2.1764705882352939</v>
      </c>
      <c r="BW44" s="16">
        <v>1.6196078431372549</v>
      </c>
      <c r="BX44" s="16">
        <v>1.6745098039215685</v>
      </c>
      <c r="BY44" s="16">
        <v>1.0352941176470589</v>
      </c>
      <c r="BZ44" s="16">
        <v>0</v>
      </c>
      <c r="CA44" s="16">
        <v>1.0588235294117647</v>
      </c>
      <c r="CB44" s="16">
        <v>1.5647058823529412</v>
      </c>
      <c r="CC44" s="16">
        <v>1.0509803921568628</v>
      </c>
      <c r="CD44" s="16">
        <v>1.6039215686274511</v>
      </c>
      <c r="CE44" s="16">
        <v>1.0588235294117647</v>
      </c>
      <c r="CF44" s="16">
        <v>1.0666666666666667</v>
      </c>
      <c r="CG44" s="16">
        <v>1.0117647058823529</v>
      </c>
      <c r="CH44" s="16">
        <v>0</v>
      </c>
    </row>
    <row r="45" spans="21:86" ht="24" customHeight="1">
      <c r="W45" s="16">
        <v>2.1843137254901963</v>
      </c>
      <c r="X45" s="16">
        <v>1.6509803921568627</v>
      </c>
      <c r="Y45" s="16">
        <v>2.1686274509803924</v>
      </c>
      <c r="Z45" s="16">
        <v>1.8274509803921568</v>
      </c>
      <c r="AA45" s="16">
        <v>1.0392156862745099</v>
      </c>
      <c r="AB45" s="16">
        <v>1.0705882352941176</v>
      </c>
      <c r="AC45" s="16">
        <v>0</v>
      </c>
      <c r="AD45" s="16">
        <v>0</v>
      </c>
      <c r="AE45" s="16">
        <v>2.1843137254901963</v>
      </c>
      <c r="AF45" s="16">
        <v>1.6588235294117646</v>
      </c>
      <c r="AG45" s="16">
        <v>2.1529411764705881</v>
      </c>
      <c r="AH45" s="16">
        <v>1.8274509803921568</v>
      </c>
      <c r="AI45" s="16">
        <v>1.0901960784313725</v>
      </c>
      <c r="AJ45" s="16">
        <v>1.0431372549019609</v>
      </c>
      <c r="AK45" s="16">
        <v>0</v>
      </c>
      <c r="AL45" s="16">
        <v>0</v>
      </c>
      <c r="AM45" s="16">
        <v>2.5294117647058822</v>
      </c>
      <c r="AN45" s="16">
        <v>2.5490196078431371</v>
      </c>
      <c r="AO45" s="16">
        <v>2.1960784313725492</v>
      </c>
      <c r="AP45" s="16">
        <v>1.780392156862745</v>
      </c>
      <c r="AQ45" s="16">
        <v>1.0980392156862746</v>
      </c>
      <c r="AR45" s="16">
        <v>1.0862745098039215</v>
      </c>
      <c r="AS45" s="16">
        <v>0</v>
      </c>
      <c r="AT45" s="16">
        <v>0</v>
      </c>
      <c r="AU45" s="16">
        <v>2.8588235294117648</v>
      </c>
      <c r="AV45" s="16">
        <v>2.8352941176470585</v>
      </c>
      <c r="AW45" s="16">
        <v>2.1450980392156862</v>
      </c>
      <c r="AX45" s="16">
        <v>1.7490196078431373</v>
      </c>
      <c r="AY45" s="16">
        <v>1.1215686274509804</v>
      </c>
      <c r="AZ45" s="16">
        <v>1.0901960784313725</v>
      </c>
      <c r="BA45" s="16">
        <v>0</v>
      </c>
      <c r="BB45" s="16">
        <v>0</v>
      </c>
      <c r="BC45" s="16">
        <v>2.8627450980392157</v>
      </c>
      <c r="BD45" s="16">
        <v>2.8196078431372547</v>
      </c>
      <c r="BE45" s="16">
        <v>2.1803921568627453</v>
      </c>
      <c r="BF45" s="16">
        <v>1.803921568627451</v>
      </c>
      <c r="BG45" s="16">
        <v>1.0862745098039215</v>
      </c>
      <c r="BH45" s="16">
        <v>1.6352941176470588</v>
      </c>
      <c r="BI45" s="16">
        <v>0</v>
      </c>
      <c r="BJ45" s="16">
        <v>0</v>
      </c>
      <c r="BK45" s="16">
        <v>2.8117647058823527</v>
      </c>
      <c r="BL45" s="16">
        <v>2.8156862745098037</v>
      </c>
      <c r="BM45" s="16">
        <v>2.2000000000000002</v>
      </c>
      <c r="BN45" s="16">
        <v>1.615686274509804</v>
      </c>
      <c r="BO45" s="16">
        <v>1.6196078431372549</v>
      </c>
      <c r="BP45" s="16">
        <v>1.6352941176470588</v>
      </c>
      <c r="BQ45" s="16">
        <v>0</v>
      </c>
      <c r="BR45" s="16">
        <v>0</v>
      </c>
      <c r="BS45" s="16">
        <v>2.4588235294117649</v>
      </c>
      <c r="BT45" s="16">
        <v>1.9607843137254903</v>
      </c>
      <c r="BU45" s="16">
        <v>2.1764705882352939</v>
      </c>
      <c r="BV45" s="16">
        <v>1.6196078431372549</v>
      </c>
      <c r="BW45" s="16">
        <v>1.6745098039215685</v>
      </c>
      <c r="BX45" s="16">
        <v>1.0352941176470589</v>
      </c>
      <c r="BY45" s="16">
        <v>0</v>
      </c>
      <c r="BZ45" s="16">
        <v>0</v>
      </c>
      <c r="CA45" s="16">
        <v>1.5647058823529412</v>
      </c>
      <c r="CB45" s="16">
        <v>1.0509803921568628</v>
      </c>
      <c r="CC45" s="16">
        <v>1.6039215686274511</v>
      </c>
      <c r="CD45" s="16">
        <v>1.0588235294117647</v>
      </c>
      <c r="CE45" s="16">
        <v>1.0666666666666667</v>
      </c>
      <c r="CF45" s="16">
        <v>1.0117647058823529</v>
      </c>
      <c r="CG45" s="16">
        <v>0</v>
      </c>
      <c r="CH45" s="16">
        <v>0</v>
      </c>
    </row>
    <row r="46" spans="21:86" ht="24" customHeight="1">
      <c r="W46" s="16">
        <v>2.2274509803921569</v>
      </c>
      <c r="X46" s="16">
        <v>1.6352941176470588</v>
      </c>
      <c r="Y46" s="16">
        <v>2.1843137254901963</v>
      </c>
      <c r="Z46" s="16">
        <v>1.6588235294117646</v>
      </c>
      <c r="AA46" s="16">
        <v>2.1529411764705881</v>
      </c>
      <c r="AB46" s="16">
        <v>1.8274509803921568</v>
      </c>
      <c r="AC46" s="16">
        <v>1.0901960784313725</v>
      </c>
      <c r="AD46" s="16">
        <v>1.0431372549019609</v>
      </c>
      <c r="AE46" s="16">
        <v>1.6470588235294117</v>
      </c>
      <c r="AF46" s="16">
        <v>1.615686274509804</v>
      </c>
      <c r="AG46" s="16">
        <v>2.5294117647058822</v>
      </c>
      <c r="AH46" s="16">
        <v>2.5490196078431371</v>
      </c>
      <c r="AI46" s="16">
        <v>2.1960784313725492</v>
      </c>
      <c r="AJ46" s="16">
        <v>1.780392156862745</v>
      </c>
      <c r="AK46" s="16">
        <v>1.0980392156862746</v>
      </c>
      <c r="AL46" s="16">
        <v>1.0862745098039215</v>
      </c>
      <c r="AM46" s="16">
        <v>1.0352941176470589</v>
      </c>
      <c r="AN46" s="16">
        <v>1.6196078431372549</v>
      </c>
      <c r="AO46" s="16">
        <v>2.8588235294117648</v>
      </c>
      <c r="AP46" s="16">
        <v>2.8352941176470585</v>
      </c>
      <c r="AQ46" s="16">
        <v>2.1450980392156862</v>
      </c>
      <c r="AR46" s="16">
        <v>1.7490196078431373</v>
      </c>
      <c r="AS46" s="16">
        <v>1.1215686274509804</v>
      </c>
      <c r="AT46" s="16">
        <v>1.0901960784313725</v>
      </c>
      <c r="AU46" s="16">
        <v>1.0274509803921568</v>
      </c>
      <c r="AV46" s="16">
        <v>1.584313725490196</v>
      </c>
      <c r="AW46" s="16">
        <v>2.8627450980392157</v>
      </c>
      <c r="AX46" s="16">
        <v>2.8196078431372547</v>
      </c>
      <c r="AY46" s="16">
        <v>2.1803921568627453</v>
      </c>
      <c r="AZ46" s="16">
        <v>1.803921568627451</v>
      </c>
      <c r="BA46" s="16">
        <v>1.0862745098039215</v>
      </c>
      <c r="BB46" s="16">
        <v>1.6352941176470588</v>
      </c>
      <c r="BC46" s="16">
        <v>1.0196078431372548</v>
      </c>
      <c r="BD46" s="16">
        <v>1.0313725490196077</v>
      </c>
      <c r="BE46" s="16">
        <v>2.8117647058823527</v>
      </c>
      <c r="BF46" s="16">
        <v>2.8156862745098037</v>
      </c>
      <c r="BG46" s="16">
        <v>2.2000000000000002</v>
      </c>
      <c r="BH46" s="16">
        <v>1.615686274509804</v>
      </c>
      <c r="BI46" s="16">
        <v>1.6196078431372549</v>
      </c>
      <c r="BJ46" s="16">
        <v>1.6352941176470588</v>
      </c>
      <c r="BK46" s="16">
        <v>1.0705882352941176</v>
      </c>
      <c r="BL46" s="16">
        <v>1.0823529411764705</v>
      </c>
      <c r="BM46" s="16">
        <v>2.4588235294117649</v>
      </c>
      <c r="BN46" s="16">
        <v>1.9607843137254903</v>
      </c>
      <c r="BO46" s="16">
        <v>2.1764705882352939</v>
      </c>
      <c r="BP46" s="16">
        <v>1.6196078431372549</v>
      </c>
      <c r="BQ46" s="16">
        <v>1.6745098039215685</v>
      </c>
      <c r="BR46" s="16">
        <v>1.0352941176470589</v>
      </c>
      <c r="BS46" s="16">
        <v>1.0627450980392157</v>
      </c>
      <c r="BT46" s="16">
        <v>1.0588235294117647</v>
      </c>
      <c r="BU46" s="16">
        <v>1.5647058823529412</v>
      </c>
      <c r="BV46" s="16">
        <v>1.0509803921568628</v>
      </c>
      <c r="BW46" s="16">
        <v>1.6039215686274511</v>
      </c>
      <c r="BX46" s="16">
        <v>1.0588235294117647</v>
      </c>
      <c r="BY46" s="16">
        <v>1.0666666666666667</v>
      </c>
      <c r="BZ46" s="16">
        <v>1.0117647058823529</v>
      </c>
      <c r="CA46" s="16">
        <v>0</v>
      </c>
      <c r="CB46" s="16">
        <v>0</v>
      </c>
      <c r="CC46" s="16">
        <v>0</v>
      </c>
      <c r="CD46" s="16">
        <v>0</v>
      </c>
      <c r="CE46" s="16">
        <v>0</v>
      </c>
      <c r="CF46" s="16">
        <v>0</v>
      </c>
      <c r="CG46" s="16">
        <v>0</v>
      </c>
      <c r="CH46" s="16">
        <v>0</v>
      </c>
    </row>
    <row r="47" spans="21:86" ht="24" customHeight="1">
      <c r="W47" s="16">
        <v>1.6352941176470588</v>
      </c>
      <c r="X47" s="16">
        <v>2.1843137254901963</v>
      </c>
      <c r="Y47" s="16">
        <v>1.6588235294117646</v>
      </c>
      <c r="Z47" s="16">
        <v>2.1529411764705881</v>
      </c>
      <c r="AA47" s="16">
        <v>1.8274509803921568</v>
      </c>
      <c r="AB47" s="16">
        <v>1.0901960784313725</v>
      </c>
      <c r="AC47" s="16">
        <v>1.0431372549019609</v>
      </c>
      <c r="AD47" s="16">
        <v>0</v>
      </c>
      <c r="AE47" s="16">
        <v>1.615686274509804</v>
      </c>
      <c r="AF47" s="16">
        <v>2.5294117647058822</v>
      </c>
      <c r="AG47" s="16">
        <v>2.5490196078431371</v>
      </c>
      <c r="AH47" s="16">
        <v>2.1960784313725492</v>
      </c>
      <c r="AI47" s="16">
        <v>1.780392156862745</v>
      </c>
      <c r="AJ47" s="16">
        <v>1.0980392156862746</v>
      </c>
      <c r="AK47" s="16">
        <v>1.0862745098039215</v>
      </c>
      <c r="AL47" s="16">
        <v>0</v>
      </c>
      <c r="AM47" s="16">
        <v>1.6196078431372549</v>
      </c>
      <c r="AN47" s="16">
        <v>2.8588235294117648</v>
      </c>
      <c r="AO47" s="16">
        <v>2.8352941176470585</v>
      </c>
      <c r="AP47" s="16">
        <v>2.1450980392156862</v>
      </c>
      <c r="AQ47" s="16">
        <v>1.7490196078431373</v>
      </c>
      <c r="AR47" s="16">
        <v>1.1215686274509804</v>
      </c>
      <c r="AS47" s="16">
        <v>1.0901960784313725</v>
      </c>
      <c r="AT47" s="16">
        <v>0</v>
      </c>
      <c r="AU47" s="16">
        <v>1.584313725490196</v>
      </c>
      <c r="AV47" s="16">
        <v>2.8627450980392157</v>
      </c>
      <c r="AW47" s="16">
        <v>2.8196078431372547</v>
      </c>
      <c r="AX47" s="16">
        <v>2.1803921568627453</v>
      </c>
      <c r="AY47" s="16">
        <v>1.803921568627451</v>
      </c>
      <c r="AZ47" s="16">
        <v>1.0862745098039215</v>
      </c>
      <c r="BA47" s="16">
        <v>1.6352941176470588</v>
      </c>
      <c r="BB47" s="16">
        <v>0</v>
      </c>
      <c r="BC47" s="16">
        <v>1.0313725490196077</v>
      </c>
      <c r="BD47" s="16">
        <v>2.8117647058823527</v>
      </c>
      <c r="BE47" s="16">
        <v>2.8156862745098037</v>
      </c>
      <c r="BF47" s="16">
        <v>2.2000000000000002</v>
      </c>
      <c r="BG47" s="16">
        <v>1.615686274509804</v>
      </c>
      <c r="BH47" s="16">
        <v>1.6196078431372549</v>
      </c>
      <c r="BI47" s="16">
        <v>1.6352941176470588</v>
      </c>
      <c r="BJ47" s="16">
        <v>0</v>
      </c>
      <c r="BK47" s="16">
        <v>1.0823529411764705</v>
      </c>
      <c r="BL47" s="16">
        <v>2.4588235294117649</v>
      </c>
      <c r="BM47" s="16">
        <v>1.9607843137254903</v>
      </c>
      <c r="BN47" s="16">
        <v>2.1764705882352939</v>
      </c>
      <c r="BO47" s="16">
        <v>1.6196078431372549</v>
      </c>
      <c r="BP47" s="16">
        <v>1.6745098039215685</v>
      </c>
      <c r="BQ47" s="16">
        <v>1.0352941176470589</v>
      </c>
      <c r="BR47" s="16">
        <v>0</v>
      </c>
      <c r="BS47" s="16">
        <v>1.0588235294117647</v>
      </c>
      <c r="BT47" s="16">
        <v>1.5647058823529412</v>
      </c>
      <c r="BU47" s="16">
        <v>1.0509803921568628</v>
      </c>
      <c r="BV47" s="16">
        <v>1.6039215686274511</v>
      </c>
      <c r="BW47" s="16">
        <v>1.0588235294117647</v>
      </c>
      <c r="BX47" s="16">
        <v>1.0666666666666667</v>
      </c>
      <c r="BY47" s="16">
        <v>1.0117647058823529</v>
      </c>
      <c r="BZ47" s="16">
        <v>0</v>
      </c>
      <c r="CA47" s="16">
        <v>0</v>
      </c>
      <c r="CB47" s="16">
        <v>0</v>
      </c>
      <c r="CC47" s="16">
        <v>0</v>
      </c>
      <c r="CD47" s="16">
        <v>0</v>
      </c>
      <c r="CE47" s="16">
        <v>0</v>
      </c>
      <c r="CF47" s="16">
        <v>0</v>
      </c>
      <c r="CG47" s="16">
        <v>0</v>
      </c>
      <c r="CH47" s="16">
        <v>0</v>
      </c>
    </row>
    <row r="48" spans="21:86" ht="24" customHeight="1">
      <c r="W48" s="16">
        <v>2.1843137254901963</v>
      </c>
      <c r="X48" s="16">
        <v>1.6588235294117646</v>
      </c>
      <c r="Y48" s="16">
        <v>2.1529411764705881</v>
      </c>
      <c r="Z48" s="16">
        <v>1.8274509803921568</v>
      </c>
      <c r="AA48" s="16">
        <v>1.0901960784313725</v>
      </c>
      <c r="AB48" s="16">
        <v>1.0431372549019609</v>
      </c>
      <c r="AC48" s="16">
        <v>0</v>
      </c>
      <c r="AD48" s="16">
        <v>0</v>
      </c>
      <c r="AE48" s="16">
        <v>2.5294117647058822</v>
      </c>
      <c r="AF48" s="16">
        <v>2.5490196078431371</v>
      </c>
      <c r="AG48" s="16">
        <v>2.1960784313725492</v>
      </c>
      <c r="AH48" s="16">
        <v>1.780392156862745</v>
      </c>
      <c r="AI48" s="16">
        <v>1.0980392156862746</v>
      </c>
      <c r="AJ48" s="16">
        <v>1.0862745098039215</v>
      </c>
      <c r="AK48" s="16">
        <v>0</v>
      </c>
      <c r="AL48" s="16">
        <v>0</v>
      </c>
      <c r="AM48" s="16">
        <v>2.8588235294117648</v>
      </c>
      <c r="AN48" s="16">
        <v>2.8352941176470585</v>
      </c>
      <c r="AO48" s="16">
        <v>2.1450980392156862</v>
      </c>
      <c r="AP48" s="16">
        <v>1.7490196078431373</v>
      </c>
      <c r="AQ48" s="16">
        <v>1.1215686274509804</v>
      </c>
      <c r="AR48" s="16">
        <v>1.0901960784313725</v>
      </c>
      <c r="AS48" s="16">
        <v>0</v>
      </c>
      <c r="AT48" s="16">
        <v>0</v>
      </c>
      <c r="AU48" s="16">
        <v>2.8627450980392157</v>
      </c>
      <c r="AV48" s="16">
        <v>2.8196078431372547</v>
      </c>
      <c r="AW48" s="16">
        <v>2.1803921568627453</v>
      </c>
      <c r="AX48" s="16">
        <v>1.803921568627451</v>
      </c>
      <c r="AY48" s="16">
        <v>1.0862745098039215</v>
      </c>
      <c r="AZ48" s="16">
        <v>1.6352941176470588</v>
      </c>
      <c r="BA48" s="16">
        <v>0</v>
      </c>
      <c r="BB48" s="16">
        <v>0</v>
      </c>
      <c r="BC48" s="16">
        <v>2.8117647058823527</v>
      </c>
      <c r="BD48" s="16">
        <v>2.8156862745098037</v>
      </c>
      <c r="BE48" s="16">
        <v>2.2000000000000002</v>
      </c>
      <c r="BF48" s="16">
        <v>1.615686274509804</v>
      </c>
      <c r="BG48" s="16">
        <v>1.6196078431372549</v>
      </c>
      <c r="BH48" s="16">
        <v>1.6352941176470588</v>
      </c>
      <c r="BI48" s="16">
        <v>0</v>
      </c>
      <c r="BJ48" s="16">
        <v>0</v>
      </c>
      <c r="BK48" s="16">
        <v>2.4588235294117649</v>
      </c>
      <c r="BL48" s="16">
        <v>1.9607843137254903</v>
      </c>
      <c r="BM48" s="16">
        <v>2.1764705882352939</v>
      </c>
      <c r="BN48" s="16">
        <v>1.6196078431372549</v>
      </c>
      <c r="BO48" s="16">
        <v>1.6745098039215685</v>
      </c>
      <c r="BP48" s="16">
        <v>1.0352941176470589</v>
      </c>
      <c r="BQ48" s="16">
        <v>0</v>
      </c>
      <c r="BR48" s="16">
        <v>0</v>
      </c>
      <c r="BS48" s="16">
        <v>1.5647058823529412</v>
      </c>
      <c r="BT48" s="16">
        <v>1.0509803921568628</v>
      </c>
      <c r="BU48" s="16">
        <v>1.6039215686274511</v>
      </c>
      <c r="BV48" s="16">
        <v>1.0588235294117647</v>
      </c>
      <c r="BW48" s="16">
        <v>1.0666666666666667</v>
      </c>
      <c r="BX48" s="16">
        <v>1.0117647058823529</v>
      </c>
      <c r="BY48" s="16">
        <v>0</v>
      </c>
      <c r="BZ48" s="16">
        <v>0</v>
      </c>
      <c r="CA48" s="16">
        <v>0</v>
      </c>
      <c r="CB48" s="16">
        <v>0</v>
      </c>
      <c r="CC48" s="16">
        <v>0</v>
      </c>
      <c r="CD48" s="16">
        <v>0</v>
      </c>
      <c r="CE48" s="16">
        <v>0</v>
      </c>
      <c r="CF48" s="16">
        <v>0</v>
      </c>
      <c r="CG48" s="16">
        <v>0</v>
      </c>
      <c r="CH48" s="16">
        <v>0</v>
      </c>
    </row>
    <row r="49" spans="3:86" ht="24" customHeight="1">
      <c r="W49" s="16">
        <v>1.6470588235294117</v>
      </c>
      <c r="X49" s="16">
        <v>1.615686274509804</v>
      </c>
      <c r="Y49" s="16">
        <v>2.5294117647058822</v>
      </c>
      <c r="Z49" s="16">
        <v>2.5490196078431371</v>
      </c>
      <c r="AA49" s="16">
        <v>2.1960784313725492</v>
      </c>
      <c r="AB49" s="16">
        <v>1.780392156862745</v>
      </c>
      <c r="AC49" s="16">
        <v>1.0980392156862746</v>
      </c>
      <c r="AD49" s="16">
        <v>1.0862745098039215</v>
      </c>
      <c r="AE49" s="16">
        <v>1.0352941176470589</v>
      </c>
      <c r="AF49" s="16">
        <v>1.6196078431372549</v>
      </c>
      <c r="AG49" s="16">
        <v>2.8588235294117648</v>
      </c>
      <c r="AH49" s="16">
        <v>2.8352941176470585</v>
      </c>
      <c r="AI49" s="16">
        <v>2.1450980392156862</v>
      </c>
      <c r="AJ49" s="16">
        <v>1.7490196078431373</v>
      </c>
      <c r="AK49" s="16">
        <v>1.1215686274509804</v>
      </c>
      <c r="AL49" s="16">
        <v>1.0901960784313725</v>
      </c>
      <c r="AM49" s="16">
        <v>1.0274509803921568</v>
      </c>
      <c r="AN49" s="16">
        <v>1.584313725490196</v>
      </c>
      <c r="AO49" s="16">
        <v>2.8627450980392157</v>
      </c>
      <c r="AP49" s="16">
        <v>2.8196078431372547</v>
      </c>
      <c r="AQ49" s="16">
        <v>2.1803921568627453</v>
      </c>
      <c r="AR49" s="16">
        <v>1.803921568627451</v>
      </c>
      <c r="AS49" s="16">
        <v>1.0862745098039215</v>
      </c>
      <c r="AT49" s="16">
        <v>1.6352941176470588</v>
      </c>
      <c r="AU49" s="16">
        <v>1.0196078431372548</v>
      </c>
      <c r="AV49" s="16">
        <v>1.0313725490196077</v>
      </c>
      <c r="AW49" s="16">
        <v>2.8117647058823527</v>
      </c>
      <c r="AX49" s="16">
        <v>2.8156862745098037</v>
      </c>
      <c r="AY49" s="16">
        <v>2.2000000000000002</v>
      </c>
      <c r="AZ49" s="16">
        <v>1.615686274509804</v>
      </c>
      <c r="BA49" s="16">
        <v>1.6196078431372549</v>
      </c>
      <c r="BB49" s="16">
        <v>1.6352941176470588</v>
      </c>
      <c r="BC49" s="16">
        <v>1.0705882352941176</v>
      </c>
      <c r="BD49" s="16">
        <v>1.0823529411764705</v>
      </c>
      <c r="BE49" s="16">
        <v>2.4588235294117649</v>
      </c>
      <c r="BF49" s="16">
        <v>1.9607843137254903</v>
      </c>
      <c r="BG49" s="16">
        <v>2.1764705882352939</v>
      </c>
      <c r="BH49" s="16">
        <v>1.6196078431372549</v>
      </c>
      <c r="BI49" s="16">
        <v>1.6745098039215685</v>
      </c>
      <c r="BJ49" s="16">
        <v>1.0352941176470589</v>
      </c>
      <c r="BK49" s="16">
        <v>1.0627450980392157</v>
      </c>
      <c r="BL49" s="16">
        <v>1.0588235294117647</v>
      </c>
      <c r="BM49" s="16">
        <v>1.5647058823529412</v>
      </c>
      <c r="BN49" s="16">
        <v>1.0509803921568628</v>
      </c>
      <c r="BO49" s="16">
        <v>1.6039215686274511</v>
      </c>
      <c r="BP49" s="16">
        <v>1.0588235294117647</v>
      </c>
      <c r="BQ49" s="16">
        <v>1.0666666666666667</v>
      </c>
      <c r="BR49" s="16">
        <v>1.0117647058823529</v>
      </c>
      <c r="BS49" s="16">
        <v>0</v>
      </c>
      <c r="BT49" s="16">
        <v>0</v>
      </c>
      <c r="BU49" s="16">
        <v>0</v>
      </c>
      <c r="BV49" s="16">
        <v>0</v>
      </c>
      <c r="BW49" s="16">
        <v>0</v>
      </c>
      <c r="BX49" s="16">
        <v>0</v>
      </c>
      <c r="BY49" s="16">
        <v>0</v>
      </c>
      <c r="BZ49" s="16">
        <v>0</v>
      </c>
      <c r="CA49" s="16">
        <v>0</v>
      </c>
      <c r="CB49" s="16">
        <v>0</v>
      </c>
      <c r="CC49" s="16">
        <v>0</v>
      </c>
      <c r="CD49" s="16">
        <v>0</v>
      </c>
      <c r="CE49" s="16">
        <v>0</v>
      </c>
      <c r="CF49" s="16">
        <v>0</v>
      </c>
      <c r="CG49" s="16">
        <v>0</v>
      </c>
      <c r="CH49" s="16">
        <v>0</v>
      </c>
    </row>
    <row r="50" spans="3:86" ht="24" customHeight="1">
      <c r="W50" s="16">
        <v>1.615686274509804</v>
      </c>
      <c r="X50" s="16">
        <v>2.5294117647058822</v>
      </c>
      <c r="Y50" s="16">
        <v>2.5490196078431371</v>
      </c>
      <c r="Z50" s="16">
        <v>2.1960784313725492</v>
      </c>
      <c r="AA50" s="16">
        <v>1.780392156862745</v>
      </c>
      <c r="AB50" s="16">
        <v>1.0980392156862746</v>
      </c>
      <c r="AC50" s="16">
        <v>1.0862745098039215</v>
      </c>
      <c r="AD50" s="16">
        <v>0</v>
      </c>
      <c r="AE50" s="16">
        <v>1.6196078431372549</v>
      </c>
      <c r="AF50" s="16">
        <v>2.8588235294117648</v>
      </c>
      <c r="AG50" s="16">
        <v>2.8352941176470585</v>
      </c>
      <c r="AH50" s="16">
        <v>2.1450980392156862</v>
      </c>
      <c r="AI50" s="16">
        <v>1.7490196078431373</v>
      </c>
      <c r="AJ50" s="16">
        <v>1.1215686274509804</v>
      </c>
      <c r="AK50" s="16">
        <v>1.0901960784313725</v>
      </c>
      <c r="AL50" s="16">
        <v>0</v>
      </c>
      <c r="AM50" s="16">
        <v>1.584313725490196</v>
      </c>
      <c r="AN50" s="16">
        <v>2.8627450980392157</v>
      </c>
      <c r="AO50" s="16">
        <v>2.8196078431372547</v>
      </c>
      <c r="AP50" s="16">
        <v>2.1803921568627453</v>
      </c>
      <c r="AQ50" s="16">
        <v>1.803921568627451</v>
      </c>
      <c r="AR50" s="16">
        <v>1.0862745098039215</v>
      </c>
      <c r="AS50" s="16">
        <v>1.6352941176470588</v>
      </c>
      <c r="AT50" s="16">
        <v>0</v>
      </c>
      <c r="AU50" s="16">
        <v>1.0313725490196077</v>
      </c>
      <c r="AV50" s="16">
        <v>2.8117647058823527</v>
      </c>
      <c r="AW50" s="16">
        <v>2.8156862745098037</v>
      </c>
      <c r="AX50" s="16">
        <v>2.2000000000000002</v>
      </c>
      <c r="AY50" s="16">
        <v>1.615686274509804</v>
      </c>
      <c r="AZ50" s="16">
        <v>1.6196078431372549</v>
      </c>
      <c r="BA50" s="16">
        <v>1.6352941176470588</v>
      </c>
      <c r="BB50" s="16">
        <v>0</v>
      </c>
      <c r="BC50" s="16">
        <v>1.0823529411764705</v>
      </c>
      <c r="BD50" s="16">
        <v>2.4588235294117649</v>
      </c>
      <c r="BE50" s="16">
        <v>1.9607843137254903</v>
      </c>
      <c r="BF50" s="16">
        <v>2.1764705882352939</v>
      </c>
      <c r="BG50" s="16">
        <v>1.6196078431372549</v>
      </c>
      <c r="BH50" s="16">
        <v>1.6745098039215685</v>
      </c>
      <c r="BI50" s="16">
        <v>1.0352941176470589</v>
      </c>
      <c r="BJ50" s="16">
        <v>0</v>
      </c>
      <c r="BK50" s="16">
        <v>1.0588235294117647</v>
      </c>
      <c r="BL50" s="16">
        <v>1.5647058823529412</v>
      </c>
      <c r="BM50" s="16">
        <v>1.0509803921568628</v>
      </c>
      <c r="BN50" s="16">
        <v>1.6039215686274511</v>
      </c>
      <c r="BO50" s="16">
        <v>1.0588235294117647</v>
      </c>
      <c r="BP50" s="16">
        <v>1.0666666666666667</v>
      </c>
      <c r="BQ50" s="16">
        <v>1.0117647058823529</v>
      </c>
      <c r="BR50" s="16">
        <v>0</v>
      </c>
      <c r="BS50" s="16">
        <v>0</v>
      </c>
      <c r="BT50" s="16">
        <v>0</v>
      </c>
      <c r="BU50" s="16">
        <v>0</v>
      </c>
      <c r="BV50" s="16">
        <v>0</v>
      </c>
      <c r="BW50" s="16">
        <v>0</v>
      </c>
      <c r="BX50" s="16">
        <v>0</v>
      </c>
      <c r="BY50" s="16">
        <v>0</v>
      </c>
      <c r="BZ50" s="16">
        <v>0</v>
      </c>
      <c r="CA50" s="16">
        <v>0</v>
      </c>
      <c r="CB50" s="16">
        <v>0</v>
      </c>
      <c r="CC50" s="16">
        <v>0</v>
      </c>
      <c r="CD50" s="16">
        <v>0</v>
      </c>
      <c r="CE50" s="16">
        <v>0</v>
      </c>
      <c r="CF50" s="16">
        <v>0</v>
      </c>
      <c r="CG50" s="16">
        <v>0</v>
      </c>
      <c r="CH50" s="16">
        <v>0</v>
      </c>
    </row>
    <row r="51" spans="3:86" ht="24" customHeight="1">
      <c r="W51" s="17">
        <v>2.5294117647058822</v>
      </c>
      <c r="X51" s="17">
        <v>2.5490196078431371</v>
      </c>
      <c r="Y51" s="17">
        <v>2.1960784313725492</v>
      </c>
      <c r="Z51" s="17">
        <v>1.780392156862745</v>
      </c>
      <c r="AA51" s="17">
        <v>1.0980392156862746</v>
      </c>
      <c r="AB51" s="17">
        <v>1.0862745098039215</v>
      </c>
      <c r="AC51" s="17">
        <v>0</v>
      </c>
      <c r="AD51" s="17">
        <v>0</v>
      </c>
      <c r="AE51" s="17">
        <v>2.8588235294117648</v>
      </c>
      <c r="AF51" s="17">
        <v>2.8352941176470585</v>
      </c>
      <c r="AG51" s="17">
        <v>2.1450980392156862</v>
      </c>
      <c r="AH51" s="17">
        <v>1.7490196078431373</v>
      </c>
      <c r="AI51" s="17">
        <v>1.1215686274509804</v>
      </c>
      <c r="AJ51" s="17">
        <v>1.0901960784313725</v>
      </c>
      <c r="AK51" s="17">
        <v>0</v>
      </c>
      <c r="AL51" s="17">
        <v>0</v>
      </c>
      <c r="AM51" s="17">
        <v>2.8627450980392157</v>
      </c>
      <c r="AN51" s="17">
        <v>2.8196078431372547</v>
      </c>
      <c r="AO51" s="17">
        <v>2.1803921568627453</v>
      </c>
      <c r="AP51" s="17">
        <v>1.803921568627451</v>
      </c>
      <c r="AQ51" s="17">
        <v>1.0862745098039215</v>
      </c>
      <c r="AR51" s="17">
        <v>1.6352941176470588</v>
      </c>
      <c r="AS51" s="17">
        <v>0</v>
      </c>
      <c r="AT51" s="17">
        <v>0</v>
      </c>
      <c r="AU51" s="17">
        <v>2.8117647058823527</v>
      </c>
      <c r="AV51" s="17">
        <v>2.8156862745098037</v>
      </c>
      <c r="AW51" s="17">
        <v>2.2000000000000002</v>
      </c>
      <c r="AX51" s="17">
        <v>1.615686274509804</v>
      </c>
      <c r="AY51" s="17">
        <v>1.6196078431372549</v>
      </c>
      <c r="AZ51" s="17">
        <v>1.6352941176470588</v>
      </c>
      <c r="BA51" s="17">
        <v>0</v>
      </c>
      <c r="BB51" s="17">
        <v>0</v>
      </c>
      <c r="BC51" s="17">
        <v>2.4588235294117649</v>
      </c>
      <c r="BD51" s="17">
        <v>1.9607843137254903</v>
      </c>
      <c r="BE51" s="17">
        <v>2.1764705882352939</v>
      </c>
      <c r="BF51" s="17">
        <v>1.6196078431372549</v>
      </c>
      <c r="BG51" s="17">
        <v>1.6745098039215685</v>
      </c>
      <c r="BH51" s="17">
        <v>1.0352941176470589</v>
      </c>
      <c r="BI51" s="17">
        <v>0</v>
      </c>
      <c r="BJ51" s="17">
        <v>0</v>
      </c>
      <c r="BK51" s="17">
        <v>1.5647058823529412</v>
      </c>
      <c r="BL51" s="17">
        <v>1.0509803921568628</v>
      </c>
      <c r="BM51" s="17">
        <v>1.6039215686274511</v>
      </c>
      <c r="BN51" s="17">
        <v>1.0588235294117647</v>
      </c>
      <c r="BO51" s="17">
        <v>1.0666666666666667</v>
      </c>
      <c r="BP51" s="17">
        <v>1.0117647058823529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</row>
    <row r="52" spans="3:86" ht="24" customHeight="1">
      <c r="W52" s="15" cm="1">
        <f t="array" ref="W52:CH60">IM2COL(W33:AD40,3,1,2,0)</f>
        <v>0</v>
      </c>
      <c r="X52" s="15">
        <v>0.19215686274509802</v>
      </c>
      <c r="Y52" s="15">
        <v>0</v>
      </c>
      <c r="Z52" s="15">
        <v>0.16862745098039222</v>
      </c>
      <c r="AA52" s="15">
        <v>0</v>
      </c>
      <c r="AB52" s="15">
        <v>0</v>
      </c>
      <c r="AC52" s="15">
        <v>0</v>
      </c>
      <c r="AD52" s="15">
        <v>0</v>
      </c>
      <c r="AE52" s="15">
        <v>0.17254901960784297</v>
      </c>
      <c r="AF52" s="15">
        <v>0</v>
      </c>
      <c r="AG52" s="15">
        <v>0.19607843137254899</v>
      </c>
      <c r="AH52" s="15">
        <v>0</v>
      </c>
      <c r="AI52" s="15">
        <v>0.32941176470588251</v>
      </c>
      <c r="AJ52" s="15">
        <v>0</v>
      </c>
      <c r="AK52" s="15">
        <v>0</v>
      </c>
      <c r="AL52" s="15">
        <v>0</v>
      </c>
      <c r="AM52" s="15">
        <v>0</v>
      </c>
      <c r="AN52" s="15">
        <v>0.48627450980392162</v>
      </c>
      <c r="AO52" s="15">
        <v>0.53725490196078418</v>
      </c>
      <c r="AP52" s="15">
        <v>0.21960784313725501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0.82745098039215681</v>
      </c>
      <c r="AX52" s="15">
        <v>0.47450980392156872</v>
      </c>
      <c r="AY52" s="15">
        <v>0.34117647058823541</v>
      </c>
      <c r="AZ52" s="15">
        <v>0</v>
      </c>
      <c r="BA52" s="15">
        <v>0</v>
      </c>
      <c r="BB52" s="15">
        <v>0</v>
      </c>
      <c r="BC52" s="15">
        <v>0</v>
      </c>
      <c r="BD52" s="15">
        <v>0.49411764705882355</v>
      </c>
      <c r="BE52" s="15">
        <v>0.85098039215686283</v>
      </c>
      <c r="BF52" s="15">
        <v>0.54117647058823515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0.82745098039215681</v>
      </c>
      <c r="BN52" s="15">
        <v>0.47843137254901968</v>
      </c>
      <c r="BO52" s="15">
        <v>0.18823529411764706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5">
        <v>0</v>
      </c>
      <c r="BV52" s="15">
        <v>0.51372549019607838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5">
        <v>0</v>
      </c>
      <c r="CG52" s="15">
        <v>0</v>
      </c>
      <c r="CH52" s="15">
        <v>0</v>
      </c>
    </row>
    <row r="53" spans="3:86" ht="24" customHeight="1">
      <c r="W53" s="16">
        <v>0.19215686274509802</v>
      </c>
      <c r="X53" s="16">
        <v>0</v>
      </c>
      <c r="Y53" s="16">
        <v>0.16862745098039222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0.19607843137254899</v>
      </c>
      <c r="AG53" s="16">
        <v>0</v>
      </c>
      <c r="AH53" s="16">
        <v>0.32941176470588251</v>
      </c>
      <c r="AI53" s="16">
        <v>0</v>
      </c>
      <c r="AJ53" s="16">
        <v>0</v>
      </c>
      <c r="AK53" s="16">
        <v>0</v>
      </c>
      <c r="AL53" s="16">
        <v>0</v>
      </c>
      <c r="AM53" s="16">
        <v>0.48627450980392162</v>
      </c>
      <c r="AN53" s="16">
        <v>0.53725490196078418</v>
      </c>
      <c r="AO53" s="16">
        <v>0.21960784313725501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0.82745098039215681</v>
      </c>
      <c r="AW53" s="16">
        <v>0.47450980392156872</v>
      </c>
      <c r="AX53" s="16">
        <v>0.34117647058823541</v>
      </c>
      <c r="AY53" s="16">
        <v>0</v>
      </c>
      <c r="AZ53" s="16">
        <v>0</v>
      </c>
      <c r="BA53" s="16">
        <v>0</v>
      </c>
      <c r="BB53" s="16">
        <v>0</v>
      </c>
      <c r="BC53" s="16">
        <v>0.49411764705882355</v>
      </c>
      <c r="BD53" s="16">
        <v>0.85098039215686283</v>
      </c>
      <c r="BE53" s="16">
        <v>0.54117647058823515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  <c r="BL53" s="16">
        <v>0.82745098039215681</v>
      </c>
      <c r="BM53" s="16">
        <v>0.47843137254901968</v>
      </c>
      <c r="BN53" s="16">
        <v>0.18823529411764706</v>
      </c>
      <c r="BO53" s="16">
        <v>0</v>
      </c>
      <c r="BP53" s="16">
        <v>0</v>
      </c>
      <c r="BQ53" s="16">
        <v>0</v>
      </c>
      <c r="BR53" s="16">
        <v>0</v>
      </c>
      <c r="BS53" s="16">
        <v>0</v>
      </c>
      <c r="BT53" s="16">
        <v>0</v>
      </c>
      <c r="BU53" s="16">
        <v>0.51372549019607838</v>
      </c>
      <c r="BV53" s="16">
        <v>0</v>
      </c>
      <c r="BW53" s="16">
        <v>0</v>
      </c>
      <c r="BX53" s="16">
        <v>0</v>
      </c>
      <c r="BY53" s="16">
        <v>0</v>
      </c>
      <c r="BZ53" s="16">
        <v>0</v>
      </c>
      <c r="CA53" s="16">
        <v>0</v>
      </c>
      <c r="CB53" s="16">
        <v>0</v>
      </c>
      <c r="CC53" s="16">
        <v>0</v>
      </c>
      <c r="CD53" s="16">
        <v>0</v>
      </c>
      <c r="CE53" s="16">
        <v>0</v>
      </c>
      <c r="CF53" s="16">
        <v>0</v>
      </c>
      <c r="CG53" s="16">
        <v>0</v>
      </c>
      <c r="CH53" s="16">
        <v>0</v>
      </c>
    </row>
    <row r="54" spans="3:86" ht="24" customHeight="1">
      <c r="W54" s="16">
        <v>0</v>
      </c>
      <c r="X54" s="16">
        <v>0.16862745098039222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0.19607843137254899</v>
      </c>
      <c r="AF54" s="16">
        <v>0</v>
      </c>
      <c r="AG54" s="16">
        <v>0.32941176470588251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0.53725490196078418</v>
      </c>
      <c r="AN54" s="16">
        <v>0.21960784313725501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0.82745098039215681</v>
      </c>
      <c r="AV54" s="16">
        <v>0.47450980392156872</v>
      </c>
      <c r="AW54" s="16">
        <v>0.34117647058823541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0.85098039215686283</v>
      </c>
      <c r="BD54" s="16">
        <v>0.54117647058823515</v>
      </c>
      <c r="BE54" s="16">
        <v>0</v>
      </c>
      <c r="BF54" s="16">
        <v>0</v>
      </c>
      <c r="BG54" s="16">
        <v>0</v>
      </c>
      <c r="BH54" s="16">
        <v>0</v>
      </c>
      <c r="BI54" s="16">
        <v>0</v>
      </c>
      <c r="BJ54" s="16">
        <v>0</v>
      </c>
      <c r="BK54" s="16">
        <v>0.82745098039215681</v>
      </c>
      <c r="BL54" s="16">
        <v>0.47843137254901968</v>
      </c>
      <c r="BM54" s="16">
        <v>0.18823529411764706</v>
      </c>
      <c r="BN54" s="16">
        <v>0</v>
      </c>
      <c r="BO54" s="16">
        <v>0</v>
      </c>
      <c r="BP54" s="16">
        <v>0</v>
      </c>
      <c r="BQ54" s="16">
        <v>0</v>
      </c>
      <c r="BR54" s="16">
        <v>0</v>
      </c>
      <c r="BS54" s="16">
        <v>0</v>
      </c>
      <c r="BT54" s="16">
        <v>0.51372549019607838</v>
      </c>
      <c r="BU54" s="16">
        <v>0</v>
      </c>
      <c r="BV54" s="16">
        <v>0</v>
      </c>
      <c r="BW54" s="16">
        <v>0</v>
      </c>
      <c r="BX54" s="16">
        <v>0</v>
      </c>
      <c r="BY54" s="16">
        <v>0</v>
      </c>
      <c r="BZ54" s="16">
        <v>0</v>
      </c>
      <c r="CA54" s="16">
        <v>0</v>
      </c>
      <c r="CB54" s="16">
        <v>0</v>
      </c>
      <c r="CC54" s="16">
        <v>0</v>
      </c>
      <c r="CD54" s="16">
        <v>0</v>
      </c>
      <c r="CE54" s="16">
        <v>0</v>
      </c>
      <c r="CF54" s="16">
        <v>0</v>
      </c>
      <c r="CG54" s="16">
        <v>0</v>
      </c>
      <c r="CH54" s="16">
        <v>0</v>
      </c>
    </row>
    <row r="55" spans="3:86" ht="24" customHeight="1">
      <c r="C55" s="29">
        <v>1</v>
      </c>
      <c r="D55" s="47">
        <v>0</v>
      </c>
      <c r="E55" s="30">
        <v>-1</v>
      </c>
      <c r="F55" s="29">
        <v>1</v>
      </c>
      <c r="G55" s="47">
        <v>0</v>
      </c>
      <c r="H55" s="30">
        <v>-1</v>
      </c>
      <c r="W55" s="16">
        <v>0.17254901960784297</v>
      </c>
      <c r="X55" s="16">
        <v>0</v>
      </c>
      <c r="Y55" s="16">
        <v>0.19607843137254899</v>
      </c>
      <c r="Z55" s="16">
        <v>0</v>
      </c>
      <c r="AA55" s="16">
        <v>0.32941176470588251</v>
      </c>
      <c r="AB55" s="16">
        <v>0</v>
      </c>
      <c r="AC55" s="16">
        <v>0</v>
      </c>
      <c r="AD55" s="16">
        <v>0</v>
      </c>
      <c r="AE55" s="16">
        <v>0</v>
      </c>
      <c r="AF55" s="16">
        <v>0.48627450980392162</v>
      </c>
      <c r="AG55" s="16">
        <v>0.53725490196078418</v>
      </c>
      <c r="AH55" s="16">
        <v>0.21960784313725501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0.82745098039215681</v>
      </c>
      <c r="AP55" s="16">
        <v>0.47450980392156872</v>
      </c>
      <c r="AQ55" s="16">
        <v>0.34117647058823541</v>
      </c>
      <c r="AR55" s="16">
        <v>0</v>
      </c>
      <c r="AS55" s="16">
        <v>0</v>
      </c>
      <c r="AT55" s="16">
        <v>0</v>
      </c>
      <c r="AU55" s="16">
        <v>0</v>
      </c>
      <c r="AV55" s="16">
        <v>0.49411764705882355</v>
      </c>
      <c r="AW55" s="16">
        <v>0.85098039215686283</v>
      </c>
      <c r="AX55" s="16">
        <v>0.54117647058823515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0.82745098039215681</v>
      </c>
      <c r="BF55" s="16">
        <v>0.47843137254901968</v>
      </c>
      <c r="BG55" s="16">
        <v>0.18823529411764706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6">
        <v>0</v>
      </c>
      <c r="BN55" s="16">
        <v>0.51372549019607838</v>
      </c>
      <c r="BO55" s="16">
        <v>0</v>
      </c>
      <c r="BP55" s="16">
        <v>0</v>
      </c>
      <c r="BQ55" s="16">
        <v>0</v>
      </c>
      <c r="BR55" s="16">
        <v>0</v>
      </c>
      <c r="BS55" s="16">
        <v>0</v>
      </c>
      <c r="BT55" s="16">
        <v>0</v>
      </c>
      <c r="BU55" s="16">
        <v>0</v>
      </c>
      <c r="BV55" s="16">
        <v>0</v>
      </c>
      <c r="BW55" s="16">
        <v>0</v>
      </c>
      <c r="BX55" s="16">
        <v>0</v>
      </c>
      <c r="BY55" s="16">
        <v>0</v>
      </c>
      <c r="BZ55" s="16">
        <v>0</v>
      </c>
      <c r="CA55" s="16">
        <v>0</v>
      </c>
      <c r="CB55" s="16">
        <v>0</v>
      </c>
      <c r="CC55" s="16">
        <v>0</v>
      </c>
      <c r="CD55" s="16">
        <v>0</v>
      </c>
      <c r="CE55" s="16">
        <v>0</v>
      </c>
      <c r="CF55" s="16">
        <v>0</v>
      </c>
      <c r="CG55" s="16">
        <v>0</v>
      </c>
      <c r="CH55" s="16">
        <v>0</v>
      </c>
    </row>
    <row r="56" spans="3:86" ht="24" customHeight="1">
      <c r="C56" s="48">
        <v>1</v>
      </c>
      <c r="D56" s="2">
        <v>1</v>
      </c>
      <c r="E56" s="49">
        <v>-1</v>
      </c>
      <c r="F56" s="48">
        <v>0</v>
      </c>
      <c r="G56" s="2">
        <v>1</v>
      </c>
      <c r="H56" s="49">
        <v>-1</v>
      </c>
      <c r="W56" s="16">
        <v>0</v>
      </c>
      <c r="X56" s="16">
        <v>0.19607843137254899</v>
      </c>
      <c r="Y56" s="16">
        <v>0</v>
      </c>
      <c r="Z56" s="16">
        <v>0.32941176470588251</v>
      </c>
      <c r="AA56" s="16">
        <v>0</v>
      </c>
      <c r="AB56" s="16">
        <v>0</v>
      </c>
      <c r="AC56" s="16">
        <v>0</v>
      </c>
      <c r="AD56" s="16">
        <v>0</v>
      </c>
      <c r="AE56" s="16">
        <v>0.48627450980392162</v>
      </c>
      <c r="AF56" s="16">
        <v>0.53725490196078418</v>
      </c>
      <c r="AG56" s="16">
        <v>0.21960784313725501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0.82745098039215681</v>
      </c>
      <c r="AO56" s="16">
        <v>0.47450980392156872</v>
      </c>
      <c r="AP56" s="16">
        <v>0.34117647058823541</v>
      </c>
      <c r="AQ56" s="16">
        <v>0</v>
      </c>
      <c r="AR56" s="16">
        <v>0</v>
      </c>
      <c r="AS56" s="16">
        <v>0</v>
      </c>
      <c r="AT56" s="16">
        <v>0</v>
      </c>
      <c r="AU56" s="16">
        <v>0.49411764705882355</v>
      </c>
      <c r="AV56" s="16">
        <v>0.85098039215686283</v>
      </c>
      <c r="AW56" s="16">
        <v>0.54117647058823515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0.82745098039215681</v>
      </c>
      <c r="BE56" s="16">
        <v>0.47843137254901968</v>
      </c>
      <c r="BF56" s="16">
        <v>0.18823529411764706</v>
      </c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>
        <v>0.51372549019607838</v>
      </c>
      <c r="BN56" s="16">
        <v>0</v>
      </c>
      <c r="BO56" s="16">
        <v>0</v>
      </c>
      <c r="BP56" s="16">
        <v>0</v>
      </c>
      <c r="BQ56" s="16">
        <v>0</v>
      </c>
      <c r="BR56" s="16">
        <v>0</v>
      </c>
      <c r="BS56" s="16">
        <v>0</v>
      </c>
      <c r="BT56" s="16">
        <v>0</v>
      </c>
      <c r="BU56" s="16">
        <v>0</v>
      </c>
      <c r="BV56" s="16">
        <v>0</v>
      </c>
      <c r="BW56" s="16">
        <v>0</v>
      </c>
      <c r="BX56" s="16">
        <v>0</v>
      </c>
      <c r="BY56" s="16">
        <v>0</v>
      </c>
      <c r="BZ56" s="16">
        <v>0</v>
      </c>
      <c r="CA56" s="16">
        <v>0</v>
      </c>
      <c r="CB56" s="16">
        <v>0</v>
      </c>
      <c r="CC56" s="16">
        <v>0</v>
      </c>
      <c r="CD56" s="16">
        <v>0</v>
      </c>
      <c r="CE56" s="16">
        <v>0</v>
      </c>
      <c r="CF56" s="16">
        <v>0</v>
      </c>
      <c r="CG56" s="16">
        <v>0</v>
      </c>
      <c r="CH56" s="16">
        <v>0</v>
      </c>
    </row>
    <row r="57" spans="3:86" ht="24" customHeight="1">
      <c r="C57" s="33">
        <v>0</v>
      </c>
      <c r="D57" s="50">
        <v>0</v>
      </c>
      <c r="E57" s="34">
        <v>-1</v>
      </c>
      <c r="F57" s="33">
        <v>1</v>
      </c>
      <c r="G57" s="50">
        <v>0</v>
      </c>
      <c r="H57" s="34">
        <v>-1</v>
      </c>
      <c r="W57" s="16">
        <v>0.19607843137254899</v>
      </c>
      <c r="X57" s="16">
        <v>0</v>
      </c>
      <c r="Y57" s="16">
        <v>0.32941176470588251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0.53725490196078418</v>
      </c>
      <c r="AF57" s="16">
        <v>0.21960784313725501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0.82745098039215681</v>
      </c>
      <c r="AN57" s="16">
        <v>0.47450980392156872</v>
      </c>
      <c r="AO57" s="16">
        <v>0.34117647058823541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0.85098039215686283</v>
      </c>
      <c r="AV57" s="16">
        <v>0.54117647058823515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0.82745098039215681</v>
      </c>
      <c r="BD57" s="16">
        <v>0.47843137254901968</v>
      </c>
      <c r="BE57" s="16">
        <v>0.18823529411764706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6">
        <v>0</v>
      </c>
      <c r="BL57" s="16">
        <v>0.51372549019607838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0</v>
      </c>
      <c r="BS57" s="16">
        <v>0</v>
      </c>
      <c r="BT57" s="16">
        <v>0</v>
      </c>
      <c r="BU57" s="16">
        <v>0</v>
      </c>
      <c r="BV57" s="16">
        <v>0</v>
      </c>
      <c r="BW57" s="16">
        <v>0</v>
      </c>
      <c r="BX57" s="16">
        <v>0</v>
      </c>
      <c r="BY57" s="16">
        <v>0</v>
      </c>
      <c r="BZ57" s="16">
        <v>0</v>
      </c>
      <c r="CA57" s="16">
        <v>0</v>
      </c>
      <c r="CB57" s="16">
        <v>0</v>
      </c>
      <c r="CC57" s="16">
        <v>0</v>
      </c>
      <c r="CD57" s="16">
        <v>0</v>
      </c>
      <c r="CE57" s="16">
        <v>0</v>
      </c>
      <c r="CF57" s="16">
        <v>0</v>
      </c>
      <c r="CG57" s="16">
        <v>0</v>
      </c>
      <c r="CH57" s="16">
        <v>0</v>
      </c>
    </row>
    <row r="58" spans="3:86" ht="24" customHeight="1">
      <c r="C58" s="29">
        <v>1</v>
      </c>
      <c r="D58" s="47">
        <v>0</v>
      </c>
      <c r="E58" s="30">
        <v>-1</v>
      </c>
      <c r="F58" s="29">
        <v>0</v>
      </c>
      <c r="G58" s="47">
        <v>0</v>
      </c>
      <c r="H58" s="30">
        <v>-1</v>
      </c>
      <c r="W58" s="16">
        <v>0</v>
      </c>
      <c r="X58" s="16">
        <v>0.48627450980392162</v>
      </c>
      <c r="Y58" s="16">
        <v>0.53725490196078418</v>
      </c>
      <c r="Z58" s="16">
        <v>0.21960784313725501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0.82745098039215681</v>
      </c>
      <c r="AH58" s="16">
        <v>0.47450980392156872</v>
      </c>
      <c r="AI58" s="16">
        <v>0.34117647058823541</v>
      </c>
      <c r="AJ58" s="16">
        <v>0</v>
      </c>
      <c r="AK58" s="16">
        <v>0</v>
      </c>
      <c r="AL58" s="16">
        <v>0</v>
      </c>
      <c r="AM58" s="16">
        <v>0</v>
      </c>
      <c r="AN58" s="16">
        <v>0.49411764705882355</v>
      </c>
      <c r="AO58" s="16">
        <v>0.85098039215686283</v>
      </c>
      <c r="AP58" s="16">
        <v>0.54117647058823515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0.82745098039215681</v>
      </c>
      <c r="AX58" s="16">
        <v>0.47843137254901968</v>
      </c>
      <c r="AY58" s="16">
        <v>0.18823529411764706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0.51372549019607838</v>
      </c>
      <c r="BG58" s="16">
        <v>0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0</v>
      </c>
      <c r="BS58" s="16">
        <v>0</v>
      </c>
      <c r="BT58" s="16">
        <v>0</v>
      </c>
      <c r="BU58" s="16">
        <v>0</v>
      </c>
      <c r="BV58" s="16">
        <v>0</v>
      </c>
      <c r="BW58" s="16">
        <v>0</v>
      </c>
      <c r="BX58" s="16">
        <v>0</v>
      </c>
      <c r="BY58" s="16">
        <v>0</v>
      </c>
      <c r="BZ58" s="16">
        <v>0</v>
      </c>
      <c r="CA58" s="16">
        <v>0</v>
      </c>
      <c r="CB58" s="16">
        <v>0</v>
      </c>
      <c r="CC58" s="16">
        <v>0</v>
      </c>
      <c r="CD58" s="16">
        <v>0</v>
      </c>
      <c r="CE58" s="16">
        <v>0</v>
      </c>
      <c r="CF58" s="16">
        <v>0</v>
      </c>
      <c r="CG58" s="16">
        <v>0</v>
      </c>
      <c r="CH58" s="16">
        <v>0</v>
      </c>
    </row>
    <row r="59" spans="3:86" ht="24" customHeight="1">
      <c r="C59" s="48">
        <v>1</v>
      </c>
      <c r="D59" s="2">
        <v>1</v>
      </c>
      <c r="E59" s="49">
        <v>-1</v>
      </c>
      <c r="F59" s="48">
        <v>1</v>
      </c>
      <c r="G59" s="2">
        <v>1</v>
      </c>
      <c r="H59" s="49">
        <v>-1</v>
      </c>
      <c r="W59" s="16">
        <v>0.48627450980392162</v>
      </c>
      <c r="X59" s="16">
        <v>0.53725490196078418</v>
      </c>
      <c r="Y59" s="16">
        <v>0.21960784313725501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0.82745098039215681</v>
      </c>
      <c r="AG59" s="16">
        <v>0.47450980392156872</v>
      </c>
      <c r="AH59" s="16">
        <v>0.34117647058823541</v>
      </c>
      <c r="AI59" s="16">
        <v>0</v>
      </c>
      <c r="AJ59" s="16">
        <v>0</v>
      </c>
      <c r="AK59" s="16">
        <v>0</v>
      </c>
      <c r="AL59" s="16">
        <v>0</v>
      </c>
      <c r="AM59" s="16">
        <v>0.49411764705882355</v>
      </c>
      <c r="AN59" s="16">
        <v>0.85098039215686283</v>
      </c>
      <c r="AO59" s="16">
        <v>0.54117647058823515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0.82745098039215681</v>
      </c>
      <c r="AW59" s="16">
        <v>0.47843137254901968</v>
      </c>
      <c r="AX59" s="16">
        <v>0.18823529411764706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0.51372549019607838</v>
      </c>
      <c r="BF59" s="16">
        <v>0</v>
      </c>
      <c r="BG59" s="16">
        <v>0</v>
      </c>
      <c r="BH59" s="16">
        <v>0</v>
      </c>
      <c r="BI59" s="16">
        <v>0</v>
      </c>
      <c r="BJ59" s="16">
        <v>0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6">
        <v>0</v>
      </c>
      <c r="BS59" s="16">
        <v>0</v>
      </c>
      <c r="BT59" s="16">
        <v>0</v>
      </c>
      <c r="BU59" s="16">
        <v>0</v>
      </c>
      <c r="BV59" s="16">
        <v>0</v>
      </c>
      <c r="BW59" s="16">
        <v>0</v>
      </c>
      <c r="BX59" s="16">
        <v>0</v>
      </c>
      <c r="BY59" s="16">
        <v>0</v>
      </c>
      <c r="BZ59" s="16">
        <v>0</v>
      </c>
      <c r="CA59" s="16">
        <v>0</v>
      </c>
      <c r="CB59" s="16">
        <v>0</v>
      </c>
      <c r="CC59" s="16">
        <v>0</v>
      </c>
      <c r="CD59" s="16">
        <v>0</v>
      </c>
      <c r="CE59" s="16">
        <v>0</v>
      </c>
      <c r="CF59" s="16">
        <v>0</v>
      </c>
      <c r="CG59" s="16">
        <v>0</v>
      </c>
      <c r="CH59" s="16">
        <v>0</v>
      </c>
    </row>
    <row r="60" spans="3:86" ht="24" customHeight="1">
      <c r="C60" s="33">
        <v>0</v>
      </c>
      <c r="D60" s="50">
        <v>0</v>
      </c>
      <c r="E60" s="34">
        <v>-1</v>
      </c>
      <c r="F60" s="33">
        <v>1</v>
      </c>
      <c r="G60" s="50">
        <v>0</v>
      </c>
      <c r="H60" s="34">
        <v>-1</v>
      </c>
      <c r="W60" s="17">
        <v>0.53725490196078418</v>
      </c>
      <c r="X60" s="17">
        <v>0.21960784313725501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0.82745098039215681</v>
      </c>
      <c r="AF60" s="17">
        <v>0.47450980392156872</v>
      </c>
      <c r="AG60" s="17">
        <v>0.34117647058823541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0.85098039215686283</v>
      </c>
      <c r="AN60" s="17">
        <v>0.54117647058823515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0.82745098039215681</v>
      </c>
      <c r="AV60" s="17">
        <v>0.47843137254901968</v>
      </c>
      <c r="AW60" s="17">
        <v>0.18823529411764706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0.51372549019607838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</row>
    <row r="61" spans="3:86" ht="24" customHeight="1"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</row>
    <row r="62" spans="3:86" ht="24" customHeight="1">
      <c r="C62" t="s">
        <v>86</v>
      </c>
      <c r="V62" t="s">
        <v>87</v>
      </c>
      <c r="W62" s="62"/>
      <c r="X62" s="62"/>
      <c r="Y62" s="62"/>
      <c r="Z62" s="62"/>
      <c r="AA62" s="62"/>
      <c r="AB62" s="62"/>
      <c r="AC62" s="62"/>
      <c r="AD62" s="62"/>
    </row>
    <row r="63" spans="3:86" ht="24" customHeight="1">
      <c r="C63" s="51" cm="1">
        <f t="array" ref="C63:T64">_xlfn.WRAPROWS(_xlfn.TOROW(C55:H60),18)</f>
        <v>1</v>
      </c>
      <c r="D63" s="52">
        <v>0</v>
      </c>
      <c r="E63" s="52">
        <v>-1</v>
      </c>
      <c r="F63" s="52">
        <v>1</v>
      </c>
      <c r="G63" s="52">
        <v>0</v>
      </c>
      <c r="H63" s="52">
        <v>-1</v>
      </c>
      <c r="I63" s="52">
        <v>1</v>
      </c>
      <c r="J63" s="52">
        <v>1</v>
      </c>
      <c r="K63" s="53">
        <v>-1</v>
      </c>
      <c r="L63" s="52">
        <v>0</v>
      </c>
      <c r="M63" s="52">
        <v>1</v>
      </c>
      <c r="N63" s="52">
        <v>-1</v>
      </c>
      <c r="O63" s="52">
        <v>0</v>
      </c>
      <c r="P63" s="52">
        <v>0</v>
      </c>
      <c r="Q63" s="52">
        <v>-1</v>
      </c>
      <c r="R63" s="52">
        <v>1</v>
      </c>
      <c r="S63" s="52">
        <v>0</v>
      </c>
      <c r="T63" s="53">
        <v>-1</v>
      </c>
      <c r="U63" s="54">
        <v>1</v>
      </c>
      <c r="W63" s="55" cm="1">
        <f t="array" ref="W63:CH64">MMULT(C63:U64,W43:CH61)</f>
        <v>0.69411764705882328</v>
      </c>
      <c r="X63" s="56">
        <v>2.7058823529411766</v>
      </c>
      <c r="Y63" s="8">
        <v>4.3058823529411754</v>
      </c>
      <c r="Z63" s="8">
        <v>3.8392156862745104</v>
      </c>
      <c r="AA63" s="8">
        <v>6.0705882352941174</v>
      </c>
      <c r="AB63" s="56">
        <v>4.3333333333333339</v>
      </c>
      <c r="AC63" s="56">
        <v>5.3137254901960782</v>
      </c>
      <c r="AD63" s="56">
        <v>4.2</v>
      </c>
      <c r="AE63" s="56">
        <v>-1.6039215686274506</v>
      </c>
      <c r="AF63" s="56">
        <v>1.1882352941176475</v>
      </c>
      <c r="AG63" s="56">
        <v>5.0705882352941174</v>
      </c>
      <c r="AH63" s="56">
        <v>5.6352941176470583</v>
      </c>
      <c r="AI63" s="56">
        <v>6.2745098039215694</v>
      </c>
      <c r="AJ63" s="56">
        <v>4.2588235294117656</v>
      </c>
      <c r="AK63" s="56">
        <v>5.4</v>
      </c>
      <c r="AL63" s="56">
        <v>4.219607843137255</v>
      </c>
      <c r="AM63" s="56">
        <v>-3.6862745098039209</v>
      </c>
      <c r="AN63" s="56">
        <v>0.27450980392156943</v>
      </c>
      <c r="AO63" s="56">
        <v>6.2784313725490186</v>
      </c>
      <c r="AP63" s="56">
        <v>6.5921568627450977</v>
      </c>
      <c r="AQ63" s="56">
        <v>6.0196078431372557</v>
      </c>
      <c r="AR63" s="56">
        <v>3.607843137254902</v>
      </c>
      <c r="AS63" s="56">
        <v>5.9411764705882355</v>
      </c>
      <c r="AT63" s="56">
        <v>4.8117647058823527</v>
      </c>
      <c r="AU63" s="56">
        <v>-5.9254901960784307</v>
      </c>
      <c r="AV63" s="56">
        <v>-1.0901960784313722</v>
      </c>
      <c r="AW63" s="56">
        <v>6.5960784313725469</v>
      </c>
      <c r="AX63" s="56">
        <v>7.321568627450981</v>
      </c>
      <c r="AY63" s="56">
        <v>5.5019607843137264</v>
      </c>
      <c r="AZ63" s="56">
        <v>3.4274509803921567</v>
      </c>
      <c r="BA63" s="56">
        <v>6.4627450980392158</v>
      </c>
      <c r="BB63" s="56">
        <v>5.3607843137254907</v>
      </c>
      <c r="BC63" s="56">
        <v>-4.1176470588235299</v>
      </c>
      <c r="BD63" s="56">
        <v>-1.12156862745098</v>
      </c>
      <c r="BE63" s="56">
        <v>4.8901960784313721</v>
      </c>
      <c r="BF63" s="56">
        <v>6.2470588235294109</v>
      </c>
      <c r="BG63" s="56">
        <v>4.7960784313725497</v>
      </c>
      <c r="BH63" s="56">
        <v>3.4078431372549023</v>
      </c>
      <c r="BI63" s="56">
        <v>6.4156862745098042</v>
      </c>
      <c r="BJ63" s="56">
        <v>5.3058823529411763</v>
      </c>
      <c r="BK63" s="56">
        <v>-2.4509803921568629</v>
      </c>
      <c r="BL63" s="56">
        <v>-0.25490196078431415</v>
      </c>
      <c r="BM63" s="56">
        <v>3.1960784313725492</v>
      </c>
      <c r="BN63" s="56">
        <v>4.3254901960784311</v>
      </c>
      <c r="BO63" s="56">
        <v>3.6784313725490199</v>
      </c>
      <c r="BP63" s="56">
        <v>2.6784313725490199</v>
      </c>
      <c r="BQ63" s="56">
        <v>6.3725490196078427</v>
      </c>
      <c r="BR63" s="56">
        <v>4.6823529411764708</v>
      </c>
      <c r="BS63" s="56">
        <v>-0.89019607843137272</v>
      </c>
      <c r="BT63" s="56">
        <v>-0.38431372549019627</v>
      </c>
      <c r="BU63" s="56">
        <v>1.7568627450980394</v>
      </c>
      <c r="BV63" s="56">
        <v>1.3333333333333335</v>
      </c>
      <c r="BW63" s="56">
        <v>2.0392156862745097</v>
      </c>
      <c r="BX63" s="56">
        <v>1.6313725490196078</v>
      </c>
      <c r="BY63" s="56">
        <v>3.7411764705882353</v>
      </c>
      <c r="BZ63" s="56">
        <v>3.0470588235294116</v>
      </c>
      <c r="CA63" s="56">
        <v>0.49803921568627452</v>
      </c>
      <c r="CB63" s="56">
        <v>1.0078431372549019</v>
      </c>
      <c r="CC63" s="56">
        <v>0.96078431372549011</v>
      </c>
      <c r="CD63" s="56">
        <v>0.99215686274509807</v>
      </c>
      <c r="CE63" s="56">
        <v>1.5372549019607844</v>
      </c>
      <c r="CF63" s="56">
        <v>1.0470588235294118</v>
      </c>
      <c r="CG63" s="56">
        <v>2.0666666666666664</v>
      </c>
      <c r="CH63" s="57">
        <v>2.0117647058823529</v>
      </c>
    </row>
    <row r="64" spans="3:86" ht="24" customHeight="1">
      <c r="C64" s="51">
        <v>1</v>
      </c>
      <c r="D64" s="52">
        <v>0</v>
      </c>
      <c r="E64" s="52">
        <v>-1</v>
      </c>
      <c r="F64" s="52">
        <v>0</v>
      </c>
      <c r="G64" s="52">
        <v>0</v>
      </c>
      <c r="H64" s="52">
        <v>-1</v>
      </c>
      <c r="I64" s="52">
        <v>1</v>
      </c>
      <c r="J64" s="52">
        <v>1</v>
      </c>
      <c r="K64" s="53">
        <v>-1</v>
      </c>
      <c r="L64" s="52">
        <v>1</v>
      </c>
      <c r="M64" s="52">
        <v>1</v>
      </c>
      <c r="N64" s="52">
        <v>-1</v>
      </c>
      <c r="O64" s="52">
        <v>0</v>
      </c>
      <c r="P64" s="52">
        <v>0</v>
      </c>
      <c r="Q64" s="52">
        <v>-1</v>
      </c>
      <c r="R64" s="52">
        <v>1</v>
      </c>
      <c r="S64" s="52">
        <v>0</v>
      </c>
      <c r="T64" s="53">
        <v>-1</v>
      </c>
      <c r="U64" s="54">
        <v>-1</v>
      </c>
      <c r="W64" s="55">
        <v>-3.5333333333333337</v>
      </c>
      <c r="X64" s="56">
        <v>-0.73725490196078436</v>
      </c>
      <c r="Y64" s="8">
        <v>0.12156862745097974</v>
      </c>
      <c r="Z64" s="8">
        <v>0.34901960784313757</v>
      </c>
      <c r="AA64" s="8">
        <v>1.9176470588235293</v>
      </c>
      <c r="AB64" s="56">
        <v>0.50588235294117623</v>
      </c>
      <c r="AC64" s="56">
        <v>2.223529411764706</v>
      </c>
      <c r="AD64" s="56">
        <v>1.1568627450980391</v>
      </c>
      <c r="AE64" s="56">
        <v>-5.0784313725490193</v>
      </c>
      <c r="AF64" s="56">
        <v>-2.4274509803921562</v>
      </c>
      <c r="AG64" s="56">
        <v>0.73725490196078391</v>
      </c>
      <c r="AH64" s="56">
        <v>1.0862745098039217</v>
      </c>
      <c r="AI64" s="56">
        <v>2.4078431372549018</v>
      </c>
      <c r="AJ64" s="56">
        <v>0.47843137254901946</v>
      </c>
      <c r="AK64" s="56">
        <v>2.3019607843137253</v>
      </c>
      <c r="AL64" s="56">
        <v>1.1333333333333333</v>
      </c>
      <c r="AM64" s="56">
        <v>-6.7215686274509796</v>
      </c>
      <c r="AN64" s="56">
        <v>-2.8588235294117639</v>
      </c>
      <c r="AO64" s="56">
        <v>1.9568627450980385</v>
      </c>
      <c r="AP64" s="56">
        <v>1.9764705882352942</v>
      </c>
      <c r="AQ64" s="56">
        <v>1.8745098039215691</v>
      </c>
      <c r="AR64" s="56">
        <v>-0.14117647058823524</v>
      </c>
      <c r="AS64" s="56">
        <v>2.8196078431372551</v>
      </c>
      <c r="AT64" s="56">
        <v>1.7215686274509805</v>
      </c>
      <c r="AU64" s="56">
        <v>-8.9529411764705884</v>
      </c>
      <c r="AV64" s="56">
        <v>-4.6745098039215689</v>
      </c>
      <c r="AW64" s="56">
        <v>2.5607843137254891</v>
      </c>
      <c r="AX64" s="56">
        <v>2.9764705882352942</v>
      </c>
      <c r="AY64" s="56">
        <v>1.662745098039216</v>
      </c>
      <c r="AZ64" s="56">
        <v>-0.37647058823529411</v>
      </c>
      <c r="BA64" s="56">
        <v>3.3764705882352946</v>
      </c>
      <c r="BB64" s="56">
        <v>1.7254901960784315</v>
      </c>
      <c r="BC64" s="56">
        <v>-7.1372549019607847</v>
      </c>
      <c r="BD64" s="56">
        <v>-3.6588235294117646</v>
      </c>
      <c r="BE64" s="56">
        <v>0.92941176470588238</v>
      </c>
      <c r="BF64" s="56">
        <v>1.9725490196078428</v>
      </c>
      <c r="BG64" s="56">
        <v>0.59607843137254912</v>
      </c>
      <c r="BH64" s="56">
        <v>-0.20784313725490211</v>
      </c>
      <c r="BI64" s="56">
        <v>2.7960784313725489</v>
      </c>
      <c r="BJ64" s="56">
        <v>1.6705882352941179</v>
      </c>
      <c r="BK64" s="56">
        <v>-5.5215686274509803</v>
      </c>
      <c r="BL64" s="56">
        <v>-3.3372549019607849</v>
      </c>
      <c r="BM64" s="56">
        <v>-0.43529411764705905</v>
      </c>
      <c r="BN64" s="56">
        <v>0.8431372549019609</v>
      </c>
      <c r="BO64" s="56">
        <v>-0.30980392156862702</v>
      </c>
      <c r="BP64" s="56">
        <v>-0.94117647058823528</v>
      </c>
      <c r="BQ64" s="56">
        <v>2.6980392156862747</v>
      </c>
      <c r="BR64" s="56">
        <v>1.6470588235294117</v>
      </c>
      <c r="BS64" s="56">
        <v>-3.9529411764705884</v>
      </c>
      <c r="BT64" s="56">
        <v>-3.443137254901961</v>
      </c>
      <c r="BU64" s="56">
        <v>-1.8078431372549018</v>
      </c>
      <c r="BV64" s="56">
        <v>-1.2039215686274509</v>
      </c>
      <c r="BW64" s="56">
        <v>-1.5647058823529412</v>
      </c>
      <c r="BX64" s="56">
        <v>-1.4274509803921569</v>
      </c>
      <c r="BY64" s="56">
        <v>0.67450980392156845</v>
      </c>
      <c r="BZ64" s="56">
        <v>3.529411764705892E-2</v>
      </c>
      <c r="CA64" s="56">
        <v>-1.5019607843137255</v>
      </c>
      <c r="CB64" s="56">
        <v>-0.99215686274509807</v>
      </c>
      <c r="CC64" s="56">
        <v>-1.0392156862745099</v>
      </c>
      <c r="CD64" s="56">
        <v>-1.0078431372549019</v>
      </c>
      <c r="CE64" s="56">
        <v>-0.4627450980392156</v>
      </c>
      <c r="CF64" s="56">
        <v>-0.95294117647058818</v>
      </c>
      <c r="CG64" s="56">
        <v>6.6666666666666652E-2</v>
      </c>
      <c r="CH64" s="57">
        <v>1.1764705882352899E-2</v>
      </c>
    </row>
    <row r="65" spans="21:86" ht="24" customHeight="1">
      <c r="W65" s="62"/>
      <c r="X65" s="62"/>
      <c r="Y65" s="62"/>
      <c r="Z65" s="62"/>
      <c r="AA65" s="62"/>
      <c r="AB65" s="62"/>
      <c r="AC65" s="62"/>
      <c r="AD65" s="62"/>
    </row>
    <row r="66" spans="21:86" ht="24" customHeight="1">
      <c r="U66" t="s">
        <v>89</v>
      </c>
      <c r="W66" s="55" cm="1">
        <f t="array" ref="W66:CH67">RELU(_xlfn.ANCHORARRAY(W63))</f>
        <v>0.69411764705882328</v>
      </c>
      <c r="X66" s="56">
        <v>2.7058823529411766</v>
      </c>
      <c r="Y66" s="8">
        <v>4.3058823529411754</v>
      </c>
      <c r="Z66" s="8">
        <v>3.8392156862745104</v>
      </c>
      <c r="AA66" s="8">
        <v>6.0705882352941174</v>
      </c>
      <c r="AB66" s="56">
        <v>4.3333333333333339</v>
      </c>
      <c r="AC66" s="56">
        <v>5.3137254901960782</v>
      </c>
      <c r="AD66" s="56">
        <v>4.2</v>
      </c>
      <c r="AE66" s="56">
        <v>0</v>
      </c>
      <c r="AF66" s="56">
        <v>1.1882352941176475</v>
      </c>
      <c r="AG66" s="56">
        <v>5.0705882352941174</v>
      </c>
      <c r="AH66" s="56">
        <v>5.6352941176470583</v>
      </c>
      <c r="AI66" s="56">
        <v>6.2745098039215694</v>
      </c>
      <c r="AJ66" s="56">
        <v>4.2588235294117656</v>
      </c>
      <c r="AK66" s="56">
        <v>5.4</v>
      </c>
      <c r="AL66" s="56">
        <v>4.219607843137255</v>
      </c>
      <c r="AM66" s="56">
        <v>0</v>
      </c>
      <c r="AN66" s="56">
        <v>0.27450980392156943</v>
      </c>
      <c r="AO66" s="56">
        <v>6.2784313725490186</v>
      </c>
      <c r="AP66" s="56">
        <v>6.5921568627450977</v>
      </c>
      <c r="AQ66" s="56">
        <v>6.0196078431372557</v>
      </c>
      <c r="AR66" s="56">
        <v>3.607843137254902</v>
      </c>
      <c r="AS66" s="56">
        <v>5.9411764705882355</v>
      </c>
      <c r="AT66" s="56">
        <v>4.8117647058823527</v>
      </c>
      <c r="AU66" s="56">
        <v>0</v>
      </c>
      <c r="AV66" s="56">
        <v>0</v>
      </c>
      <c r="AW66" s="56">
        <v>6.5960784313725469</v>
      </c>
      <c r="AX66" s="56">
        <v>7.321568627450981</v>
      </c>
      <c r="AY66" s="56">
        <v>5.5019607843137264</v>
      </c>
      <c r="AZ66" s="56">
        <v>3.4274509803921567</v>
      </c>
      <c r="BA66" s="56">
        <v>6.4627450980392158</v>
      </c>
      <c r="BB66" s="56">
        <v>5.3607843137254907</v>
      </c>
      <c r="BC66" s="56">
        <v>0</v>
      </c>
      <c r="BD66" s="56">
        <v>0</v>
      </c>
      <c r="BE66" s="56">
        <v>4.8901960784313721</v>
      </c>
      <c r="BF66" s="56">
        <v>6.2470588235294109</v>
      </c>
      <c r="BG66" s="56">
        <v>4.7960784313725497</v>
      </c>
      <c r="BH66" s="56">
        <v>3.4078431372549023</v>
      </c>
      <c r="BI66" s="56">
        <v>6.4156862745098042</v>
      </c>
      <c r="BJ66" s="56">
        <v>5.3058823529411763</v>
      </c>
      <c r="BK66" s="56">
        <v>0</v>
      </c>
      <c r="BL66" s="56">
        <v>0</v>
      </c>
      <c r="BM66" s="56">
        <v>3.1960784313725492</v>
      </c>
      <c r="BN66" s="56">
        <v>4.3254901960784311</v>
      </c>
      <c r="BO66" s="56">
        <v>3.6784313725490199</v>
      </c>
      <c r="BP66" s="56">
        <v>2.6784313725490199</v>
      </c>
      <c r="BQ66" s="56">
        <v>6.3725490196078427</v>
      </c>
      <c r="BR66" s="56">
        <v>4.6823529411764708</v>
      </c>
      <c r="BS66" s="56">
        <v>0</v>
      </c>
      <c r="BT66" s="56">
        <v>0</v>
      </c>
      <c r="BU66" s="56">
        <v>1.7568627450980394</v>
      </c>
      <c r="BV66" s="56">
        <v>1.3333333333333335</v>
      </c>
      <c r="BW66" s="56">
        <v>2.0392156862745097</v>
      </c>
      <c r="BX66" s="56">
        <v>1.6313725490196078</v>
      </c>
      <c r="BY66" s="56">
        <v>3.7411764705882353</v>
      </c>
      <c r="BZ66" s="56">
        <v>3.0470588235294116</v>
      </c>
      <c r="CA66" s="56">
        <v>0.49803921568627452</v>
      </c>
      <c r="CB66" s="56">
        <v>1.0078431372549019</v>
      </c>
      <c r="CC66" s="56">
        <v>0.96078431372549011</v>
      </c>
      <c r="CD66" s="56">
        <v>0.99215686274509807</v>
      </c>
      <c r="CE66" s="56">
        <v>1.5372549019607844</v>
      </c>
      <c r="CF66" s="56">
        <v>1.0470588235294118</v>
      </c>
      <c r="CG66" s="56">
        <v>2.0666666666666664</v>
      </c>
      <c r="CH66" s="57">
        <v>2.0117647058823529</v>
      </c>
    </row>
    <row r="67" spans="21:86" ht="24" customHeight="1">
      <c r="W67" s="55">
        <v>0</v>
      </c>
      <c r="X67" s="56">
        <v>0</v>
      </c>
      <c r="Y67" s="8">
        <v>0.12156862745097974</v>
      </c>
      <c r="Z67" s="8">
        <v>0.34901960784313757</v>
      </c>
      <c r="AA67" s="8">
        <v>1.9176470588235293</v>
      </c>
      <c r="AB67" s="56">
        <v>0.50588235294117623</v>
      </c>
      <c r="AC67" s="56">
        <v>2.223529411764706</v>
      </c>
      <c r="AD67" s="56">
        <v>1.1568627450980391</v>
      </c>
      <c r="AE67" s="56">
        <v>0</v>
      </c>
      <c r="AF67" s="56">
        <v>0</v>
      </c>
      <c r="AG67" s="56">
        <v>0.73725490196078391</v>
      </c>
      <c r="AH67" s="56">
        <v>1.0862745098039217</v>
      </c>
      <c r="AI67" s="56">
        <v>2.4078431372549018</v>
      </c>
      <c r="AJ67" s="56">
        <v>0.47843137254901946</v>
      </c>
      <c r="AK67" s="56">
        <v>2.3019607843137253</v>
      </c>
      <c r="AL67" s="56">
        <v>1.1333333333333333</v>
      </c>
      <c r="AM67" s="56">
        <v>0</v>
      </c>
      <c r="AN67" s="56">
        <v>0</v>
      </c>
      <c r="AO67" s="56">
        <v>1.9568627450980385</v>
      </c>
      <c r="AP67" s="56">
        <v>1.9764705882352942</v>
      </c>
      <c r="AQ67" s="56">
        <v>1.8745098039215691</v>
      </c>
      <c r="AR67" s="56">
        <v>0</v>
      </c>
      <c r="AS67" s="56">
        <v>2.8196078431372551</v>
      </c>
      <c r="AT67" s="56">
        <v>1.7215686274509805</v>
      </c>
      <c r="AU67" s="56">
        <v>0</v>
      </c>
      <c r="AV67" s="56">
        <v>0</v>
      </c>
      <c r="AW67" s="56">
        <v>2.5607843137254891</v>
      </c>
      <c r="AX67" s="56">
        <v>2.9764705882352942</v>
      </c>
      <c r="AY67" s="56">
        <v>1.662745098039216</v>
      </c>
      <c r="AZ67" s="56">
        <v>0</v>
      </c>
      <c r="BA67" s="56">
        <v>3.3764705882352946</v>
      </c>
      <c r="BB67" s="56">
        <v>1.7254901960784315</v>
      </c>
      <c r="BC67" s="56">
        <v>0</v>
      </c>
      <c r="BD67" s="56">
        <v>0</v>
      </c>
      <c r="BE67" s="56">
        <v>0.92941176470588238</v>
      </c>
      <c r="BF67" s="56">
        <v>1.9725490196078428</v>
      </c>
      <c r="BG67" s="56">
        <v>0.59607843137254912</v>
      </c>
      <c r="BH67" s="56">
        <v>0</v>
      </c>
      <c r="BI67" s="56">
        <v>2.7960784313725489</v>
      </c>
      <c r="BJ67" s="56">
        <v>1.6705882352941179</v>
      </c>
      <c r="BK67" s="56">
        <v>0</v>
      </c>
      <c r="BL67" s="56">
        <v>0</v>
      </c>
      <c r="BM67" s="56">
        <v>0</v>
      </c>
      <c r="BN67" s="56">
        <v>0.8431372549019609</v>
      </c>
      <c r="BO67" s="56">
        <v>0</v>
      </c>
      <c r="BP67" s="56">
        <v>0</v>
      </c>
      <c r="BQ67" s="56">
        <v>2.6980392156862747</v>
      </c>
      <c r="BR67" s="56">
        <v>1.6470588235294117</v>
      </c>
      <c r="BS67" s="56">
        <v>0</v>
      </c>
      <c r="BT67" s="56">
        <v>0</v>
      </c>
      <c r="BU67" s="56">
        <v>0</v>
      </c>
      <c r="BV67" s="56">
        <v>0</v>
      </c>
      <c r="BW67" s="56">
        <v>0</v>
      </c>
      <c r="BX67" s="56">
        <v>0</v>
      </c>
      <c r="BY67" s="56">
        <v>0.67450980392156845</v>
      </c>
      <c r="BZ67" s="56">
        <v>3.529411764705892E-2</v>
      </c>
      <c r="CA67" s="56">
        <v>0</v>
      </c>
      <c r="CB67" s="56">
        <v>0</v>
      </c>
      <c r="CC67" s="56">
        <v>0</v>
      </c>
      <c r="CD67" s="56">
        <v>0</v>
      </c>
      <c r="CE67" s="56">
        <v>0</v>
      </c>
      <c r="CF67" s="56">
        <v>0</v>
      </c>
      <c r="CG67" s="56">
        <v>6.6666666666666652E-2</v>
      </c>
      <c r="CH67" s="57">
        <v>1.1764705882352899E-2</v>
      </c>
    </row>
    <row r="68" spans="21:86" ht="24" customHeight="1" thickBot="1">
      <c r="U68" t="s">
        <v>88</v>
      </c>
      <c r="W68" s="62"/>
      <c r="X68" s="62"/>
      <c r="Y68" s="62"/>
      <c r="Z68" s="62"/>
      <c r="AA68" s="62"/>
      <c r="AB68" s="62"/>
      <c r="AC68" s="62"/>
      <c r="AD68" s="62"/>
    </row>
    <row r="69" spans="21:86" ht="24" customHeight="1">
      <c r="W69" s="58" cm="1">
        <f t="array" ref="W69:AD84">_xlfn.WRAPROWS(_xlfn.TOROW(_xlfn.ANCHORARRAY(W66)),8)</f>
        <v>0.69411764705882328</v>
      </c>
      <c r="X69" s="59">
        <v>2.7058823529411766</v>
      </c>
      <c r="Y69" s="59">
        <v>4.3058823529411754</v>
      </c>
      <c r="Z69" s="59">
        <v>3.8392156862745104</v>
      </c>
      <c r="AA69" s="59">
        <v>6.0705882352941174</v>
      </c>
      <c r="AB69" s="59">
        <v>4.3333333333333339</v>
      </c>
      <c r="AC69" s="59">
        <v>5.3137254901960782</v>
      </c>
      <c r="AD69" s="60">
        <v>4.2</v>
      </c>
    </row>
    <row r="70" spans="21:86" ht="24" customHeight="1">
      <c r="W70" s="61">
        <v>0</v>
      </c>
      <c r="X70" s="62">
        <v>1.1882352941176475</v>
      </c>
      <c r="Y70" s="62">
        <v>5.0705882352941174</v>
      </c>
      <c r="Z70" s="62">
        <v>5.6352941176470583</v>
      </c>
      <c r="AA70" s="62">
        <v>6.2745098039215694</v>
      </c>
      <c r="AB70" s="62">
        <v>4.2588235294117656</v>
      </c>
      <c r="AC70" s="62">
        <v>5.4</v>
      </c>
      <c r="AD70" s="63">
        <v>4.219607843137255</v>
      </c>
    </row>
    <row r="71" spans="21:86" ht="24" customHeight="1">
      <c r="W71" s="61">
        <v>0</v>
      </c>
      <c r="X71" s="62">
        <v>0.27450980392156943</v>
      </c>
      <c r="Y71" s="62">
        <v>6.2784313725490186</v>
      </c>
      <c r="Z71" s="62">
        <v>6.5921568627450977</v>
      </c>
      <c r="AA71" s="62">
        <v>6.0196078431372557</v>
      </c>
      <c r="AB71" s="62">
        <v>3.607843137254902</v>
      </c>
      <c r="AC71" s="62">
        <v>5.9411764705882355</v>
      </c>
      <c r="AD71" s="63">
        <v>4.8117647058823527</v>
      </c>
    </row>
    <row r="72" spans="21:86" ht="24" customHeight="1">
      <c r="W72" s="61">
        <v>0</v>
      </c>
      <c r="X72" s="62">
        <v>0</v>
      </c>
      <c r="Y72" s="62">
        <v>6.5960784313725469</v>
      </c>
      <c r="Z72" s="62">
        <v>7.321568627450981</v>
      </c>
      <c r="AA72" s="62">
        <v>5.5019607843137264</v>
      </c>
      <c r="AB72" s="62">
        <v>3.4274509803921567</v>
      </c>
      <c r="AC72" s="62">
        <v>6.4627450980392158</v>
      </c>
      <c r="AD72" s="63">
        <v>5.3607843137254907</v>
      </c>
    </row>
    <row r="73" spans="21:86" ht="24" customHeight="1">
      <c r="W73" s="61">
        <v>0</v>
      </c>
      <c r="X73" s="62">
        <v>0</v>
      </c>
      <c r="Y73" s="62">
        <v>4.8901960784313721</v>
      </c>
      <c r="Z73" s="62">
        <v>6.2470588235294109</v>
      </c>
      <c r="AA73" s="62">
        <v>4.7960784313725497</v>
      </c>
      <c r="AB73" s="62">
        <v>3.4078431372549023</v>
      </c>
      <c r="AC73" s="62">
        <v>6.4156862745098042</v>
      </c>
      <c r="AD73" s="63">
        <v>5.3058823529411763</v>
      </c>
    </row>
    <row r="74" spans="21:86" ht="24" customHeight="1">
      <c r="W74" s="61">
        <v>0</v>
      </c>
      <c r="X74" s="62">
        <v>0</v>
      </c>
      <c r="Y74" s="62">
        <v>3.1960784313725492</v>
      </c>
      <c r="Z74" s="62">
        <v>4.3254901960784311</v>
      </c>
      <c r="AA74" s="62">
        <v>3.6784313725490199</v>
      </c>
      <c r="AB74" s="62">
        <v>2.6784313725490199</v>
      </c>
      <c r="AC74" s="62">
        <v>6.3725490196078427</v>
      </c>
      <c r="AD74" s="63">
        <v>4.6823529411764708</v>
      </c>
    </row>
    <row r="75" spans="21:86" ht="24" customHeight="1">
      <c r="W75" s="61">
        <v>0</v>
      </c>
      <c r="X75" s="62">
        <v>0</v>
      </c>
      <c r="Y75" s="62">
        <v>1.7568627450980394</v>
      </c>
      <c r="Z75" s="62">
        <v>1.3333333333333335</v>
      </c>
      <c r="AA75" s="62">
        <v>2.0392156862745097</v>
      </c>
      <c r="AB75" s="62">
        <v>1.6313725490196078</v>
      </c>
      <c r="AC75" s="62">
        <v>3.7411764705882353</v>
      </c>
      <c r="AD75" s="63">
        <v>3.0470588235294116</v>
      </c>
    </row>
    <row r="76" spans="21:86" ht="24" customHeight="1" thickBot="1">
      <c r="W76" s="64">
        <v>0.49803921568627452</v>
      </c>
      <c r="X76" s="65">
        <v>1.0078431372549019</v>
      </c>
      <c r="Y76" s="65">
        <v>0.96078431372549011</v>
      </c>
      <c r="Z76" s="65">
        <v>0.99215686274509807</v>
      </c>
      <c r="AA76" s="65">
        <v>1.5372549019607844</v>
      </c>
      <c r="AB76" s="65">
        <v>1.0470588235294118</v>
      </c>
      <c r="AC76" s="65">
        <v>2.0666666666666664</v>
      </c>
      <c r="AD76" s="66">
        <v>2.0117647058823529</v>
      </c>
    </row>
    <row r="77" spans="21:86" ht="24" customHeight="1">
      <c r="W77" s="58">
        <v>0</v>
      </c>
      <c r="X77" s="59">
        <v>0</v>
      </c>
      <c r="Y77" s="59">
        <v>0.12156862745097974</v>
      </c>
      <c r="Z77" s="59">
        <v>0.34901960784313757</v>
      </c>
      <c r="AA77" s="59">
        <v>1.9176470588235293</v>
      </c>
      <c r="AB77" s="59">
        <v>0.50588235294117623</v>
      </c>
      <c r="AC77" s="59">
        <v>2.223529411764706</v>
      </c>
      <c r="AD77" s="60">
        <v>1.1568627450980391</v>
      </c>
    </row>
    <row r="78" spans="21:86" ht="24" customHeight="1">
      <c r="W78" s="61">
        <v>0</v>
      </c>
      <c r="X78" s="62">
        <v>0</v>
      </c>
      <c r="Y78" s="62">
        <v>0.73725490196078391</v>
      </c>
      <c r="Z78" s="62">
        <v>1.0862745098039217</v>
      </c>
      <c r="AA78" s="62">
        <v>2.4078431372549018</v>
      </c>
      <c r="AB78" s="62">
        <v>0.47843137254901946</v>
      </c>
      <c r="AC78" s="62">
        <v>2.3019607843137253</v>
      </c>
      <c r="AD78" s="63">
        <v>1.1333333333333333</v>
      </c>
    </row>
    <row r="79" spans="21:86" ht="24" customHeight="1">
      <c r="W79" s="61">
        <v>0</v>
      </c>
      <c r="X79" s="62">
        <v>0</v>
      </c>
      <c r="Y79" s="62">
        <v>1.9568627450980385</v>
      </c>
      <c r="Z79" s="62">
        <v>1.9764705882352942</v>
      </c>
      <c r="AA79" s="62">
        <v>1.8745098039215691</v>
      </c>
      <c r="AB79" s="62">
        <v>0</v>
      </c>
      <c r="AC79" s="62">
        <v>2.8196078431372551</v>
      </c>
      <c r="AD79" s="63">
        <v>1.7215686274509805</v>
      </c>
    </row>
    <row r="80" spans="21:86" ht="24" customHeight="1">
      <c r="W80" s="61">
        <v>0</v>
      </c>
      <c r="X80" s="62">
        <v>0</v>
      </c>
      <c r="Y80" s="62">
        <v>2.5607843137254891</v>
      </c>
      <c r="Z80" s="62">
        <v>2.9764705882352942</v>
      </c>
      <c r="AA80" s="62">
        <v>1.662745098039216</v>
      </c>
      <c r="AB80" s="62">
        <v>0</v>
      </c>
      <c r="AC80" s="62">
        <v>3.3764705882352946</v>
      </c>
      <c r="AD80" s="63">
        <v>1.7254901960784315</v>
      </c>
    </row>
    <row r="81" spans="21:38" ht="24" customHeight="1">
      <c r="W81" s="61">
        <v>0</v>
      </c>
      <c r="X81" s="62">
        <v>0</v>
      </c>
      <c r="Y81" s="62">
        <v>0.92941176470588238</v>
      </c>
      <c r="Z81" s="62">
        <v>1.9725490196078428</v>
      </c>
      <c r="AA81" s="62">
        <v>0.59607843137254912</v>
      </c>
      <c r="AB81" s="62">
        <v>0</v>
      </c>
      <c r="AC81" s="62">
        <v>2.7960784313725489</v>
      </c>
      <c r="AD81" s="63">
        <v>1.6705882352941179</v>
      </c>
    </row>
    <row r="82" spans="21:38" ht="24" customHeight="1">
      <c r="W82" s="61">
        <v>0</v>
      </c>
      <c r="X82" s="62">
        <v>0</v>
      </c>
      <c r="Y82" s="62">
        <v>0</v>
      </c>
      <c r="Z82" s="62">
        <v>0.8431372549019609</v>
      </c>
      <c r="AA82" s="62">
        <v>0</v>
      </c>
      <c r="AB82" s="62">
        <v>0</v>
      </c>
      <c r="AC82" s="62">
        <v>2.6980392156862747</v>
      </c>
      <c r="AD82" s="63">
        <v>1.6470588235294117</v>
      </c>
    </row>
    <row r="83" spans="21:38" ht="24" customHeight="1">
      <c r="W83" s="61">
        <v>0</v>
      </c>
      <c r="X83" s="62">
        <v>0</v>
      </c>
      <c r="Y83" s="62">
        <v>0</v>
      </c>
      <c r="Z83" s="62">
        <v>0</v>
      </c>
      <c r="AA83" s="62">
        <v>0</v>
      </c>
      <c r="AB83" s="62">
        <v>0</v>
      </c>
      <c r="AC83" s="62">
        <v>0.67450980392156845</v>
      </c>
      <c r="AD83" s="63">
        <v>3.529411764705892E-2</v>
      </c>
    </row>
    <row r="84" spans="21:38" ht="24" customHeight="1" thickBot="1">
      <c r="W84" s="64">
        <v>0</v>
      </c>
      <c r="X84" s="65">
        <v>0</v>
      </c>
      <c r="Y84" s="65">
        <v>0</v>
      </c>
      <c r="Z84" s="65">
        <v>0</v>
      </c>
      <c r="AA84" s="65">
        <v>0</v>
      </c>
      <c r="AB84" s="65">
        <v>0</v>
      </c>
      <c r="AC84" s="65">
        <v>6.6666666666666652E-2</v>
      </c>
      <c r="AD84" s="66">
        <v>1.1764705882352899E-2</v>
      </c>
    </row>
    <row r="86" spans="21:38" ht="24" customHeight="1">
      <c r="W86" s="62"/>
      <c r="X86" s="62"/>
      <c r="Y86" s="62"/>
      <c r="Z86" s="62"/>
      <c r="AA86" s="62"/>
      <c r="AB86" s="62"/>
      <c r="AC86" s="62"/>
      <c r="AD86" s="62"/>
    </row>
    <row r="87" spans="21:38" ht="24" customHeight="1">
      <c r="U87" t="s">
        <v>85</v>
      </c>
      <c r="W87" s="10" cm="1">
        <f t="array" ref="W87:AL95">IM2COL(W69:AD76,3,2,2,0)</f>
        <v>0.69411764705882328</v>
      </c>
      <c r="X87" s="10">
        <v>4.3058823529411754</v>
      </c>
      <c r="Y87" s="10">
        <v>6.0705882352941174</v>
      </c>
      <c r="Z87" s="10">
        <v>5.3137254901960782</v>
      </c>
      <c r="AA87" s="10">
        <v>0</v>
      </c>
      <c r="AB87" s="10">
        <v>6.2784313725490186</v>
      </c>
      <c r="AC87" s="10">
        <v>6.0196078431372557</v>
      </c>
      <c r="AD87" s="10">
        <v>5.9411764705882355</v>
      </c>
      <c r="AE87" s="10">
        <v>0</v>
      </c>
      <c r="AF87" s="10">
        <v>4.8901960784313721</v>
      </c>
      <c r="AG87" s="10">
        <v>4.7960784313725497</v>
      </c>
      <c r="AH87" s="10">
        <v>6.4156862745098042</v>
      </c>
      <c r="AI87" s="10">
        <v>0</v>
      </c>
      <c r="AJ87" s="10">
        <v>1.7568627450980394</v>
      </c>
      <c r="AK87" s="10">
        <v>2.0392156862745097</v>
      </c>
      <c r="AL87" s="10">
        <v>3.7411764705882353</v>
      </c>
    </row>
    <row r="88" spans="21:38" ht="24" customHeight="1">
      <c r="W88" s="11">
        <v>2.7058823529411766</v>
      </c>
      <c r="X88" s="11">
        <v>3.8392156862745104</v>
      </c>
      <c r="Y88" s="11">
        <v>4.3333333333333339</v>
      </c>
      <c r="Z88" s="11">
        <v>4.2</v>
      </c>
      <c r="AA88" s="11">
        <v>0.27450980392156943</v>
      </c>
      <c r="AB88" s="11">
        <v>6.5921568627450977</v>
      </c>
      <c r="AC88" s="11">
        <v>3.607843137254902</v>
      </c>
      <c r="AD88" s="11">
        <v>4.8117647058823527</v>
      </c>
      <c r="AE88" s="11">
        <v>0</v>
      </c>
      <c r="AF88" s="11">
        <v>6.2470588235294109</v>
      </c>
      <c r="AG88" s="11">
        <v>3.4078431372549023</v>
      </c>
      <c r="AH88" s="11">
        <v>5.3058823529411763</v>
      </c>
      <c r="AI88" s="11">
        <v>0</v>
      </c>
      <c r="AJ88" s="11">
        <v>1.3333333333333335</v>
      </c>
      <c r="AK88" s="11">
        <v>1.6313725490196078</v>
      </c>
      <c r="AL88" s="11">
        <v>3.0470588235294116</v>
      </c>
    </row>
    <row r="89" spans="21:38" ht="24" customHeight="1">
      <c r="W89" s="11">
        <v>4.3058823529411754</v>
      </c>
      <c r="X89" s="11">
        <v>6.0705882352941174</v>
      </c>
      <c r="Y89" s="11">
        <v>5.3137254901960782</v>
      </c>
      <c r="Z89" s="11">
        <v>0</v>
      </c>
      <c r="AA89" s="11">
        <v>6.2784313725490186</v>
      </c>
      <c r="AB89" s="11">
        <v>6.0196078431372557</v>
      </c>
      <c r="AC89" s="11">
        <v>5.9411764705882355</v>
      </c>
      <c r="AD89" s="11">
        <v>0</v>
      </c>
      <c r="AE89" s="11">
        <v>4.8901960784313721</v>
      </c>
      <c r="AF89" s="11">
        <v>4.7960784313725497</v>
      </c>
      <c r="AG89" s="11">
        <v>6.4156862745098042</v>
      </c>
      <c r="AH89" s="11">
        <v>0</v>
      </c>
      <c r="AI89" s="11">
        <v>1.7568627450980394</v>
      </c>
      <c r="AJ89" s="11">
        <v>2.0392156862745097</v>
      </c>
      <c r="AK89" s="11">
        <v>3.7411764705882353</v>
      </c>
      <c r="AL89" s="11">
        <v>0</v>
      </c>
    </row>
    <row r="90" spans="21:38" ht="24" customHeight="1">
      <c r="W90" s="11">
        <v>0</v>
      </c>
      <c r="X90" s="11">
        <v>5.0705882352941174</v>
      </c>
      <c r="Y90" s="11">
        <v>6.2745098039215694</v>
      </c>
      <c r="Z90" s="11">
        <v>5.4</v>
      </c>
      <c r="AA90" s="11">
        <v>0</v>
      </c>
      <c r="AB90" s="11">
        <v>6.5960784313725469</v>
      </c>
      <c r="AC90" s="11">
        <v>5.5019607843137264</v>
      </c>
      <c r="AD90" s="11">
        <v>6.4627450980392158</v>
      </c>
      <c r="AE90" s="11">
        <v>0</v>
      </c>
      <c r="AF90" s="11">
        <v>3.1960784313725492</v>
      </c>
      <c r="AG90" s="11">
        <v>3.6784313725490199</v>
      </c>
      <c r="AH90" s="11">
        <v>6.3725490196078427</v>
      </c>
      <c r="AI90" s="11">
        <v>0.49803921568627452</v>
      </c>
      <c r="AJ90" s="11">
        <v>0.96078431372549011</v>
      </c>
      <c r="AK90" s="11">
        <v>1.5372549019607844</v>
      </c>
      <c r="AL90" s="11">
        <v>2.0666666666666664</v>
      </c>
    </row>
    <row r="91" spans="21:38" ht="24" customHeight="1">
      <c r="W91" s="11">
        <v>1.1882352941176475</v>
      </c>
      <c r="X91" s="11">
        <v>5.6352941176470583</v>
      </c>
      <c r="Y91" s="11">
        <v>4.2588235294117656</v>
      </c>
      <c r="Z91" s="11">
        <v>4.219607843137255</v>
      </c>
      <c r="AA91" s="11">
        <v>0</v>
      </c>
      <c r="AB91" s="11">
        <v>7.321568627450981</v>
      </c>
      <c r="AC91" s="11">
        <v>3.4274509803921567</v>
      </c>
      <c r="AD91" s="11">
        <v>5.3607843137254907</v>
      </c>
      <c r="AE91" s="11">
        <v>0</v>
      </c>
      <c r="AF91" s="11">
        <v>4.3254901960784311</v>
      </c>
      <c r="AG91" s="11">
        <v>2.6784313725490199</v>
      </c>
      <c r="AH91" s="11">
        <v>4.6823529411764708</v>
      </c>
      <c r="AI91" s="11">
        <v>1.0078431372549019</v>
      </c>
      <c r="AJ91" s="11">
        <v>0.99215686274509807</v>
      </c>
      <c r="AK91" s="11">
        <v>1.0470588235294118</v>
      </c>
      <c r="AL91" s="11">
        <v>2.0117647058823529</v>
      </c>
    </row>
    <row r="92" spans="21:38" ht="24" customHeight="1">
      <c r="W92" s="11">
        <v>5.0705882352941174</v>
      </c>
      <c r="X92" s="11">
        <v>6.2745098039215694</v>
      </c>
      <c r="Y92" s="11">
        <v>5.4</v>
      </c>
      <c r="Z92" s="11">
        <v>0</v>
      </c>
      <c r="AA92" s="11">
        <v>6.5960784313725469</v>
      </c>
      <c r="AB92" s="11">
        <v>5.5019607843137264</v>
      </c>
      <c r="AC92" s="11">
        <v>6.4627450980392158</v>
      </c>
      <c r="AD92" s="11">
        <v>0</v>
      </c>
      <c r="AE92" s="11">
        <v>3.1960784313725492</v>
      </c>
      <c r="AF92" s="11">
        <v>3.6784313725490199</v>
      </c>
      <c r="AG92" s="11">
        <v>6.3725490196078427</v>
      </c>
      <c r="AH92" s="11">
        <v>0</v>
      </c>
      <c r="AI92" s="11">
        <v>0.96078431372549011</v>
      </c>
      <c r="AJ92" s="11">
        <v>1.5372549019607844</v>
      </c>
      <c r="AK92" s="11">
        <v>2.0666666666666664</v>
      </c>
      <c r="AL92" s="11">
        <v>0</v>
      </c>
    </row>
    <row r="93" spans="21:38" ht="24" customHeight="1">
      <c r="W93" s="11">
        <v>0</v>
      </c>
      <c r="X93" s="11">
        <v>6.2784313725490186</v>
      </c>
      <c r="Y93" s="11">
        <v>6.0196078431372557</v>
      </c>
      <c r="Z93" s="11">
        <v>5.9411764705882355</v>
      </c>
      <c r="AA93" s="11">
        <v>0</v>
      </c>
      <c r="AB93" s="11">
        <v>4.8901960784313721</v>
      </c>
      <c r="AC93" s="11">
        <v>4.7960784313725497</v>
      </c>
      <c r="AD93" s="11">
        <v>6.4156862745098042</v>
      </c>
      <c r="AE93" s="11">
        <v>0</v>
      </c>
      <c r="AF93" s="11">
        <v>1.7568627450980394</v>
      </c>
      <c r="AG93" s="11">
        <v>2.0392156862745097</v>
      </c>
      <c r="AH93" s="11">
        <v>3.7411764705882353</v>
      </c>
      <c r="AI93" s="11">
        <v>0</v>
      </c>
      <c r="AJ93" s="11">
        <v>0</v>
      </c>
      <c r="AK93" s="11">
        <v>0</v>
      </c>
      <c r="AL93" s="11">
        <v>0</v>
      </c>
    </row>
    <row r="94" spans="21:38" ht="24" customHeight="1">
      <c r="W94" s="11">
        <v>0.27450980392156943</v>
      </c>
      <c r="X94" s="11">
        <v>6.5921568627450977</v>
      </c>
      <c r="Y94" s="11">
        <v>3.607843137254902</v>
      </c>
      <c r="Z94" s="11">
        <v>4.8117647058823527</v>
      </c>
      <c r="AA94" s="11">
        <v>0</v>
      </c>
      <c r="AB94" s="11">
        <v>6.2470588235294109</v>
      </c>
      <c r="AC94" s="11">
        <v>3.4078431372549023</v>
      </c>
      <c r="AD94" s="11">
        <v>5.3058823529411763</v>
      </c>
      <c r="AE94" s="11">
        <v>0</v>
      </c>
      <c r="AF94" s="11">
        <v>1.3333333333333335</v>
      </c>
      <c r="AG94" s="11">
        <v>1.6313725490196078</v>
      </c>
      <c r="AH94" s="11">
        <v>3.0470588235294116</v>
      </c>
      <c r="AI94" s="11">
        <v>0</v>
      </c>
      <c r="AJ94" s="11">
        <v>0</v>
      </c>
      <c r="AK94" s="11">
        <v>0</v>
      </c>
      <c r="AL94" s="11">
        <v>0</v>
      </c>
    </row>
    <row r="95" spans="21:38" ht="24" customHeight="1">
      <c r="W95" s="12">
        <v>6.2784313725490186</v>
      </c>
      <c r="X95" s="12">
        <v>6.0196078431372557</v>
      </c>
      <c r="Y95" s="12">
        <v>5.9411764705882355</v>
      </c>
      <c r="Z95" s="12">
        <v>0</v>
      </c>
      <c r="AA95" s="12">
        <v>4.8901960784313721</v>
      </c>
      <c r="AB95" s="12">
        <v>4.7960784313725497</v>
      </c>
      <c r="AC95" s="12">
        <v>6.4156862745098042</v>
      </c>
      <c r="AD95" s="12">
        <v>0</v>
      </c>
      <c r="AE95" s="12">
        <v>1.7568627450980394</v>
      </c>
      <c r="AF95" s="12">
        <v>2.0392156862745097</v>
      </c>
      <c r="AG95" s="12">
        <v>3.7411764705882353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</row>
    <row r="96" spans="21:38" ht="24" customHeight="1">
      <c r="W96" s="10" cm="1">
        <f t="array" ref="W96:AL104">IM2COL(W77:AD84,3,2,2,0)</f>
        <v>0</v>
      </c>
      <c r="X96" s="10">
        <v>0.12156862745097974</v>
      </c>
      <c r="Y96" s="10">
        <v>1.9176470588235293</v>
      </c>
      <c r="Z96" s="10">
        <v>2.223529411764706</v>
      </c>
      <c r="AA96" s="10">
        <v>0</v>
      </c>
      <c r="AB96" s="10">
        <v>1.9568627450980385</v>
      </c>
      <c r="AC96" s="10">
        <v>1.8745098039215691</v>
      </c>
      <c r="AD96" s="10">
        <v>2.8196078431372551</v>
      </c>
      <c r="AE96" s="10">
        <v>0</v>
      </c>
      <c r="AF96" s="10">
        <v>0.92941176470588238</v>
      </c>
      <c r="AG96" s="10">
        <v>0.59607843137254912</v>
      </c>
      <c r="AH96" s="10">
        <v>2.7960784313725489</v>
      </c>
      <c r="AI96" s="10">
        <v>0</v>
      </c>
      <c r="AJ96" s="10">
        <v>0</v>
      </c>
      <c r="AK96" s="10">
        <v>0</v>
      </c>
      <c r="AL96" s="10">
        <v>0.67450980392156845</v>
      </c>
    </row>
    <row r="97" spans="21:38" ht="24" customHeight="1">
      <c r="W97" s="11">
        <v>0</v>
      </c>
      <c r="X97" s="11">
        <v>0.34901960784313757</v>
      </c>
      <c r="Y97" s="11">
        <v>0.50588235294117623</v>
      </c>
      <c r="Z97" s="11">
        <v>1.1568627450980391</v>
      </c>
      <c r="AA97" s="11">
        <v>0</v>
      </c>
      <c r="AB97" s="11">
        <v>1.9764705882352942</v>
      </c>
      <c r="AC97" s="11">
        <v>0</v>
      </c>
      <c r="AD97" s="11">
        <v>1.7215686274509805</v>
      </c>
      <c r="AE97" s="11">
        <v>0</v>
      </c>
      <c r="AF97" s="11">
        <v>1.9725490196078428</v>
      </c>
      <c r="AG97" s="11">
        <v>0</v>
      </c>
      <c r="AH97" s="11">
        <v>1.6705882352941179</v>
      </c>
      <c r="AI97" s="11">
        <v>0</v>
      </c>
      <c r="AJ97" s="11">
        <v>0</v>
      </c>
      <c r="AK97" s="11">
        <v>0</v>
      </c>
      <c r="AL97" s="11">
        <v>3.529411764705892E-2</v>
      </c>
    </row>
    <row r="98" spans="21:38" ht="24" customHeight="1">
      <c r="W98" s="11">
        <v>0.12156862745097974</v>
      </c>
      <c r="X98" s="11">
        <v>1.9176470588235293</v>
      </c>
      <c r="Y98" s="11">
        <v>2.223529411764706</v>
      </c>
      <c r="Z98" s="11">
        <v>0</v>
      </c>
      <c r="AA98" s="11">
        <v>1.9568627450980385</v>
      </c>
      <c r="AB98" s="11">
        <v>1.8745098039215691</v>
      </c>
      <c r="AC98" s="11">
        <v>2.8196078431372551</v>
      </c>
      <c r="AD98" s="11">
        <v>0</v>
      </c>
      <c r="AE98" s="11">
        <v>0.92941176470588238</v>
      </c>
      <c r="AF98" s="11">
        <v>0.59607843137254912</v>
      </c>
      <c r="AG98" s="11">
        <v>2.7960784313725489</v>
      </c>
      <c r="AH98" s="11">
        <v>0</v>
      </c>
      <c r="AI98" s="11">
        <v>0</v>
      </c>
      <c r="AJ98" s="11">
        <v>0</v>
      </c>
      <c r="AK98" s="11">
        <v>0.67450980392156845</v>
      </c>
      <c r="AL98" s="11">
        <v>0</v>
      </c>
    </row>
    <row r="99" spans="21:38" ht="24" customHeight="1">
      <c r="W99" s="11">
        <v>0</v>
      </c>
      <c r="X99" s="11">
        <v>0.73725490196078391</v>
      </c>
      <c r="Y99" s="11">
        <v>2.4078431372549018</v>
      </c>
      <c r="Z99" s="11">
        <v>2.3019607843137253</v>
      </c>
      <c r="AA99" s="11">
        <v>0</v>
      </c>
      <c r="AB99" s="11">
        <v>2.5607843137254891</v>
      </c>
      <c r="AC99" s="11">
        <v>1.662745098039216</v>
      </c>
      <c r="AD99" s="11">
        <v>3.3764705882352946</v>
      </c>
      <c r="AE99" s="11">
        <v>0</v>
      </c>
      <c r="AF99" s="11">
        <v>0</v>
      </c>
      <c r="AG99" s="11">
        <v>0</v>
      </c>
      <c r="AH99" s="11">
        <v>2.6980392156862747</v>
      </c>
      <c r="AI99" s="11">
        <v>0</v>
      </c>
      <c r="AJ99" s="11">
        <v>0</v>
      </c>
      <c r="AK99" s="11">
        <v>0</v>
      </c>
      <c r="AL99" s="11">
        <v>6.6666666666666652E-2</v>
      </c>
    </row>
    <row r="100" spans="21:38" ht="24" customHeight="1">
      <c r="W100" s="11">
        <v>0</v>
      </c>
      <c r="X100" s="11">
        <v>1.0862745098039217</v>
      </c>
      <c r="Y100" s="11">
        <v>0.47843137254901946</v>
      </c>
      <c r="Z100" s="11">
        <v>1.1333333333333333</v>
      </c>
      <c r="AA100" s="11">
        <v>0</v>
      </c>
      <c r="AB100" s="11">
        <v>2.9764705882352942</v>
      </c>
      <c r="AC100" s="11">
        <v>0</v>
      </c>
      <c r="AD100" s="11">
        <v>1.7254901960784315</v>
      </c>
      <c r="AE100" s="11">
        <v>0</v>
      </c>
      <c r="AF100" s="11">
        <v>0.8431372549019609</v>
      </c>
      <c r="AG100" s="11">
        <v>0</v>
      </c>
      <c r="AH100" s="11">
        <v>1.6470588235294117</v>
      </c>
      <c r="AI100" s="11">
        <v>0</v>
      </c>
      <c r="AJ100" s="11">
        <v>0</v>
      </c>
      <c r="AK100" s="11">
        <v>0</v>
      </c>
      <c r="AL100" s="11">
        <v>1.1764705882352899E-2</v>
      </c>
    </row>
    <row r="101" spans="21:38" ht="24" customHeight="1">
      <c r="W101" s="11">
        <v>0.73725490196078391</v>
      </c>
      <c r="X101" s="11">
        <v>2.4078431372549018</v>
      </c>
      <c r="Y101" s="11">
        <v>2.3019607843137253</v>
      </c>
      <c r="Z101" s="11">
        <v>0</v>
      </c>
      <c r="AA101" s="11">
        <v>2.5607843137254891</v>
      </c>
      <c r="AB101" s="11">
        <v>1.662745098039216</v>
      </c>
      <c r="AC101" s="11">
        <v>3.3764705882352946</v>
      </c>
      <c r="AD101" s="11">
        <v>0</v>
      </c>
      <c r="AE101" s="11">
        <v>0</v>
      </c>
      <c r="AF101" s="11">
        <v>0</v>
      </c>
      <c r="AG101" s="11">
        <v>2.6980392156862747</v>
      </c>
      <c r="AH101" s="11">
        <v>0</v>
      </c>
      <c r="AI101" s="11">
        <v>0</v>
      </c>
      <c r="AJ101" s="11">
        <v>0</v>
      </c>
      <c r="AK101" s="11">
        <v>6.6666666666666652E-2</v>
      </c>
      <c r="AL101" s="11">
        <v>0</v>
      </c>
    </row>
    <row r="102" spans="21:38" ht="24" customHeight="1">
      <c r="W102" s="11">
        <v>0</v>
      </c>
      <c r="X102" s="11">
        <v>1.9568627450980385</v>
      </c>
      <c r="Y102" s="11">
        <v>1.8745098039215691</v>
      </c>
      <c r="Z102" s="11">
        <v>2.8196078431372551</v>
      </c>
      <c r="AA102" s="11">
        <v>0</v>
      </c>
      <c r="AB102" s="11">
        <v>0.92941176470588238</v>
      </c>
      <c r="AC102" s="11">
        <v>0.59607843137254912</v>
      </c>
      <c r="AD102" s="11">
        <v>2.7960784313725489</v>
      </c>
      <c r="AE102" s="11">
        <v>0</v>
      </c>
      <c r="AF102" s="11">
        <v>0</v>
      </c>
      <c r="AG102" s="11">
        <v>0</v>
      </c>
      <c r="AH102" s="11">
        <v>0.67450980392156845</v>
      </c>
      <c r="AI102" s="11">
        <v>0</v>
      </c>
      <c r="AJ102" s="11">
        <v>0</v>
      </c>
      <c r="AK102" s="11">
        <v>0</v>
      </c>
      <c r="AL102" s="11">
        <v>0</v>
      </c>
    </row>
    <row r="103" spans="21:38" ht="24" customHeight="1">
      <c r="W103" s="11">
        <v>0</v>
      </c>
      <c r="X103" s="11">
        <v>1.9764705882352942</v>
      </c>
      <c r="Y103" s="11">
        <v>0</v>
      </c>
      <c r="Z103" s="11">
        <v>1.7215686274509805</v>
      </c>
      <c r="AA103" s="11">
        <v>0</v>
      </c>
      <c r="AB103" s="11">
        <v>1.9725490196078428</v>
      </c>
      <c r="AC103" s="11">
        <v>0</v>
      </c>
      <c r="AD103" s="11">
        <v>1.6705882352941179</v>
      </c>
      <c r="AE103" s="11">
        <v>0</v>
      </c>
      <c r="AF103" s="11">
        <v>0</v>
      </c>
      <c r="AG103" s="11">
        <v>0</v>
      </c>
      <c r="AH103" s="11">
        <v>3.529411764705892E-2</v>
      </c>
      <c r="AI103" s="11">
        <v>0</v>
      </c>
      <c r="AJ103" s="11">
        <v>0</v>
      </c>
      <c r="AK103" s="11">
        <v>0</v>
      </c>
      <c r="AL103" s="11">
        <v>0</v>
      </c>
    </row>
    <row r="104" spans="21:38" ht="24" customHeight="1">
      <c r="W104" s="12">
        <v>1.9568627450980385</v>
      </c>
      <c r="X104" s="12">
        <v>1.8745098039215691</v>
      </c>
      <c r="Y104" s="12">
        <v>2.8196078431372551</v>
      </c>
      <c r="Z104" s="12">
        <v>0</v>
      </c>
      <c r="AA104" s="12">
        <v>0.92941176470588238</v>
      </c>
      <c r="AB104" s="12">
        <v>0.59607843137254912</v>
      </c>
      <c r="AC104" s="12">
        <v>2.7960784313725489</v>
      </c>
      <c r="AD104" s="12">
        <v>0</v>
      </c>
      <c r="AE104" s="12">
        <v>0</v>
      </c>
      <c r="AF104" s="12">
        <v>0</v>
      </c>
      <c r="AG104" s="12">
        <v>0.67450980392156845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</row>
    <row r="106" spans="21:38" ht="24" customHeight="1">
      <c r="U106" t="s">
        <v>90</v>
      </c>
      <c r="W106" s="55" cm="1">
        <f t="array" ref="W106:AL106">_xlfn.BYCOL(_xlfn.ANCHORARRAY(W87),_xleta.MAX)</f>
        <v>6.2784313725490186</v>
      </c>
      <c r="X106" s="56">
        <v>6.5921568627450977</v>
      </c>
      <c r="Y106" s="8">
        <v>6.2745098039215694</v>
      </c>
      <c r="Z106" s="8">
        <v>5.9411764705882355</v>
      </c>
      <c r="AA106" s="8">
        <v>6.5960784313725469</v>
      </c>
      <c r="AB106" s="56">
        <v>7.321568627450981</v>
      </c>
      <c r="AC106" s="56">
        <v>6.4627450980392158</v>
      </c>
      <c r="AD106" s="56">
        <v>6.4627450980392158</v>
      </c>
      <c r="AE106" s="56">
        <v>4.8901960784313721</v>
      </c>
      <c r="AF106" s="56">
        <v>6.2470588235294109</v>
      </c>
      <c r="AG106" s="56">
        <v>6.4156862745098042</v>
      </c>
      <c r="AH106" s="56">
        <v>6.4156862745098042</v>
      </c>
      <c r="AI106" s="56">
        <v>1.7568627450980394</v>
      </c>
      <c r="AJ106" s="56">
        <v>2.0392156862745097</v>
      </c>
      <c r="AK106" s="56">
        <v>3.7411764705882353</v>
      </c>
      <c r="AL106" s="57">
        <v>3.7411764705882353</v>
      </c>
    </row>
    <row r="107" spans="21:38" ht="24" customHeight="1">
      <c r="W107" s="55" cm="1">
        <f t="array" ref="W107:AL107">_xlfn.BYCOL(_xlfn.ANCHORARRAY(W96),_xleta.MAX)</f>
        <v>1.9568627450980385</v>
      </c>
      <c r="X107" s="56">
        <v>2.4078431372549018</v>
      </c>
      <c r="Y107" s="8">
        <v>2.8196078431372551</v>
      </c>
      <c r="Z107" s="8">
        <v>2.8196078431372551</v>
      </c>
      <c r="AA107" s="8">
        <v>2.5607843137254891</v>
      </c>
      <c r="AB107" s="56">
        <v>2.9764705882352942</v>
      </c>
      <c r="AC107" s="56">
        <v>3.3764705882352946</v>
      </c>
      <c r="AD107" s="56">
        <v>3.3764705882352946</v>
      </c>
      <c r="AE107" s="56">
        <v>0.92941176470588238</v>
      </c>
      <c r="AF107" s="56">
        <v>1.9725490196078428</v>
      </c>
      <c r="AG107" s="56">
        <v>2.7960784313725489</v>
      </c>
      <c r="AH107" s="56">
        <v>2.7960784313725489</v>
      </c>
      <c r="AI107" s="56">
        <v>0</v>
      </c>
      <c r="AJ107" s="56">
        <v>0</v>
      </c>
      <c r="AK107" s="56">
        <v>0.67450980392156845</v>
      </c>
      <c r="AL107" s="57">
        <v>0.67450980392156845</v>
      </c>
    </row>
    <row r="108" spans="21:38" ht="24" customHeight="1" thickBot="1"/>
    <row r="109" spans="21:38" ht="24" customHeight="1">
      <c r="W109" s="58" cm="1">
        <f t="array" ref="W109:Z116">_xlfn.WRAPROWS(_xlfn.TOROW(W106:AL107),4)</f>
        <v>6.2784313725490186</v>
      </c>
      <c r="X109" s="59">
        <v>6.5921568627450977</v>
      </c>
      <c r="Y109" s="59">
        <v>6.2745098039215694</v>
      </c>
      <c r="Z109" s="60">
        <v>5.9411764705882355</v>
      </c>
    </row>
    <row r="110" spans="21:38" ht="24" customHeight="1">
      <c r="W110" s="61">
        <v>6.5960784313725469</v>
      </c>
      <c r="X110" s="62">
        <v>7.321568627450981</v>
      </c>
      <c r="Y110" s="62">
        <v>6.4627450980392158</v>
      </c>
      <c r="Z110" s="63">
        <v>6.4627450980392158</v>
      </c>
    </row>
    <row r="111" spans="21:38" ht="24" customHeight="1">
      <c r="W111" s="61">
        <v>4.8901960784313721</v>
      </c>
      <c r="X111" s="62">
        <v>6.2470588235294109</v>
      </c>
      <c r="Y111" s="62">
        <v>6.4156862745098042</v>
      </c>
      <c r="Z111" s="63">
        <v>6.4156862745098042</v>
      </c>
    </row>
    <row r="112" spans="21:38" ht="24" customHeight="1" thickBot="1">
      <c r="W112" s="64">
        <v>1.7568627450980394</v>
      </c>
      <c r="X112" s="65">
        <v>2.0392156862745097</v>
      </c>
      <c r="Y112" s="65">
        <v>3.7411764705882353</v>
      </c>
      <c r="Z112" s="66">
        <v>3.7411764705882353</v>
      </c>
    </row>
    <row r="113" spans="13:38" ht="24" customHeight="1">
      <c r="W113" s="58">
        <v>1.9568627450980385</v>
      </c>
      <c r="X113" s="59">
        <v>2.4078431372549018</v>
      </c>
      <c r="Y113" s="59">
        <v>2.8196078431372551</v>
      </c>
      <c r="Z113" s="60">
        <v>2.8196078431372551</v>
      </c>
    </row>
    <row r="114" spans="13:38" ht="24" customHeight="1">
      <c r="W114" s="61">
        <v>2.5607843137254891</v>
      </c>
      <c r="X114" s="62">
        <v>2.9764705882352942</v>
      </c>
      <c r="Y114" s="62">
        <v>3.3764705882352946</v>
      </c>
      <c r="Z114" s="63">
        <v>3.3764705882352946</v>
      </c>
    </row>
    <row r="115" spans="13:38" ht="24" customHeight="1">
      <c r="W115" s="61">
        <v>0.92941176470588238</v>
      </c>
      <c r="X115" s="62">
        <v>1.9725490196078428</v>
      </c>
      <c r="Y115" s="62">
        <v>2.7960784313725489</v>
      </c>
      <c r="Z115" s="63">
        <v>2.7960784313725489</v>
      </c>
    </row>
    <row r="116" spans="13:38" ht="24" customHeight="1" thickBot="1">
      <c r="W116" s="64">
        <v>0</v>
      </c>
      <c r="X116" s="65">
        <v>0</v>
      </c>
      <c r="Y116" s="65">
        <v>0.67450980392156845</v>
      </c>
      <c r="Z116" s="66">
        <v>0.67450980392156845</v>
      </c>
    </row>
    <row r="118" spans="13:38" ht="24" customHeight="1">
      <c r="U118" t="s">
        <v>85</v>
      </c>
      <c r="W118" s="15" cm="1">
        <f t="array" ref="W118:AL121">IM2COL(W109:Z112,2,1,1,0)</f>
        <v>6.2784313725490186</v>
      </c>
      <c r="X118" s="15">
        <v>6.5921568627450977</v>
      </c>
      <c r="Y118" s="15">
        <v>6.2745098039215694</v>
      </c>
      <c r="Z118" s="15">
        <v>5.9411764705882355</v>
      </c>
      <c r="AA118" s="15">
        <v>6.5960784313725469</v>
      </c>
      <c r="AB118" s="15">
        <v>7.321568627450981</v>
      </c>
      <c r="AC118" s="15">
        <v>6.4627450980392158</v>
      </c>
      <c r="AD118" s="15">
        <v>6.4627450980392158</v>
      </c>
      <c r="AE118" s="15">
        <v>4.8901960784313721</v>
      </c>
      <c r="AF118" s="15">
        <v>6.2470588235294109</v>
      </c>
      <c r="AG118" s="15">
        <v>6.4156862745098042</v>
      </c>
      <c r="AH118" s="15">
        <v>6.4156862745098042</v>
      </c>
      <c r="AI118" s="15">
        <v>1.7568627450980394</v>
      </c>
      <c r="AJ118" s="15">
        <v>2.0392156862745097</v>
      </c>
      <c r="AK118" s="15">
        <v>3.7411764705882353</v>
      </c>
      <c r="AL118" s="15">
        <v>3.7411764705882353</v>
      </c>
    </row>
    <row r="119" spans="13:38" ht="24" customHeight="1">
      <c r="W119" s="16">
        <v>6.5921568627450977</v>
      </c>
      <c r="X119" s="16">
        <v>6.2745098039215694</v>
      </c>
      <c r="Y119" s="16">
        <v>5.9411764705882355</v>
      </c>
      <c r="Z119" s="16">
        <v>0</v>
      </c>
      <c r="AA119" s="16">
        <v>7.321568627450981</v>
      </c>
      <c r="AB119" s="16">
        <v>6.4627450980392158</v>
      </c>
      <c r="AC119" s="16">
        <v>6.4627450980392158</v>
      </c>
      <c r="AD119" s="16">
        <v>0</v>
      </c>
      <c r="AE119" s="16">
        <v>6.2470588235294109</v>
      </c>
      <c r="AF119" s="16">
        <v>6.4156862745098042</v>
      </c>
      <c r="AG119" s="16">
        <v>6.4156862745098042</v>
      </c>
      <c r="AH119" s="16">
        <v>0</v>
      </c>
      <c r="AI119" s="16">
        <v>2.0392156862745097</v>
      </c>
      <c r="AJ119" s="16">
        <v>3.7411764705882353</v>
      </c>
      <c r="AK119" s="16">
        <v>3.7411764705882353</v>
      </c>
      <c r="AL119" s="16">
        <v>0</v>
      </c>
    </row>
    <row r="120" spans="13:38" ht="24" customHeight="1">
      <c r="W120" s="16">
        <v>6.5960784313725469</v>
      </c>
      <c r="X120" s="16">
        <v>7.321568627450981</v>
      </c>
      <c r="Y120" s="16">
        <v>6.4627450980392158</v>
      </c>
      <c r="Z120" s="16">
        <v>6.4627450980392158</v>
      </c>
      <c r="AA120" s="16">
        <v>4.8901960784313721</v>
      </c>
      <c r="AB120" s="16">
        <v>6.2470588235294109</v>
      </c>
      <c r="AC120" s="16">
        <v>6.4156862745098042</v>
      </c>
      <c r="AD120" s="16">
        <v>6.4156862745098042</v>
      </c>
      <c r="AE120" s="16">
        <v>1.7568627450980394</v>
      </c>
      <c r="AF120" s="16">
        <v>2.0392156862745097</v>
      </c>
      <c r="AG120" s="16">
        <v>3.7411764705882353</v>
      </c>
      <c r="AH120" s="16">
        <v>3.7411764705882353</v>
      </c>
      <c r="AI120" s="16">
        <v>0</v>
      </c>
      <c r="AJ120" s="16">
        <v>0</v>
      </c>
      <c r="AK120" s="16">
        <v>0</v>
      </c>
      <c r="AL120" s="16">
        <v>0</v>
      </c>
    </row>
    <row r="121" spans="13:38" ht="24" customHeight="1">
      <c r="W121" s="17">
        <v>7.321568627450981</v>
      </c>
      <c r="X121" s="17">
        <v>6.4627450980392158</v>
      </c>
      <c r="Y121" s="17">
        <v>6.4627450980392158</v>
      </c>
      <c r="Z121" s="17">
        <v>0</v>
      </c>
      <c r="AA121" s="17">
        <v>6.2470588235294109</v>
      </c>
      <c r="AB121" s="17">
        <v>6.4156862745098042</v>
      </c>
      <c r="AC121" s="17">
        <v>6.4156862745098042</v>
      </c>
      <c r="AD121" s="17">
        <v>0</v>
      </c>
      <c r="AE121" s="17">
        <v>2.0392156862745097</v>
      </c>
      <c r="AF121" s="17">
        <v>3.7411764705882353</v>
      </c>
      <c r="AG121" s="17">
        <v>3.7411764705882353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</row>
    <row r="122" spans="13:38" ht="24" customHeight="1">
      <c r="P122" s="29">
        <v>1</v>
      </c>
      <c r="Q122" s="30">
        <v>0</v>
      </c>
      <c r="R122" s="29">
        <v>1</v>
      </c>
      <c r="S122" s="30">
        <v>0</v>
      </c>
      <c r="T122" s="29">
        <v>1</v>
      </c>
      <c r="U122" s="30">
        <v>0</v>
      </c>
      <c r="W122" s="15" cm="1">
        <f t="array" ref="W122:AL125">IM2COL(W113:Z116,2,1,1,0)</f>
        <v>1.9568627450980385</v>
      </c>
      <c r="X122" s="15">
        <v>2.4078431372549018</v>
      </c>
      <c r="Y122" s="15">
        <v>2.8196078431372551</v>
      </c>
      <c r="Z122" s="15">
        <v>2.8196078431372551</v>
      </c>
      <c r="AA122" s="15">
        <v>2.5607843137254891</v>
      </c>
      <c r="AB122" s="15">
        <v>2.9764705882352942</v>
      </c>
      <c r="AC122" s="15">
        <v>3.3764705882352946</v>
      </c>
      <c r="AD122" s="15">
        <v>3.3764705882352946</v>
      </c>
      <c r="AE122" s="15">
        <v>0.92941176470588238</v>
      </c>
      <c r="AF122" s="15">
        <v>1.9725490196078428</v>
      </c>
      <c r="AG122" s="15">
        <v>2.7960784313725489</v>
      </c>
      <c r="AH122" s="15">
        <v>2.7960784313725489</v>
      </c>
      <c r="AI122" s="15">
        <v>0</v>
      </c>
      <c r="AJ122" s="15">
        <v>0</v>
      </c>
      <c r="AK122" s="15">
        <v>0.67450980392156845</v>
      </c>
      <c r="AL122" s="15">
        <v>0.67450980392156845</v>
      </c>
    </row>
    <row r="123" spans="13:38" ht="24" customHeight="1">
      <c r="P123" s="33">
        <v>1</v>
      </c>
      <c r="Q123" s="34">
        <v>0</v>
      </c>
      <c r="R123" s="33">
        <v>1</v>
      </c>
      <c r="S123" s="34">
        <v>0</v>
      </c>
      <c r="T123" s="33">
        <v>1</v>
      </c>
      <c r="U123" s="34">
        <v>0</v>
      </c>
      <c r="W123" s="16">
        <v>2.4078431372549018</v>
      </c>
      <c r="X123" s="16">
        <v>2.8196078431372551</v>
      </c>
      <c r="Y123" s="16">
        <v>2.8196078431372551</v>
      </c>
      <c r="Z123" s="16">
        <v>0</v>
      </c>
      <c r="AA123" s="16">
        <v>2.9764705882352942</v>
      </c>
      <c r="AB123" s="16">
        <v>3.3764705882352946</v>
      </c>
      <c r="AC123" s="16">
        <v>3.3764705882352946</v>
      </c>
      <c r="AD123" s="16">
        <v>0</v>
      </c>
      <c r="AE123" s="16">
        <v>1.9725490196078428</v>
      </c>
      <c r="AF123" s="16">
        <v>2.7960784313725489</v>
      </c>
      <c r="AG123" s="16">
        <v>2.7960784313725489</v>
      </c>
      <c r="AH123" s="16">
        <v>0</v>
      </c>
      <c r="AI123" s="16">
        <v>0</v>
      </c>
      <c r="AJ123" s="16">
        <v>0.67450980392156845</v>
      </c>
      <c r="AK123" s="16">
        <v>0.67450980392156845</v>
      </c>
      <c r="AL123" s="16">
        <v>0</v>
      </c>
    </row>
    <row r="124" spans="13:38" ht="24" customHeight="1">
      <c r="P124" s="29">
        <v>1</v>
      </c>
      <c r="Q124" s="30">
        <v>0</v>
      </c>
      <c r="R124" s="29">
        <v>1</v>
      </c>
      <c r="S124" s="30">
        <v>0</v>
      </c>
      <c r="T124" s="29">
        <v>1</v>
      </c>
      <c r="U124" s="30">
        <v>0</v>
      </c>
      <c r="W124" s="16">
        <v>2.5607843137254891</v>
      </c>
      <c r="X124" s="16">
        <v>2.9764705882352942</v>
      </c>
      <c r="Y124" s="16">
        <v>3.3764705882352946</v>
      </c>
      <c r="Z124" s="16">
        <v>3.3764705882352946</v>
      </c>
      <c r="AA124" s="16">
        <v>0.92941176470588238</v>
      </c>
      <c r="AB124" s="16">
        <v>1.9725490196078428</v>
      </c>
      <c r="AC124" s="16">
        <v>2.7960784313725489</v>
      </c>
      <c r="AD124" s="16">
        <v>2.7960784313725489</v>
      </c>
      <c r="AE124" s="16">
        <v>0</v>
      </c>
      <c r="AF124" s="16">
        <v>0</v>
      </c>
      <c r="AG124" s="16">
        <v>0.67450980392156845</v>
      </c>
      <c r="AH124" s="16">
        <v>0.67450980392156845</v>
      </c>
      <c r="AI124" s="16">
        <v>0</v>
      </c>
      <c r="AJ124" s="16">
        <v>0</v>
      </c>
      <c r="AK124" s="16">
        <v>0</v>
      </c>
      <c r="AL124" s="16">
        <v>0</v>
      </c>
    </row>
    <row r="125" spans="13:38" ht="24" customHeight="1">
      <c r="P125" s="33">
        <v>1</v>
      </c>
      <c r="Q125" s="34">
        <v>0</v>
      </c>
      <c r="R125" s="33">
        <v>1</v>
      </c>
      <c r="S125" s="34">
        <v>0</v>
      </c>
      <c r="T125" s="33">
        <v>1</v>
      </c>
      <c r="U125" s="34">
        <v>0</v>
      </c>
      <c r="W125" s="17">
        <v>2.9764705882352942</v>
      </c>
      <c r="X125" s="17">
        <v>3.3764705882352946</v>
      </c>
      <c r="Y125" s="17">
        <v>3.3764705882352946</v>
      </c>
      <c r="Z125" s="17">
        <v>0</v>
      </c>
      <c r="AA125" s="17">
        <v>1.9725490196078428</v>
      </c>
      <c r="AB125" s="17">
        <v>2.7960784313725489</v>
      </c>
      <c r="AC125" s="17">
        <v>2.7960784313725489</v>
      </c>
      <c r="AD125" s="17">
        <v>0</v>
      </c>
      <c r="AE125" s="17">
        <v>0</v>
      </c>
      <c r="AF125" s="17">
        <v>0.67450980392156845</v>
      </c>
      <c r="AG125" s="17">
        <v>0.67450980392156845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</row>
    <row r="126" spans="13:38" ht="24" customHeight="1">
      <c r="W126">
        <v>1</v>
      </c>
      <c r="X126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</row>
    <row r="127" spans="13:38" ht="24" customHeight="1">
      <c r="V127" t="s">
        <v>87</v>
      </c>
    </row>
    <row r="128" spans="13:38" ht="24" customHeight="1">
      <c r="M128" s="51" cm="1">
        <f t="array" ref="M128:T130">_xlfn.WRAPROWS(_xlfn.TOROW(P122:U125),8)</f>
        <v>1</v>
      </c>
      <c r="N128" s="52">
        <v>0</v>
      </c>
      <c r="O128" s="52">
        <v>1</v>
      </c>
      <c r="P128" s="53">
        <v>0</v>
      </c>
      <c r="Q128" s="51">
        <v>1</v>
      </c>
      <c r="R128" s="52">
        <v>0</v>
      </c>
      <c r="S128" s="52">
        <v>1</v>
      </c>
      <c r="T128" s="53">
        <v>0</v>
      </c>
      <c r="U128" s="54">
        <v>1</v>
      </c>
      <c r="W128" s="55" cm="1">
        <f t="array" ref="W128:AL130">MMULT(M128:U130,W118:AL126)</f>
        <v>18.392156862745093</v>
      </c>
      <c r="X128" s="56">
        <v>20.298039215686273</v>
      </c>
      <c r="Y128" s="8">
        <v>19.933333333333337</v>
      </c>
      <c r="Z128" s="8">
        <v>19.600000000000001</v>
      </c>
      <c r="AA128" s="8">
        <v>15.976470588235291</v>
      </c>
      <c r="AB128" s="56">
        <v>19.517647058823531</v>
      </c>
      <c r="AC128" s="56">
        <v>20.050980392156866</v>
      </c>
      <c r="AD128" s="56">
        <v>20.050980392156866</v>
      </c>
      <c r="AE128" s="56">
        <v>8.5764705882352938</v>
      </c>
      <c r="AF128" s="56">
        <v>11.258823529411764</v>
      </c>
      <c r="AG128" s="56">
        <v>14.627450980392156</v>
      </c>
      <c r="AH128" s="56">
        <v>14.627450980392156</v>
      </c>
      <c r="AI128" s="56">
        <v>2.7568627450980392</v>
      </c>
      <c r="AJ128" s="56">
        <v>3.0392156862745097</v>
      </c>
      <c r="AK128" s="56">
        <v>5.4156862745098042</v>
      </c>
      <c r="AL128" s="57">
        <v>5.4156862745098042</v>
      </c>
    </row>
    <row r="129" spans="1:86" ht="24" customHeight="1">
      <c r="M129" s="51">
        <v>1</v>
      </c>
      <c r="N129" s="52">
        <v>0</v>
      </c>
      <c r="O129" s="52">
        <v>1</v>
      </c>
      <c r="P129" s="53">
        <v>0</v>
      </c>
      <c r="Q129" s="51">
        <v>1</v>
      </c>
      <c r="R129" s="52">
        <v>0</v>
      </c>
      <c r="S129" s="52">
        <v>1</v>
      </c>
      <c r="T129" s="53">
        <v>0</v>
      </c>
      <c r="U129" s="54">
        <v>-1</v>
      </c>
      <c r="W129" s="55">
        <v>16.392156862745093</v>
      </c>
      <c r="X129" s="56">
        <v>18.298039215686273</v>
      </c>
      <c r="Y129" s="8">
        <v>17.933333333333337</v>
      </c>
      <c r="Z129" s="8">
        <v>17.600000000000001</v>
      </c>
      <c r="AA129" s="8">
        <v>13.976470588235291</v>
      </c>
      <c r="AB129" s="56">
        <v>17.517647058823531</v>
      </c>
      <c r="AC129" s="56">
        <v>18.050980392156866</v>
      </c>
      <c r="AD129" s="56">
        <v>18.050980392156866</v>
      </c>
      <c r="AE129" s="56">
        <v>6.5764705882352938</v>
      </c>
      <c r="AF129" s="56">
        <v>9.2588235294117638</v>
      </c>
      <c r="AG129" s="56">
        <v>12.627450980392156</v>
      </c>
      <c r="AH129" s="56">
        <v>12.627450980392156</v>
      </c>
      <c r="AI129" s="56">
        <v>0.75686274509803941</v>
      </c>
      <c r="AJ129" s="56">
        <v>1.0392156862745097</v>
      </c>
      <c r="AK129" s="56">
        <v>3.4156862745098042</v>
      </c>
      <c r="AL129" s="57">
        <v>3.4156862745098042</v>
      </c>
    </row>
    <row r="130" spans="1:86" ht="24" customHeight="1">
      <c r="M130" s="51">
        <v>1</v>
      </c>
      <c r="N130" s="52">
        <v>0</v>
      </c>
      <c r="O130" s="52">
        <v>1</v>
      </c>
      <c r="P130" s="53">
        <v>0</v>
      </c>
      <c r="Q130" s="51">
        <v>1</v>
      </c>
      <c r="R130" s="52">
        <v>0</v>
      </c>
      <c r="S130" s="52">
        <v>1</v>
      </c>
      <c r="T130" s="53">
        <v>0</v>
      </c>
      <c r="U130" s="54">
        <v>0</v>
      </c>
      <c r="W130" s="55">
        <v>17.392156862745093</v>
      </c>
      <c r="X130" s="56">
        <v>19.298039215686273</v>
      </c>
      <c r="Y130" s="8">
        <v>18.933333333333337</v>
      </c>
      <c r="Z130" s="8">
        <v>18.600000000000001</v>
      </c>
      <c r="AA130" s="8">
        <v>14.976470588235291</v>
      </c>
      <c r="AB130" s="56">
        <v>18.517647058823531</v>
      </c>
      <c r="AC130" s="56">
        <v>19.050980392156866</v>
      </c>
      <c r="AD130" s="56">
        <v>19.050980392156866</v>
      </c>
      <c r="AE130" s="56">
        <v>7.5764705882352938</v>
      </c>
      <c r="AF130" s="56">
        <v>10.258823529411764</v>
      </c>
      <c r="AG130" s="56">
        <v>13.627450980392156</v>
      </c>
      <c r="AH130" s="56">
        <v>13.627450980392156</v>
      </c>
      <c r="AI130" s="56">
        <v>1.7568627450980394</v>
      </c>
      <c r="AJ130" s="56">
        <v>2.0392156862745097</v>
      </c>
      <c r="AK130" s="56">
        <v>4.4156862745098042</v>
      </c>
      <c r="AL130" s="57">
        <v>4.4156862745098042</v>
      </c>
    </row>
    <row r="132" spans="1:86" ht="24" customHeight="1">
      <c r="U132" t="s">
        <v>89</v>
      </c>
      <c r="W132" s="55" cm="1">
        <f t="array" ref="W132:AL134">RELU(_xlfn.ANCHORARRAY(W128))</f>
        <v>18.392156862745093</v>
      </c>
      <c r="X132" s="56">
        <v>20.298039215686273</v>
      </c>
      <c r="Y132" s="8">
        <v>19.933333333333337</v>
      </c>
      <c r="Z132" s="8">
        <v>19.600000000000001</v>
      </c>
      <c r="AA132" s="8">
        <v>15.976470588235291</v>
      </c>
      <c r="AB132" s="56">
        <v>19.517647058823531</v>
      </c>
      <c r="AC132" s="56">
        <v>20.050980392156866</v>
      </c>
      <c r="AD132" s="56">
        <v>20.050980392156866</v>
      </c>
      <c r="AE132" s="56">
        <v>8.5764705882352938</v>
      </c>
      <c r="AF132" s="56">
        <v>11.258823529411764</v>
      </c>
      <c r="AG132" s="56">
        <v>14.627450980392156</v>
      </c>
      <c r="AH132" s="56">
        <v>14.627450980392156</v>
      </c>
      <c r="AI132" s="56">
        <v>2.7568627450980392</v>
      </c>
      <c r="AJ132" s="56">
        <v>3.0392156862745097</v>
      </c>
      <c r="AK132" s="56">
        <v>5.4156862745098042</v>
      </c>
      <c r="AL132" s="57">
        <v>5.4156862745098042</v>
      </c>
    </row>
    <row r="133" spans="1:86" ht="24" customHeight="1">
      <c r="W133" s="55">
        <v>16.392156862745093</v>
      </c>
      <c r="X133" s="56">
        <v>18.298039215686273</v>
      </c>
      <c r="Y133" s="8">
        <v>17.933333333333337</v>
      </c>
      <c r="Z133" s="8">
        <v>17.600000000000001</v>
      </c>
      <c r="AA133" s="8">
        <v>13.976470588235291</v>
      </c>
      <c r="AB133" s="56">
        <v>17.517647058823531</v>
      </c>
      <c r="AC133" s="56">
        <v>18.050980392156866</v>
      </c>
      <c r="AD133" s="56">
        <v>18.050980392156866</v>
      </c>
      <c r="AE133" s="56">
        <v>6.5764705882352938</v>
      </c>
      <c r="AF133" s="56">
        <v>9.2588235294117638</v>
      </c>
      <c r="AG133" s="56">
        <v>12.627450980392156</v>
      </c>
      <c r="AH133" s="56">
        <v>12.627450980392156</v>
      </c>
      <c r="AI133" s="56">
        <v>0.75686274509803941</v>
      </c>
      <c r="AJ133" s="56">
        <v>1.0392156862745097</v>
      </c>
      <c r="AK133" s="56">
        <v>3.4156862745098042</v>
      </c>
      <c r="AL133" s="57">
        <v>3.4156862745098042</v>
      </c>
    </row>
    <row r="134" spans="1:86" ht="24" customHeight="1">
      <c r="W134" s="55">
        <v>17.392156862745093</v>
      </c>
      <c r="X134" s="56">
        <v>19.298039215686273</v>
      </c>
      <c r="Y134" s="8">
        <v>18.933333333333337</v>
      </c>
      <c r="Z134" s="8">
        <v>18.600000000000001</v>
      </c>
      <c r="AA134" s="8">
        <v>14.976470588235291</v>
      </c>
      <c r="AB134" s="56">
        <v>18.517647058823531</v>
      </c>
      <c r="AC134" s="56">
        <v>19.050980392156866</v>
      </c>
      <c r="AD134" s="56">
        <v>19.050980392156866</v>
      </c>
      <c r="AE134" s="56">
        <v>7.5764705882352938</v>
      </c>
      <c r="AF134" s="56">
        <v>10.258823529411764</v>
      </c>
      <c r="AG134" s="56">
        <v>13.627450980392156</v>
      </c>
      <c r="AH134" s="56">
        <v>13.627450980392156</v>
      </c>
      <c r="AI134" s="56">
        <v>1.7568627450980394</v>
      </c>
      <c r="AJ134" s="56">
        <v>2.0392156862745097</v>
      </c>
      <c r="AK134" s="56">
        <v>4.4156862745098042</v>
      </c>
      <c r="AL134" s="57">
        <v>4.4156862745098042</v>
      </c>
    </row>
    <row r="135" spans="1:86" ht="24" customHeight="1" thickBot="1"/>
    <row r="136" spans="1:86" ht="24" customHeight="1">
      <c r="W136" s="58" cm="1">
        <f t="array" ref="W136:Z147">_xlfn.WRAPROWS(_xlfn.TOROW(_xlfn.ANCHORARRAY(W132)),4)</f>
        <v>18.392156862745093</v>
      </c>
      <c r="X136" s="59">
        <v>20.298039215686273</v>
      </c>
      <c r="Y136" s="59">
        <v>19.933333333333337</v>
      </c>
      <c r="Z136" s="60">
        <v>19.600000000000001</v>
      </c>
    </row>
    <row r="137" spans="1:86" ht="24" customHeight="1">
      <c r="W137" s="61">
        <v>15.976470588235291</v>
      </c>
      <c r="X137" s="62">
        <v>19.517647058823531</v>
      </c>
      <c r="Y137" s="62">
        <v>20.050980392156866</v>
      </c>
      <c r="Z137" s="63">
        <v>20.050980392156866</v>
      </c>
    </row>
    <row r="138" spans="1:86" ht="24" customHeight="1">
      <c r="W138" s="61">
        <v>8.5764705882352938</v>
      </c>
      <c r="X138" s="62">
        <v>11.258823529411764</v>
      </c>
      <c r="Y138" s="62">
        <v>14.627450980392156</v>
      </c>
      <c r="Z138" s="63">
        <v>14.627450980392156</v>
      </c>
    </row>
    <row r="139" spans="1:86" ht="24" customHeight="1" thickBot="1">
      <c r="W139" s="64">
        <v>2.7568627450980392</v>
      </c>
      <c r="X139" s="65">
        <v>3.0392156862745097</v>
      </c>
      <c r="Y139" s="65">
        <v>5.4156862745098042</v>
      </c>
      <c r="Z139" s="66">
        <v>5.4156862745098042</v>
      </c>
    </row>
    <row r="140" spans="1:86" ht="24" customHeight="1">
      <c r="W140" s="58">
        <v>16.392156862745093</v>
      </c>
      <c r="X140" s="59">
        <v>18.298039215686273</v>
      </c>
      <c r="Y140" s="59">
        <v>17.933333333333337</v>
      </c>
      <c r="Z140" s="60">
        <v>17.600000000000001</v>
      </c>
    </row>
    <row r="141" spans="1:86" s="1" customFormat="1" ht="24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s="61">
        <v>13.976470588235291</v>
      </c>
      <c r="X141" s="62">
        <v>17.517647058823531</v>
      </c>
      <c r="Y141" s="62">
        <v>18.050980392156866</v>
      </c>
      <c r="Z141" s="63">
        <v>18.050980392156866</v>
      </c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</row>
    <row r="142" spans="1:86" s="1" customFormat="1" ht="24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s="61">
        <v>6.5764705882352938</v>
      </c>
      <c r="X142" s="62">
        <v>9.2588235294117638</v>
      </c>
      <c r="Y142" s="62">
        <v>12.627450980392156</v>
      </c>
      <c r="Z142" s="63">
        <v>12.627450980392156</v>
      </c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</row>
    <row r="143" spans="1:86" s="1" customFormat="1" ht="24" customHeight="1" thickBo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s="64">
        <v>0.75686274509803941</v>
      </c>
      <c r="X143" s="65">
        <v>1.0392156862745097</v>
      </c>
      <c r="Y143" s="65">
        <v>3.4156862745098042</v>
      </c>
      <c r="Z143" s="66">
        <v>3.4156862745098042</v>
      </c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</row>
    <row r="144" spans="1:86" s="1" customFormat="1" ht="24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s="58">
        <v>17.392156862745093</v>
      </c>
      <c r="X144" s="59">
        <v>19.298039215686273</v>
      </c>
      <c r="Y144" s="59">
        <v>18.933333333333337</v>
      </c>
      <c r="Z144" s="60">
        <v>18.600000000000001</v>
      </c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</row>
    <row r="145" spans="1:86" s="1" customFormat="1" ht="24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s="61">
        <v>14.976470588235291</v>
      </c>
      <c r="X145" s="62">
        <v>18.517647058823531</v>
      </c>
      <c r="Y145" s="62">
        <v>19.050980392156866</v>
      </c>
      <c r="Z145" s="63">
        <v>19.050980392156866</v>
      </c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</row>
    <row r="146" spans="1:86" s="1" customFormat="1" ht="24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s="61">
        <v>7.5764705882352938</v>
      </c>
      <c r="X146" s="62">
        <v>10.258823529411764</v>
      </c>
      <c r="Y146" s="62">
        <v>13.627450980392156</v>
      </c>
      <c r="Z146" s="63">
        <v>13.627450980392156</v>
      </c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</row>
    <row r="147" spans="1:86" s="1" customFormat="1" ht="24" customHeight="1" thickBo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s="64">
        <v>1.7568627450980394</v>
      </c>
      <c r="X147" s="65">
        <v>2.0392156862745097</v>
      </c>
      <c r="Y147" s="65">
        <v>4.4156862745098042</v>
      </c>
      <c r="Z147" s="66">
        <v>4.4156862745098042</v>
      </c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</row>
    <row r="149" spans="1:86" s="1" customFormat="1" ht="24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t="s">
        <v>85</v>
      </c>
      <c r="V149"/>
      <c r="W149" s="15" cm="1">
        <f t="array" ref="W149:Z152">IM2COL(W136:Z139,2,2,0,0)</f>
        <v>18.392156862745093</v>
      </c>
      <c r="X149" s="15">
        <v>19.933333333333337</v>
      </c>
      <c r="Y149" s="15">
        <v>8.5764705882352938</v>
      </c>
      <c r="Z149" s="15">
        <v>14.627450980392156</v>
      </c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</row>
    <row r="150" spans="1:86" s="1" customFormat="1" ht="24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s="16">
        <v>20.298039215686273</v>
      </c>
      <c r="X150" s="16">
        <v>19.600000000000001</v>
      </c>
      <c r="Y150" s="16">
        <v>11.258823529411764</v>
      </c>
      <c r="Z150" s="16">
        <v>14.627450980392156</v>
      </c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</row>
    <row r="151" spans="1:86" s="1" customFormat="1" ht="24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s="16">
        <v>15.976470588235291</v>
      </c>
      <c r="X151" s="16">
        <v>20.050980392156866</v>
      </c>
      <c r="Y151" s="16">
        <v>2.7568627450980392</v>
      </c>
      <c r="Z151" s="16">
        <v>5.4156862745098042</v>
      </c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</row>
    <row r="152" spans="1:86" s="1" customFormat="1" ht="24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s="17">
        <v>19.517647058823531</v>
      </c>
      <c r="X152" s="17">
        <v>20.050980392156866</v>
      </c>
      <c r="Y152" s="17">
        <v>3.0392156862745097</v>
      </c>
      <c r="Z152" s="17">
        <v>5.4156862745098042</v>
      </c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</row>
    <row r="153" spans="1:86" s="1" customFormat="1" ht="24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s="15" cm="1">
        <f t="array" ref="W153:Z156">IM2COL(W140:Z143,2,2,0,0)</f>
        <v>16.392156862745093</v>
      </c>
      <c r="X153" s="15">
        <v>17.933333333333337</v>
      </c>
      <c r="Y153" s="15">
        <v>6.5764705882352938</v>
      </c>
      <c r="Z153" s="15">
        <v>12.627450980392156</v>
      </c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</row>
    <row r="154" spans="1:86" s="1" customFormat="1" ht="24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s="16">
        <v>18.298039215686273</v>
      </c>
      <c r="X154" s="16">
        <v>17.600000000000001</v>
      </c>
      <c r="Y154" s="16">
        <v>9.2588235294117638</v>
      </c>
      <c r="Z154" s="16">
        <v>12.627450980392156</v>
      </c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</row>
    <row r="155" spans="1:86" s="1" customFormat="1" ht="24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s="16">
        <v>13.976470588235291</v>
      </c>
      <c r="X155" s="16">
        <v>18.050980392156866</v>
      </c>
      <c r="Y155" s="16">
        <v>0.75686274509803941</v>
      </c>
      <c r="Z155" s="16">
        <v>3.4156862745098042</v>
      </c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</row>
    <row r="156" spans="1:86" s="1" customFormat="1" ht="24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s="17">
        <v>17.517647058823531</v>
      </c>
      <c r="X156" s="17">
        <v>18.050980392156866</v>
      </c>
      <c r="Y156" s="17">
        <v>1.0392156862745097</v>
      </c>
      <c r="Z156" s="17">
        <v>3.4156862745098042</v>
      </c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</row>
    <row r="157" spans="1:86" s="1" customFormat="1" ht="24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s="15" cm="1">
        <f t="array" ref="W157:Z160">IM2COL(W144:Z147,2,2,0,0)</f>
        <v>17.392156862745093</v>
      </c>
      <c r="X157" s="15">
        <v>18.933333333333337</v>
      </c>
      <c r="Y157" s="15">
        <v>7.5764705882352938</v>
      </c>
      <c r="Z157" s="15">
        <v>13.627450980392156</v>
      </c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</row>
    <row r="158" spans="1:86" s="1" customFormat="1" ht="24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s="16">
        <v>19.298039215686273</v>
      </c>
      <c r="X158" s="16">
        <v>18.600000000000001</v>
      </c>
      <c r="Y158" s="16">
        <v>10.258823529411764</v>
      </c>
      <c r="Z158" s="16">
        <v>13.627450980392156</v>
      </c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</row>
    <row r="159" spans="1:86" s="1" customFormat="1" ht="24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s="16">
        <v>14.976470588235291</v>
      </c>
      <c r="X159" s="16">
        <v>19.050980392156866</v>
      </c>
      <c r="Y159" s="16">
        <v>1.7568627450980394</v>
      </c>
      <c r="Z159" s="16">
        <v>4.4156862745098042</v>
      </c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</row>
    <row r="160" spans="1:86" s="1" customFormat="1" ht="24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s="17">
        <v>18.517647058823531</v>
      </c>
      <c r="X160" s="17">
        <v>19.050980392156866</v>
      </c>
      <c r="Y160" s="17">
        <v>2.0392156862745097</v>
      </c>
      <c r="Z160" s="17">
        <v>4.4156862745098042</v>
      </c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</row>
    <row r="162" spans="1:86" s="1" customFormat="1" ht="24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 t="s">
        <v>90</v>
      </c>
      <c r="V162"/>
      <c r="W162" s="55" cm="1">
        <f t="array" ref="W162:Z162">_xlfn.BYCOL(_xlfn.ANCHORARRAY(W149),_xleta.MAX)</f>
        <v>20.298039215686273</v>
      </c>
      <c r="X162" s="56">
        <v>20.050980392156866</v>
      </c>
      <c r="Y162" s="8">
        <v>11.258823529411764</v>
      </c>
      <c r="Z162" s="9">
        <v>14.627450980392156</v>
      </c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</row>
    <row r="163" spans="1:86" s="1" customFormat="1" ht="24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s="55" cm="1">
        <f t="array" ref="W163:Z163">_xlfn.BYCOL(_xlfn.ANCHORARRAY(W153),_xleta.MAX)</f>
        <v>18.298039215686273</v>
      </c>
      <c r="X163" s="56">
        <v>18.050980392156866</v>
      </c>
      <c r="Y163" s="8">
        <v>9.2588235294117638</v>
      </c>
      <c r="Z163" s="9">
        <v>12.627450980392156</v>
      </c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</row>
    <row r="164" spans="1:86" s="1" customFormat="1" ht="24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s="55" cm="1">
        <f t="array" ref="W164:Z164">_xlfn.BYCOL(_xlfn.ANCHORARRAY(W157),_xleta.MAX)</f>
        <v>19.298039215686273</v>
      </c>
      <c r="X164" s="56">
        <v>19.050980392156866</v>
      </c>
      <c r="Y164" s="8">
        <v>10.258823529411764</v>
      </c>
      <c r="Z164" s="9">
        <v>13.627450980392156</v>
      </c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</row>
    <row r="165" spans="1:86" s="1" customFormat="1" ht="24" customHeight="1" thickBo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</row>
    <row r="166" spans="1:86" s="1" customFormat="1" ht="24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s="58" cm="1">
        <f t="array" ref="W166:X171">_xlfn.WRAPROWS(_xlfn.TOROW(W162:Z164),2)</f>
        <v>20.298039215686273</v>
      </c>
      <c r="X166" s="60">
        <v>20.050980392156866</v>
      </c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</row>
    <row r="167" spans="1:86" s="1" customFormat="1" ht="24" customHeight="1" thickBo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s="64">
        <v>11.258823529411764</v>
      </c>
      <c r="X167" s="66">
        <v>14.627450980392156</v>
      </c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</row>
    <row r="168" spans="1:86" s="1" customFormat="1" ht="24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s="58">
        <v>18.298039215686273</v>
      </c>
      <c r="X168" s="60">
        <v>18.050980392156866</v>
      </c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</row>
    <row r="169" spans="1:86" s="1" customFormat="1" ht="24" customHeight="1" thickBo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s="64">
        <v>9.2588235294117638</v>
      </c>
      <c r="X169" s="66">
        <v>12.627450980392156</v>
      </c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</row>
    <row r="170" spans="1:86" s="1" customFormat="1" ht="24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s="58">
        <v>19.298039215686273</v>
      </c>
      <c r="X170" s="60">
        <v>19.050980392156866</v>
      </c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</row>
    <row r="171" spans="1:86" s="1" customFormat="1" ht="24" customHeight="1" thickBo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s="64">
        <v>10.258823529411764</v>
      </c>
      <c r="X171" s="66">
        <v>13.627450980392156</v>
      </c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</row>
    <row r="173" spans="1:86" s="1" customFormat="1" ht="24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s">
        <v>85</v>
      </c>
      <c r="V173"/>
      <c r="W173" s="15" cm="1">
        <f t="array" ref="W173:Z176">IM2COL(W166:X167,2,1,1,0)</f>
        <v>20.298039215686273</v>
      </c>
      <c r="X173" s="15">
        <v>20.050980392156866</v>
      </c>
      <c r="Y173" s="15">
        <v>11.258823529411764</v>
      </c>
      <c r="Z173" s="15">
        <v>14.627450980392156</v>
      </c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</row>
    <row r="174" spans="1:86" s="1" customFormat="1" ht="24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s="16">
        <v>20.050980392156866</v>
      </c>
      <c r="X174" s="16">
        <v>0</v>
      </c>
      <c r="Y174" s="16">
        <v>14.627450980392156</v>
      </c>
      <c r="Z174" s="16">
        <v>0</v>
      </c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</row>
    <row r="175" spans="1:86" s="1" customFormat="1" ht="24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s="16">
        <v>11.258823529411764</v>
      </c>
      <c r="X175" s="16">
        <v>14.627450980392156</v>
      </c>
      <c r="Y175" s="16">
        <v>0</v>
      </c>
      <c r="Z175" s="16">
        <v>0</v>
      </c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</row>
    <row r="176" spans="1:86" s="1" customFormat="1" ht="24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s="17">
        <v>14.627450980392156</v>
      </c>
      <c r="X176" s="17">
        <v>0</v>
      </c>
      <c r="Y176" s="17">
        <v>0</v>
      </c>
      <c r="Z176" s="17">
        <v>0</v>
      </c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</row>
    <row r="177" spans="1:86" s="1" customFormat="1" ht="24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s="15" cm="1">
        <f t="array" ref="W177:Z180">IM2COL(W168:X169,2,1,1,0)</f>
        <v>18.298039215686273</v>
      </c>
      <c r="X177" s="15">
        <v>18.050980392156866</v>
      </c>
      <c r="Y177" s="15">
        <v>9.2588235294117638</v>
      </c>
      <c r="Z177" s="15">
        <v>12.627450980392156</v>
      </c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</row>
    <row r="178" spans="1:86" s="1" customFormat="1" ht="24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s="16">
        <v>18.050980392156866</v>
      </c>
      <c r="X178" s="16">
        <v>0</v>
      </c>
      <c r="Y178" s="16">
        <v>12.627450980392156</v>
      </c>
      <c r="Z178" s="16">
        <v>0</v>
      </c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</row>
    <row r="179" spans="1:86" s="1" customFormat="1" ht="24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s="16">
        <v>9.2588235294117638</v>
      </c>
      <c r="X179" s="16">
        <v>12.627450980392156</v>
      </c>
      <c r="Y179" s="16">
        <v>0</v>
      </c>
      <c r="Z179" s="16">
        <v>0</v>
      </c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</row>
    <row r="180" spans="1:86" s="1" customFormat="1" ht="24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s="17">
        <v>12.627450980392156</v>
      </c>
      <c r="X180" s="17">
        <v>0</v>
      </c>
      <c r="Y180" s="17">
        <v>0</v>
      </c>
      <c r="Z180" s="17">
        <v>0</v>
      </c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</row>
    <row r="181" spans="1:86" s="1" customFormat="1" ht="24" customHeight="1">
      <c r="A181"/>
      <c r="B181"/>
      <c r="C181"/>
      <c r="D181"/>
      <c r="E181"/>
      <c r="F181"/>
      <c r="G181"/>
      <c r="H181"/>
      <c r="I181" s="29">
        <v>1</v>
      </c>
      <c r="J181" s="30">
        <v>0</v>
      </c>
      <c r="K181" s="29">
        <v>1</v>
      </c>
      <c r="L181" s="30">
        <v>0</v>
      </c>
      <c r="M181" s="29">
        <v>1</v>
      </c>
      <c r="N181" s="30">
        <v>0</v>
      </c>
      <c r="O181"/>
      <c r="P181"/>
      <c r="Q181"/>
      <c r="R181"/>
      <c r="S181"/>
      <c r="T181"/>
      <c r="U181"/>
      <c r="V181"/>
      <c r="W181" s="15" cm="1">
        <f t="array" ref="W181:Z184">IM2COL(W170:X171,2,1,1,0)</f>
        <v>19.298039215686273</v>
      </c>
      <c r="X181" s="15">
        <v>19.050980392156866</v>
      </c>
      <c r="Y181" s="15">
        <v>10.258823529411764</v>
      </c>
      <c r="Z181" s="15">
        <v>13.627450980392156</v>
      </c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</row>
    <row r="182" spans="1:86" s="1" customFormat="1" ht="24" customHeight="1">
      <c r="A182"/>
      <c r="B182"/>
      <c r="C182"/>
      <c r="D182"/>
      <c r="E182"/>
      <c r="F182"/>
      <c r="G182"/>
      <c r="H182"/>
      <c r="I182" s="33">
        <v>1</v>
      </c>
      <c r="J182" s="34">
        <v>0</v>
      </c>
      <c r="K182" s="33">
        <v>1</v>
      </c>
      <c r="L182" s="34">
        <v>0</v>
      </c>
      <c r="M182" s="33">
        <v>1</v>
      </c>
      <c r="N182" s="34">
        <v>0</v>
      </c>
      <c r="O182"/>
      <c r="P182"/>
      <c r="Q182"/>
      <c r="R182"/>
      <c r="S182"/>
      <c r="T182"/>
      <c r="U182"/>
      <c r="V182"/>
      <c r="W182" s="16">
        <v>19.050980392156866</v>
      </c>
      <c r="X182" s="16">
        <v>0</v>
      </c>
      <c r="Y182" s="16">
        <v>13.627450980392156</v>
      </c>
      <c r="Z182" s="16">
        <v>0</v>
      </c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</row>
    <row r="183" spans="1:86" s="1" customFormat="1" ht="24" customHeight="1">
      <c r="A183"/>
      <c r="B183"/>
      <c r="C183"/>
      <c r="D183"/>
      <c r="E183"/>
      <c r="F183"/>
      <c r="G183"/>
      <c r="H183"/>
      <c r="I183" s="29">
        <v>1</v>
      </c>
      <c r="J183" s="30">
        <v>0</v>
      </c>
      <c r="K183" s="29">
        <v>0</v>
      </c>
      <c r="L183" s="30">
        <v>1</v>
      </c>
      <c r="M183" s="29">
        <v>0</v>
      </c>
      <c r="N183" s="30">
        <v>0</v>
      </c>
      <c r="O183"/>
      <c r="P183"/>
      <c r="Q183"/>
      <c r="R183"/>
      <c r="S183"/>
      <c r="T183"/>
      <c r="U183"/>
      <c r="V183"/>
      <c r="W183" s="16">
        <v>10.258823529411764</v>
      </c>
      <c r="X183" s="16">
        <v>13.627450980392156</v>
      </c>
      <c r="Y183" s="16">
        <v>0</v>
      </c>
      <c r="Z183" s="16">
        <v>0</v>
      </c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</row>
    <row r="184" spans="1:86" s="1" customFormat="1" ht="24" customHeight="1">
      <c r="A184"/>
      <c r="B184"/>
      <c r="C184"/>
      <c r="D184"/>
      <c r="E184"/>
      <c r="F184"/>
      <c r="G184"/>
      <c r="H184"/>
      <c r="I184" s="33">
        <v>1</v>
      </c>
      <c r="J184" s="34">
        <v>1</v>
      </c>
      <c r="K184" s="33">
        <v>0</v>
      </c>
      <c r="L184" s="34">
        <v>0</v>
      </c>
      <c r="M184" s="33">
        <v>0</v>
      </c>
      <c r="N184" s="34">
        <v>1</v>
      </c>
      <c r="O184"/>
      <c r="P184"/>
      <c r="Q184"/>
      <c r="R184"/>
      <c r="S184"/>
      <c r="T184"/>
      <c r="U184"/>
      <c r="V184"/>
      <c r="W184" s="17">
        <v>13.627450980392156</v>
      </c>
      <c r="X184" s="17">
        <v>0</v>
      </c>
      <c r="Y184" s="17">
        <v>0</v>
      </c>
      <c r="Z184" s="17">
        <v>0</v>
      </c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</row>
    <row r="185" spans="1:86" s="1" customFormat="1" ht="24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>
        <v>1</v>
      </c>
      <c r="X185">
        <v>1</v>
      </c>
      <c r="Y185" s="1">
        <v>1</v>
      </c>
      <c r="Z185" s="1">
        <v>1</v>
      </c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</row>
    <row r="186" spans="1:86" s="1" customFormat="1" ht="24" customHeight="1">
      <c r="A186"/>
      <c r="B186"/>
      <c r="C186"/>
      <c r="D186"/>
      <c r="E186"/>
      <c r="F186"/>
      <c r="G186"/>
      <c r="H186"/>
      <c r="I186" t="s">
        <v>86</v>
      </c>
      <c r="J186"/>
      <c r="K186"/>
      <c r="L186"/>
      <c r="M186"/>
      <c r="N186"/>
      <c r="O186"/>
      <c r="P186"/>
      <c r="Q186"/>
      <c r="R186"/>
      <c r="S186"/>
      <c r="T186"/>
      <c r="U186"/>
      <c r="V186" t="s">
        <v>87</v>
      </c>
      <c r="W186"/>
      <c r="X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</row>
    <row r="187" spans="1:86" s="1" customFormat="1" ht="24" customHeight="1">
      <c r="A187"/>
      <c r="B187"/>
      <c r="C187"/>
      <c r="D187"/>
      <c r="E187"/>
      <c r="F187"/>
      <c r="G187"/>
      <c r="H187"/>
      <c r="I187" s="51" cm="1">
        <f t="array" ref="I187:T188">_xlfn.WRAPROWS(_xlfn.TOROW(I181:N184),12)</f>
        <v>1</v>
      </c>
      <c r="J187" s="52">
        <v>0</v>
      </c>
      <c r="K187" s="52">
        <v>1</v>
      </c>
      <c r="L187" s="53">
        <v>0</v>
      </c>
      <c r="M187" s="51">
        <v>1</v>
      </c>
      <c r="N187" s="52">
        <v>0</v>
      </c>
      <c r="O187" s="52">
        <v>1</v>
      </c>
      <c r="P187" s="53">
        <v>0</v>
      </c>
      <c r="Q187" s="51">
        <v>1</v>
      </c>
      <c r="R187" s="52">
        <v>0</v>
      </c>
      <c r="S187" s="52">
        <v>1</v>
      </c>
      <c r="T187" s="53">
        <v>0</v>
      </c>
      <c r="U187" s="54">
        <v>1</v>
      </c>
      <c r="V187"/>
      <c r="W187" s="55" cm="1">
        <f t="array" ref="W187:Z188">MMULT(I187:U188,W173:Z185)</f>
        <v>89.670588235294105</v>
      </c>
      <c r="X187" s="56">
        <v>99.035294117647055</v>
      </c>
      <c r="Y187" s="8">
        <v>31.776470588235291</v>
      </c>
      <c r="Z187" s="9">
        <v>41.882352941176471</v>
      </c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</row>
    <row r="188" spans="1:86" s="1" customFormat="1" ht="24" customHeight="1">
      <c r="A188"/>
      <c r="B188"/>
      <c r="C188"/>
      <c r="D188"/>
      <c r="E188"/>
      <c r="F188"/>
      <c r="G188"/>
      <c r="H188"/>
      <c r="I188" s="51">
        <v>1</v>
      </c>
      <c r="J188" s="52">
        <v>0</v>
      </c>
      <c r="K188" s="52">
        <v>0</v>
      </c>
      <c r="L188" s="53">
        <v>1</v>
      </c>
      <c r="M188" s="51">
        <v>0</v>
      </c>
      <c r="N188" s="52">
        <v>0</v>
      </c>
      <c r="O188" s="52">
        <v>1</v>
      </c>
      <c r="P188" s="53">
        <v>1</v>
      </c>
      <c r="Q188" s="51">
        <v>0</v>
      </c>
      <c r="R188" s="52">
        <v>0</v>
      </c>
      <c r="S188" s="52">
        <v>0</v>
      </c>
      <c r="T188" s="53">
        <v>1</v>
      </c>
      <c r="U188" s="54">
        <v>-1</v>
      </c>
      <c r="V188"/>
      <c r="W188" s="55">
        <v>69.439215686274508</v>
      </c>
      <c r="X188" s="56">
        <v>31.678431372549021</v>
      </c>
      <c r="Y188" s="8">
        <v>10.258823529411764</v>
      </c>
      <c r="Z188" s="9">
        <v>13.627450980392156</v>
      </c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</row>
    <row r="190" spans="1:86" ht="24" customHeight="1">
      <c r="U190" t="s">
        <v>55</v>
      </c>
      <c r="W190" s="55" cm="1">
        <f t="array" ref="W190:Z191">RELU(_xlfn.ANCHORARRAY(W187))</f>
        <v>89.670588235294105</v>
      </c>
      <c r="X190" s="56">
        <v>99.035294117647055</v>
      </c>
      <c r="Y190" s="8">
        <v>31.776470588235291</v>
      </c>
      <c r="Z190" s="9">
        <v>41.882352941176471</v>
      </c>
    </row>
    <row r="191" spans="1:86" ht="24" customHeight="1">
      <c r="W191" s="55">
        <v>69.439215686274508</v>
      </c>
      <c r="X191" s="56">
        <v>31.678431372549021</v>
      </c>
      <c r="Y191" s="8">
        <v>10.258823529411764</v>
      </c>
      <c r="Z191" s="9">
        <v>13.627450980392156</v>
      </c>
    </row>
    <row r="192" spans="1:86" ht="24" customHeight="1" thickBot="1"/>
    <row r="193" spans="1:86" ht="24" customHeight="1">
      <c r="U193" t="s">
        <v>88</v>
      </c>
      <c r="W193" s="58" cm="1">
        <f t="array" ref="W193:X196">_xlfn.WRAPROWS(_xlfn.TOROW(_xlfn.ANCHORARRAY(W190)),2)</f>
        <v>89.670588235294105</v>
      </c>
      <c r="X193" s="60">
        <v>99.035294117647055</v>
      </c>
    </row>
    <row r="194" spans="1:86" ht="24" customHeight="1" thickBot="1">
      <c r="W194" s="64">
        <v>31.776470588235291</v>
      </c>
      <c r="X194" s="66">
        <v>41.882352941176471</v>
      </c>
    </row>
    <row r="195" spans="1:86" ht="24" customHeight="1">
      <c r="W195" s="58">
        <v>69.439215686274508</v>
      </c>
      <c r="X195" s="60">
        <v>31.678431372549021</v>
      </c>
    </row>
    <row r="196" spans="1:86" ht="24" customHeight="1" thickBot="1">
      <c r="W196" s="64">
        <v>10.258823529411764</v>
      </c>
      <c r="X196" s="66">
        <v>13.627450980392156</v>
      </c>
    </row>
    <row r="197" spans="1:86" ht="24" customHeight="1">
      <c r="W197" s="62"/>
      <c r="X197" s="62"/>
    </row>
    <row r="198" spans="1:86" s="14" customFormat="1" ht="27">
      <c r="A198" s="26" t="s">
        <v>91</v>
      </c>
      <c r="Y198" s="13"/>
      <c r="Z198" s="13"/>
      <c r="AA198" s="13"/>
    </row>
    <row r="199" spans="1:86" ht="24" customHeight="1" thickBot="1"/>
    <row r="200" spans="1:86" ht="24" customHeight="1" thickBot="1">
      <c r="U200" t="s">
        <v>86</v>
      </c>
      <c r="W200" s="87" cm="1">
        <f t="array" ref="W200:Z200">_xlfn.TOROW(W193:X194)</f>
        <v>89.670588235294105</v>
      </c>
      <c r="X200" s="56">
        <v>99.035294117647055</v>
      </c>
      <c r="Y200" s="8">
        <v>31.776470588235291</v>
      </c>
      <c r="Z200" s="9">
        <v>41.882352941176471</v>
      </c>
    </row>
    <row r="201" spans="1:86" ht="24" customHeight="1" thickBot="1">
      <c r="W201" s="87" cm="1">
        <f t="array" ref="W201:Z201">_xlfn.TOROW(W195:X196)</f>
        <v>69.439215686274508</v>
      </c>
      <c r="X201" s="56">
        <v>31.678431372549021</v>
      </c>
      <c r="Y201" s="8">
        <v>10.258823529411764</v>
      </c>
      <c r="Z201" s="9">
        <v>13.627450980392156</v>
      </c>
    </row>
    <row r="202" spans="1:86" ht="24" customHeight="1" thickBot="1">
      <c r="S202" t="s">
        <v>85</v>
      </c>
      <c r="V202" t="s">
        <v>92</v>
      </c>
    </row>
    <row r="203" spans="1:86" ht="24" customHeight="1">
      <c r="N203" s="27">
        <v>1</v>
      </c>
      <c r="O203" s="28">
        <v>0</v>
      </c>
      <c r="P203" s="27">
        <v>0</v>
      </c>
      <c r="Q203" s="28">
        <v>1</v>
      </c>
      <c r="T203" s="35" cm="1">
        <f t="array" ref="T203:T206">_xlfn.TOCOL(N203:O204)</f>
        <v>1</v>
      </c>
      <c r="U203" s="35" cm="1">
        <f t="array" ref="U203:U206">_xlfn.TOCOL(P203:Q204)</f>
        <v>0</v>
      </c>
      <c r="W203" s="15" cm="1">
        <f t="array" ref="W203:Z206">MMULT(T203:U206,W200:Z201)</f>
        <v>89.670588235294105</v>
      </c>
      <c r="X203" s="15">
        <v>99.035294117647055</v>
      </c>
      <c r="Y203" s="15">
        <v>31.776470588235291</v>
      </c>
      <c r="Z203" s="15">
        <v>41.882352941176471</v>
      </c>
    </row>
    <row r="204" spans="1:86" ht="24" customHeight="1" thickBot="1">
      <c r="N204" s="31">
        <v>1</v>
      </c>
      <c r="O204" s="32">
        <v>0</v>
      </c>
      <c r="P204" s="31">
        <v>1</v>
      </c>
      <c r="Q204" s="32">
        <v>0</v>
      </c>
      <c r="T204" s="36">
        <v>0</v>
      </c>
      <c r="U204" s="36">
        <v>1</v>
      </c>
      <c r="W204" s="16">
        <v>69.439215686274508</v>
      </c>
      <c r="X204" s="16">
        <v>31.678431372549021</v>
      </c>
      <c r="Y204" s="16">
        <v>10.258823529411764</v>
      </c>
      <c r="Z204" s="16">
        <v>13.627450980392156</v>
      </c>
    </row>
    <row r="205" spans="1:86" s="1" customFormat="1" ht="24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 s="36">
        <v>1</v>
      </c>
      <c r="U205" s="36">
        <v>1</v>
      </c>
      <c r="V205"/>
      <c r="W205" s="16">
        <v>159.10980392156861</v>
      </c>
      <c r="X205" s="16">
        <v>130.71372549019608</v>
      </c>
      <c r="Y205" s="16">
        <v>42.035294117647055</v>
      </c>
      <c r="Z205" s="16">
        <v>55.509803921568626</v>
      </c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</row>
    <row r="206" spans="1:86" s="1" customFormat="1" ht="24" customHeight="1" thickBo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 s="37">
        <v>0</v>
      </c>
      <c r="U206" s="37">
        <v>0</v>
      </c>
      <c r="V206"/>
      <c r="W206" s="17">
        <v>0</v>
      </c>
      <c r="X206" s="17">
        <v>0</v>
      </c>
      <c r="Y206" s="17">
        <v>0</v>
      </c>
      <c r="Z206" s="17">
        <v>0</v>
      </c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</row>
    <row r="207" spans="1:86" s="1" customFormat="1" ht="24" customHeight="1" thickBo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 t="s">
        <v>93</v>
      </c>
      <c r="V207"/>
      <c r="W207"/>
      <c r="X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</row>
    <row r="208" spans="1:86" s="1" customFormat="1" ht="24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s="67" cm="1">
        <f t="array" ref="W208:X209">_xlfn.WRAPROWS(W203:W206,2)</f>
        <v>89.670588235294105</v>
      </c>
      <c r="X208" s="68">
        <v>69.439215686274508</v>
      </c>
      <c r="Y208" s="67" cm="1">
        <f t="array" ref="Y208:Z209">_xlfn.WRAPROWS(X203:X206,2)</f>
        <v>99.035294117647055</v>
      </c>
      <c r="Z208" s="68">
        <v>31.678431372549021</v>
      </c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</row>
    <row r="209" spans="1:86" s="1" customFormat="1" ht="24" customHeight="1" thickBo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s="69">
        <v>159.10980392156861</v>
      </c>
      <c r="X209" s="70">
        <v>0</v>
      </c>
      <c r="Y209" s="69">
        <v>130.71372549019608</v>
      </c>
      <c r="Z209" s="70">
        <v>0</v>
      </c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</row>
    <row r="210" spans="1:86" s="1" customFormat="1" ht="24" customHeight="1" thickBo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 s="87" cm="1">
        <f t="array" ref="W210:X211">_xlfn.WRAPROWS(Y203:Y206,2)</f>
        <v>31.776470588235291</v>
      </c>
      <c r="X210" s="68">
        <v>10.258823529411764</v>
      </c>
      <c r="Y210" s="87" cm="1">
        <f t="array" ref="Y210:Z211">_xlfn.WRAPROWS(Z203:Z206,2)</f>
        <v>41.882352941176471</v>
      </c>
      <c r="Z210" s="68">
        <v>13.627450980392156</v>
      </c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</row>
    <row r="211" spans="1:86" s="1" customFormat="1" ht="24" customHeight="1" thickBo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s="69">
        <v>42.035294117647055</v>
      </c>
      <c r="X211" s="70">
        <v>0</v>
      </c>
      <c r="Y211" s="69">
        <v>55.509803921568626</v>
      </c>
      <c r="Z211" s="70">
        <v>0</v>
      </c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</row>
    <row r="212" spans="1:86" s="1" customFormat="1" ht="24" customHeight="1" thickBo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 t="s">
        <v>94</v>
      </c>
      <c r="V212"/>
      <c r="W212" s="87" cm="1">
        <f t="array" ref="W212:Z223">_xlfn.ANCHORARRAY(W136)</f>
        <v>18.392156862745093</v>
      </c>
      <c r="X212" s="59">
        <v>20.298039215686273</v>
      </c>
      <c r="Y212" s="59">
        <v>19.933333333333337</v>
      </c>
      <c r="Z212" s="60">
        <v>19.600000000000001</v>
      </c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</row>
    <row r="213" spans="1:86" s="1" customFormat="1" ht="24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s="61">
        <v>15.976470588235291</v>
      </c>
      <c r="X213" s="62">
        <v>19.517647058823531</v>
      </c>
      <c r="Y213" s="62">
        <v>20.050980392156866</v>
      </c>
      <c r="Z213" s="63">
        <v>20.050980392156866</v>
      </c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</row>
    <row r="214" spans="1:86" s="1" customFormat="1" ht="24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s="61">
        <v>8.5764705882352938</v>
      </c>
      <c r="X214" s="62">
        <v>11.258823529411764</v>
      </c>
      <c r="Y214" s="62">
        <v>14.627450980392156</v>
      </c>
      <c r="Z214" s="63">
        <v>14.627450980392156</v>
      </c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</row>
    <row r="215" spans="1:86" s="1" customFormat="1" ht="24" customHeight="1" thickBo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s="64">
        <v>2.7568627450980392</v>
      </c>
      <c r="X215" s="65">
        <v>3.0392156862745097</v>
      </c>
      <c r="Y215" s="65">
        <v>5.4156862745098042</v>
      </c>
      <c r="Z215" s="66">
        <v>5.4156862745098042</v>
      </c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</row>
    <row r="216" spans="1:86" s="1" customFormat="1" ht="24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s="58">
        <v>16.392156862745093</v>
      </c>
      <c r="X216" s="59">
        <v>18.298039215686273</v>
      </c>
      <c r="Y216" s="59">
        <v>17.933333333333337</v>
      </c>
      <c r="Z216" s="60">
        <v>17.600000000000001</v>
      </c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</row>
    <row r="217" spans="1:86" s="1" customFormat="1" ht="24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s="61">
        <v>13.976470588235291</v>
      </c>
      <c r="X217" s="62">
        <v>17.517647058823531</v>
      </c>
      <c r="Y217" s="62">
        <v>18.050980392156866</v>
      </c>
      <c r="Z217" s="63">
        <v>18.050980392156866</v>
      </c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</row>
    <row r="218" spans="1:86" s="1" customFormat="1" ht="24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s="61">
        <v>6.5764705882352938</v>
      </c>
      <c r="X218" s="62">
        <v>9.2588235294117638</v>
      </c>
      <c r="Y218" s="62">
        <v>12.627450980392156</v>
      </c>
      <c r="Z218" s="63">
        <v>12.627450980392156</v>
      </c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</row>
    <row r="219" spans="1:86" s="1" customFormat="1" ht="24" customHeight="1" thickBo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s="64">
        <v>0.75686274509803941</v>
      </c>
      <c r="X219" s="65">
        <v>1.0392156862745097</v>
      </c>
      <c r="Y219" s="65">
        <v>3.4156862745098042</v>
      </c>
      <c r="Z219" s="66">
        <v>3.4156862745098042</v>
      </c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</row>
    <row r="220" spans="1:86" s="1" customFormat="1" ht="24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s="58">
        <v>17.392156862745093</v>
      </c>
      <c r="X220" s="59">
        <v>19.298039215686273</v>
      </c>
      <c r="Y220" s="59">
        <v>18.933333333333337</v>
      </c>
      <c r="Z220" s="60">
        <v>18.600000000000001</v>
      </c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</row>
    <row r="221" spans="1:86" ht="24" customHeight="1">
      <c r="W221" s="61">
        <v>14.976470588235291</v>
      </c>
      <c r="X221" s="62">
        <v>18.517647058823531</v>
      </c>
      <c r="Y221" s="62">
        <v>19.050980392156866</v>
      </c>
      <c r="Z221" s="63">
        <v>19.050980392156866</v>
      </c>
    </row>
    <row r="222" spans="1:86" ht="24" customHeight="1">
      <c r="W222" s="61">
        <v>7.5764705882352938</v>
      </c>
      <c r="X222" s="62">
        <v>10.258823529411764</v>
      </c>
      <c r="Y222" s="62">
        <v>13.627450980392156</v>
      </c>
      <c r="Z222" s="63">
        <v>13.627450980392156</v>
      </c>
    </row>
    <row r="223" spans="1:86" ht="24" customHeight="1" thickBot="1">
      <c r="W223" s="64">
        <v>1.7568627450980394</v>
      </c>
      <c r="X223" s="65">
        <v>2.0392156862745097</v>
      </c>
      <c r="Y223" s="65">
        <v>4.4156862745098042</v>
      </c>
      <c r="Z223" s="66">
        <v>4.4156862745098042</v>
      </c>
    </row>
    <row r="225" spans="5:38" ht="24" customHeight="1">
      <c r="U225" t="s">
        <v>85</v>
      </c>
      <c r="W225" s="15" cm="1">
        <f t="array" ref="W225:AL228">IM2COL(W208:Z211,2,1,1,0)</f>
        <v>89.670588235294105</v>
      </c>
      <c r="X225" s="15">
        <v>69.439215686274508</v>
      </c>
      <c r="Y225" s="15">
        <v>99.035294117647055</v>
      </c>
      <c r="Z225" s="15">
        <v>31.678431372549021</v>
      </c>
      <c r="AA225" s="15">
        <v>159.10980392156861</v>
      </c>
      <c r="AB225" s="15">
        <v>0</v>
      </c>
      <c r="AC225" s="15">
        <v>130.71372549019608</v>
      </c>
      <c r="AD225" s="15">
        <v>0</v>
      </c>
      <c r="AE225" s="15">
        <v>31.776470588235291</v>
      </c>
      <c r="AF225" s="15">
        <v>10.258823529411764</v>
      </c>
      <c r="AG225" s="15">
        <v>41.882352941176471</v>
      </c>
      <c r="AH225" s="15">
        <v>13.627450980392156</v>
      </c>
      <c r="AI225" s="15">
        <v>42.035294117647055</v>
      </c>
      <c r="AJ225" s="15">
        <v>0</v>
      </c>
      <c r="AK225" s="15">
        <v>55.509803921568626</v>
      </c>
      <c r="AL225" s="15">
        <v>0</v>
      </c>
    </row>
    <row r="226" spans="5:38" ht="24" customHeight="1">
      <c r="W226" s="16">
        <v>69.439215686274508</v>
      </c>
      <c r="X226" s="16">
        <v>99.035294117647055</v>
      </c>
      <c r="Y226" s="16">
        <v>31.678431372549021</v>
      </c>
      <c r="Z226" s="16">
        <v>0</v>
      </c>
      <c r="AA226" s="16">
        <v>0</v>
      </c>
      <c r="AB226" s="16">
        <v>130.71372549019608</v>
      </c>
      <c r="AC226" s="16">
        <v>0</v>
      </c>
      <c r="AD226" s="16">
        <v>0</v>
      </c>
      <c r="AE226" s="16">
        <v>10.258823529411764</v>
      </c>
      <c r="AF226" s="16">
        <v>41.882352941176471</v>
      </c>
      <c r="AG226" s="16">
        <v>13.627450980392156</v>
      </c>
      <c r="AH226" s="16">
        <v>0</v>
      </c>
      <c r="AI226" s="16">
        <v>0</v>
      </c>
      <c r="AJ226" s="16">
        <v>55.509803921568626</v>
      </c>
      <c r="AK226" s="16">
        <v>0</v>
      </c>
      <c r="AL226" s="16">
        <v>0</v>
      </c>
    </row>
    <row r="227" spans="5:38" ht="24" customHeight="1">
      <c r="W227" s="16">
        <v>159.10980392156861</v>
      </c>
      <c r="X227" s="16">
        <v>0</v>
      </c>
      <c r="Y227" s="16">
        <v>130.71372549019608</v>
      </c>
      <c r="Z227" s="16">
        <v>0</v>
      </c>
      <c r="AA227" s="16">
        <v>31.776470588235291</v>
      </c>
      <c r="AB227" s="16">
        <v>10.258823529411764</v>
      </c>
      <c r="AC227" s="16">
        <v>41.882352941176471</v>
      </c>
      <c r="AD227" s="16">
        <v>13.627450980392156</v>
      </c>
      <c r="AE227" s="16">
        <v>42.035294117647055</v>
      </c>
      <c r="AF227" s="16">
        <v>0</v>
      </c>
      <c r="AG227" s="16">
        <v>55.509803921568626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</row>
    <row r="228" spans="5:38" ht="24" customHeight="1">
      <c r="W228" s="17">
        <v>0</v>
      </c>
      <c r="X228" s="17">
        <v>130.71372549019608</v>
      </c>
      <c r="Y228" s="17">
        <v>0</v>
      </c>
      <c r="Z228" s="17">
        <v>0</v>
      </c>
      <c r="AA228" s="17">
        <v>10.258823529411764</v>
      </c>
      <c r="AB228" s="17">
        <v>41.882352941176471</v>
      </c>
      <c r="AC228" s="17">
        <v>13.627450980392156</v>
      </c>
      <c r="AD228" s="17">
        <v>0</v>
      </c>
      <c r="AE228" s="17">
        <v>0</v>
      </c>
      <c r="AF228" s="17">
        <v>55.509803921568626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</row>
    <row r="229" spans="5:38" ht="24" customHeight="1">
      <c r="W229" s="15" cm="1">
        <f t="array" ref="W229:AL232">IM2COL(W212:Z215,2,1,1,0)</f>
        <v>18.392156862745093</v>
      </c>
      <c r="X229" s="15">
        <v>20.298039215686273</v>
      </c>
      <c r="Y229" s="15">
        <v>19.933333333333337</v>
      </c>
      <c r="Z229" s="15">
        <v>19.600000000000001</v>
      </c>
      <c r="AA229" s="15">
        <v>15.976470588235291</v>
      </c>
      <c r="AB229" s="15">
        <v>19.517647058823531</v>
      </c>
      <c r="AC229" s="15">
        <v>20.050980392156866</v>
      </c>
      <c r="AD229" s="15">
        <v>20.050980392156866</v>
      </c>
      <c r="AE229" s="15">
        <v>8.5764705882352938</v>
      </c>
      <c r="AF229" s="15">
        <v>11.258823529411764</v>
      </c>
      <c r="AG229" s="15">
        <v>14.627450980392156</v>
      </c>
      <c r="AH229" s="15">
        <v>14.627450980392156</v>
      </c>
      <c r="AI229" s="15">
        <v>2.7568627450980392</v>
      </c>
      <c r="AJ229" s="15">
        <v>3.0392156862745097</v>
      </c>
      <c r="AK229" s="15">
        <v>5.4156862745098042</v>
      </c>
      <c r="AL229" s="15">
        <v>5.4156862745098042</v>
      </c>
    </row>
    <row r="230" spans="5:38" ht="24" customHeight="1">
      <c r="W230" s="16">
        <v>20.298039215686273</v>
      </c>
      <c r="X230" s="16">
        <v>19.933333333333337</v>
      </c>
      <c r="Y230" s="16">
        <v>19.600000000000001</v>
      </c>
      <c r="Z230" s="16">
        <v>0</v>
      </c>
      <c r="AA230" s="16">
        <v>19.517647058823531</v>
      </c>
      <c r="AB230" s="16">
        <v>20.050980392156866</v>
      </c>
      <c r="AC230" s="16">
        <v>20.050980392156866</v>
      </c>
      <c r="AD230" s="16">
        <v>0</v>
      </c>
      <c r="AE230" s="16">
        <v>11.258823529411764</v>
      </c>
      <c r="AF230" s="16">
        <v>14.627450980392156</v>
      </c>
      <c r="AG230" s="16">
        <v>14.627450980392156</v>
      </c>
      <c r="AH230" s="16">
        <v>0</v>
      </c>
      <c r="AI230" s="16">
        <v>3.0392156862745097</v>
      </c>
      <c r="AJ230" s="16">
        <v>5.4156862745098042</v>
      </c>
      <c r="AK230" s="16">
        <v>5.4156862745098042</v>
      </c>
      <c r="AL230" s="16">
        <v>0</v>
      </c>
    </row>
    <row r="231" spans="5:38" ht="24" customHeight="1">
      <c r="W231" s="16">
        <v>15.976470588235291</v>
      </c>
      <c r="X231" s="16">
        <v>19.517647058823531</v>
      </c>
      <c r="Y231" s="16">
        <v>20.050980392156866</v>
      </c>
      <c r="Z231" s="16">
        <v>20.050980392156866</v>
      </c>
      <c r="AA231" s="16">
        <v>8.5764705882352938</v>
      </c>
      <c r="AB231" s="16">
        <v>11.258823529411764</v>
      </c>
      <c r="AC231" s="16">
        <v>14.627450980392156</v>
      </c>
      <c r="AD231" s="16">
        <v>14.627450980392156</v>
      </c>
      <c r="AE231" s="16">
        <v>2.7568627450980392</v>
      </c>
      <c r="AF231" s="16">
        <v>3.0392156862745097</v>
      </c>
      <c r="AG231" s="16">
        <v>5.4156862745098042</v>
      </c>
      <c r="AH231" s="16">
        <v>5.4156862745098042</v>
      </c>
      <c r="AI231" s="16">
        <v>0</v>
      </c>
      <c r="AJ231" s="16">
        <v>0</v>
      </c>
      <c r="AK231" s="16">
        <v>0</v>
      </c>
      <c r="AL231" s="16">
        <v>0</v>
      </c>
    </row>
    <row r="232" spans="5:38" ht="24" customHeight="1">
      <c r="W232" s="17">
        <v>19.517647058823531</v>
      </c>
      <c r="X232" s="17">
        <v>20.050980392156866</v>
      </c>
      <c r="Y232" s="17">
        <v>20.050980392156866</v>
      </c>
      <c r="Z232" s="17">
        <v>0</v>
      </c>
      <c r="AA232" s="17">
        <v>11.258823529411764</v>
      </c>
      <c r="AB232" s="17">
        <v>14.627450980392156</v>
      </c>
      <c r="AC232" s="17">
        <v>14.627450980392156</v>
      </c>
      <c r="AD232" s="17">
        <v>0</v>
      </c>
      <c r="AE232" s="17">
        <v>3.0392156862745097</v>
      </c>
      <c r="AF232" s="17">
        <v>5.4156862745098042</v>
      </c>
      <c r="AG232" s="17">
        <v>5.4156862745098042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</row>
    <row r="233" spans="5:38" ht="24" customHeight="1">
      <c r="W233" s="15" cm="1">
        <f t="array" ref="W233:AL236">IM2COL(W216:Z219,2,1,1,0)</f>
        <v>16.392156862745093</v>
      </c>
      <c r="X233" s="15">
        <v>18.298039215686273</v>
      </c>
      <c r="Y233" s="15">
        <v>17.933333333333337</v>
      </c>
      <c r="Z233" s="15">
        <v>17.600000000000001</v>
      </c>
      <c r="AA233" s="15">
        <v>13.976470588235291</v>
      </c>
      <c r="AB233" s="15">
        <v>17.517647058823531</v>
      </c>
      <c r="AC233" s="15">
        <v>18.050980392156866</v>
      </c>
      <c r="AD233" s="15">
        <v>18.050980392156866</v>
      </c>
      <c r="AE233" s="15">
        <v>6.5764705882352938</v>
      </c>
      <c r="AF233" s="15">
        <v>9.2588235294117638</v>
      </c>
      <c r="AG233" s="15">
        <v>12.627450980392156</v>
      </c>
      <c r="AH233" s="15">
        <v>12.627450980392156</v>
      </c>
      <c r="AI233" s="15">
        <v>0.75686274509803941</v>
      </c>
      <c r="AJ233" s="15">
        <v>1.0392156862745097</v>
      </c>
      <c r="AK233" s="15">
        <v>3.4156862745098042</v>
      </c>
      <c r="AL233" s="15">
        <v>3.4156862745098042</v>
      </c>
    </row>
    <row r="234" spans="5:38" ht="24" customHeight="1">
      <c r="W234" s="16">
        <v>18.298039215686273</v>
      </c>
      <c r="X234" s="16">
        <v>17.933333333333337</v>
      </c>
      <c r="Y234" s="16">
        <v>17.600000000000001</v>
      </c>
      <c r="Z234" s="16">
        <v>0</v>
      </c>
      <c r="AA234" s="16">
        <v>17.517647058823531</v>
      </c>
      <c r="AB234" s="16">
        <v>18.050980392156866</v>
      </c>
      <c r="AC234" s="16">
        <v>18.050980392156866</v>
      </c>
      <c r="AD234" s="16">
        <v>0</v>
      </c>
      <c r="AE234" s="16">
        <v>9.2588235294117638</v>
      </c>
      <c r="AF234" s="16">
        <v>12.627450980392156</v>
      </c>
      <c r="AG234" s="16">
        <v>12.627450980392156</v>
      </c>
      <c r="AH234" s="16">
        <v>0</v>
      </c>
      <c r="AI234" s="16">
        <v>1.0392156862745097</v>
      </c>
      <c r="AJ234" s="16">
        <v>3.4156862745098042</v>
      </c>
      <c r="AK234" s="16">
        <v>3.4156862745098042</v>
      </c>
      <c r="AL234" s="16">
        <v>0</v>
      </c>
    </row>
    <row r="235" spans="5:38" ht="24" customHeight="1">
      <c r="E235" s="29">
        <v>1</v>
      </c>
      <c r="F235" s="30">
        <v>-1</v>
      </c>
      <c r="G235" s="29">
        <v>-1</v>
      </c>
      <c r="H235" s="30">
        <v>0</v>
      </c>
      <c r="I235" s="29">
        <v>1</v>
      </c>
      <c r="J235" s="30">
        <v>0</v>
      </c>
      <c r="K235" s="29">
        <v>1</v>
      </c>
      <c r="L235" s="30">
        <v>0</v>
      </c>
      <c r="W235" s="16">
        <v>13.976470588235291</v>
      </c>
      <c r="X235" s="16">
        <v>17.517647058823531</v>
      </c>
      <c r="Y235" s="16">
        <v>18.050980392156866</v>
      </c>
      <c r="Z235" s="16">
        <v>18.050980392156866</v>
      </c>
      <c r="AA235" s="16">
        <v>6.5764705882352938</v>
      </c>
      <c r="AB235" s="16">
        <v>9.2588235294117638</v>
      </c>
      <c r="AC235" s="16">
        <v>12.627450980392156</v>
      </c>
      <c r="AD235" s="16">
        <v>12.627450980392156</v>
      </c>
      <c r="AE235" s="16">
        <v>0.75686274509803941</v>
      </c>
      <c r="AF235" s="16">
        <v>1.0392156862745097</v>
      </c>
      <c r="AG235" s="16">
        <v>3.4156862745098042</v>
      </c>
      <c r="AH235" s="16">
        <v>3.4156862745098042</v>
      </c>
      <c r="AI235" s="16">
        <v>0</v>
      </c>
      <c r="AJ235" s="16">
        <v>0</v>
      </c>
      <c r="AK235" s="16">
        <v>0</v>
      </c>
      <c r="AL235" s="16">
        <v>0</v>
      </c>
    </row>
    <row r="236" spans="5:38" ht="24" customHeight="1">
      <c r="E236" s="33">
        <v>0</v>
      </c>
      <c r="F236" s="34">
        <v>0</v>
      </c>
      <c r="G236" s="33">
        <v>1</v>
      </c>
      <c r="H236" s="34">
        <v>0</v>
      </c>
      <c r="I236" s="33">
        <v>-1</v>
      </c>
      <c r="J236" s="34">
        <v>0</v>
      </c>
      <c r="K236" s="33">
        <v>1</v>
      </c>
      <c r="L236" s="34">
        <v>0</v>
      </c>
      <c r="W236" s="17">
        <v>17.517647058823531</v>
      </c>
      <c r="X236" s="17">
        <v>18.050980392156866</v>
      </c>
      <c r="Y236" s="17">
        <v>18.050980392156866</v>
      </c>
      <c r="Z236" s="17">
        <v>0</v>
      </c>
      <c r="AA236" s="17">
        <v>9.2588235294117638</v>
      </c>
      <c r="AB236" s="17">
        <v>12.627450980392156</v>
      </c>
      <c r="AC236" s="17">
        <v>12.627450980392156</v>
      </c>
      <c r="AD236" s="17">
        <v>0</v>
      </c>
      <c r="AE236" s="17">
        <v>1.0392156862745097</v>
      </c>
      <c r="AF236" s="17">
        <v>3.4156862745098042</v>
      </c>
      <c r="AG236" s="17">
        <v>3.4156862745098042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</row>
    <row r="237" spans="5:38" ht="24" customHeight="1">
      <c r="E237" s="29">
        <v>0</v>
      </c>
      <c r="F237" s="30">
        <v>1</v>
      </c>
      <c r="G237" s="29">
        <v>-1</v>
      </c>
      <c r="H237" s="30">
        <v>0</v>
      </c>
      <c r="I237" s="29">
        <v>-1</v>
      </c>
      <c r="J237" s="30">
        <v>0</v>
      </c>
      <c r="K237" s="29">
        <v>1</v>
      </c>
      <c r="L237" s="30">
        <v>0</v>
      </c>
      <c r="W237" s="15" cm="1">
        <f t="array" ref="W237:AL240">IM2COL(W220:Z223,2,1,1,0)</f>
        <v>17.392156862745093</v>
      </c>
      <c r="X237" s="15">
        <v>19.298039215686273</v>
      </c>
      <c r="Y237" s="15">
        <v>18.933333333333337</v>
      </c>
      <c r="Z237" s="15">
        <v>18.600000000000001</v>
      </c>
      <c r="AA237" s="15">
        <v>14.976470588235291</v>
      </c>
      <c r="AB237" s="15">
        <v>18.517647058823531</v>
      </c>
      <c r="AC237" s="15">
        <v>19.050980392156866</v>
      </c>
      <c r="AD237" s="15">
        <v>19.050980392156866</v>
      </c>
      <c r="AE237" s="15">
        <v>7.5764705882352938</v>
      </c>
      <c r="AF237" s="15">
        <v>10.258823529411764</v>
      </c>
      <c r="AG237" s="15">
        <v>13.627450980392156</v>
      </c>
      <c r="AH237" s="15">
        <v>13.627450980392156</v>
      </c>
      <c r="AI237" s="15">
        <v>1.7568627450980394</v>
      </c>
      <c r="AJ237" s="15">
        <v>2.0392156862745097</v>
      </c>
      <c r="AK237" s="15">
        <v>4.4156862745098042</v>
      </c>
      <c r="AL237" s="15">
        <v>4.4156862745098042</v>
      </c>
    </row>
    <row r="238" spans="5:38" ht="24" customHeight="1">
      <c r="E238" s="33">
        <v>0</v>
      </c>
      <c r="F238" s="34">
        <v>0</v>
      </c>
      <c r="G238" s="33">
        <v>1</v>
      </c>
      <c r="H238" s="34">
        <v>0</v>
      </c>
      <c r="I238" s="33">
        <v>-1</v>
      </c>
      <c r="J238" s="34">
        <v>0</v>
      </c>
      <c r="K238" s="33">
        <v>1</v>
      </c>
      <c r="L238" s="34">
        <v>0</v>
      </c>
      <c r="W238" s="16">
        <v>19.298039215686273</v>
      </c>
      <c r="X238" s="16">
        <v>18.933333333333337</v>
      </c>
      <c r="Y238" s="16">
        <v>18.600000000000001</v>
      </c>
      <c r="Z238" s="16">
        <v>0</v>
      </c>
      <c r="AA238" s="16">
        <v>18.517647058823531</v>
      </c>
      <c r="AB238" s="16">
        <v>19.050980392156866</v>
      </c>
      <c r="AC238" s="16">
        <v>19.050980392156866</v>
      </c>
      <c r="AD238" s="16">
        <v>0</v>
      </c>
      <c r="AE238" s="16">
        <v>10.258823529411764</v>
      </c>
      <c r="AF238" s="16">
        <v>13.627450980392156</v>
      </c>
      <c r="AG238" s="16">
        <v>13.627450980392156</v>
      </c>
      <c r="AH238" s="16">
        <v>0</v>
      </c>
      <c r="AI238" s="16">
        <v>2.0392156862745097</v>
      </c>
      <c r="AJ238" s="16">
        <v>4.4156862745098042</v>
      </c>
      <c r="AK238" s="16">
        <v>4.4156862745098042</v>
      </c>
      <c r="AL238" s="16">
        <v>0</v>
      </c>
    </row>
    <row r="239" spans="5:38" ht="24" customHeight="1">
      <c r="E239" s="29">
        <v>0</v>
      </c>
      <c r="F239" s="30">
        <v>1</v>
      </c>
      <c r="G239" s="29">
        <v>0</v>
      </c>
      <c r="H239" s="30">
        <v>0</v>
      </c>
      <c r="I239" s="29">
        <v>-1</v>
      </c>
      <c r="J239" s="30">
        <v>0</v>
      </c>
      <c r="K239" s="29">
        <v>1</v>
      </c>
      <c r="L239" s="30">
        <v>0</v>
      </c>
      <c r="W239" s="16">
        <v>14.976470588235291</v>
      </c>
      <c r="X239" s="16">
        <v>18.517647058823531</v>
      </c>
      <c r="Y239" s="16">
        <v>19.050980392156866</v>
      </c>
      <c r="Z239" s="16">
        <v>19.050980392156866</v>
      </c>
      <c r="AA239" s="16">
        <v>7.5764705882352938</v>
      </c>
      <c r="AB239" s="16">
        <v>10.258823529411764</v>
      </c>
      <c r="AC239" s="16">
        <v>13.627450980392156</v>
      </c>
      <c r="AD239" s="16">
        <v>13.627450980392156</v>
      </c>
      <c r="AE239" s="16">
        <v>1.7568627450980394</v>
      </c>
      <c r="AF239" s="16">
        <v>2.0392156862745097</v>
      </c>
      <c r="AG239" s="16">
        <v>4.4156862745098042</v>
      </c>
      <c r="AH239" s="16">
        <v>4.4156862745098042</v>
      </c>
      <c r="AI239" s="16">
        <v>0</v>
      </c>
      <c r="AJ239" s="16">
        <v>0</v>
      </c>
      <c r="AK239" s="16">
        <v>0</v>
      </c>
      <c r="AL239" s="16">
        <v>0</v>
      </c>
    </row>
    <row r="240" spans="5:38" ht="24" customHeight="1">
      <c r="E240" s="33">
        <v>0</v>
      </c>
      <c r="F240" s="34">
        <v>-1</v>
      </c>
      <c r="G240" s="33">
        <v>0</v>
      </c>
      <c r="H240" s="34">
        <v>0</v>
      </c>
      <c r="I240" s="33">
        <v>1</v>
      </c>
      <c r="J240" s="34">
        <v>0</v>
      </c>
      <c r="K240" s="33">
        <v>1</v>
      </c>
      <c r="L240" s="34">
        <v>0</v>
      </c>
      <c r="W240" s="17">
        <v>18.517647058823531</v>
      </c>
      <c r="X240" s="17">
        <v>19.050980392156866</v>
      </c>
      <c r="Y240" s="17">
        <v>19.050980392156866</v>
      </c>
      <c r="Z240" s="17">
        <v>0</v>
      </c>
      <c r="AA240" s="17">
        <v>10.258823529411764</v>
      </c>
      <c r="AB240" s="17">
        <v>13.627450980392156</v>
      </c>
      <c r="AC240" s="17">
        <v>13.627450980392156</v>
      </c>
      <c r="AD240" s="17">
        <v>0</v>
      </c>
      <c r="AE240" s="17">
        <v>2.0392156862745097</v>
      </c>
      <c r="AF240" s="17">
        <v>4.4156862745098042</v>
      </c>
      <c r="AG240" s="17">
        <v>4.4156862745098042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</row>
    <row r="241" spans="5:38" ht="24" customHeight="1">
      <c r="E241" t="s">
        <v>86</v>
      </c>
      <c r="W241">
        <v>1</v>
      </c>
      <c r="X241">
        <v>1</v>
      </c>
      <c r="Y241" s="1">
        <v>1</v>
      </c>
      <c r="Z241" s="1">
        <v>1</v>
      </c>
      <c r="AA241" s="1">
        <v>1</v>
      </c>
      <c r="AB241" s="1">
        <v>1</v>
      </c>
      <c r="AC241" s="1">
        <v>1</v>
      </c>
      <c r="AD241" s="1">
        <v>1</v>
      </c>
      <c r="AE241" s="1">
        <v>1</v>
      </c>
      <c r="AF241" s="1">
        <v>1</v>
      </c>
      <c r="AG241" s="1">
        <v>1</v>
      </c>
      <c r="AH241" s="1">
        <v>1</v>
      </c>
      <c r="AI241" s="1">
        <v>1</v>
      </c>
      <c r="AJ241" s="1">
        <v>1</v>
      </c>
      <c r="AK241" s="1">
        <v>1</v>
      </c>
      <c r="AL241" s="1">
        <v>1</v>
      </c>
    </row>
    <row r="242" spans="5:38" ht="24" customHeight="1">
      <c r="V242" t="s">
        <v>87</v>
      </c>
    </row>
    <row r="243" spans="5:38" ht="24" customHeight="1">
      <c r="E243" s="51" cm="1">
        <f t="array" ref="E243:T245">_xlfn.WRAPROWS(_xlfn.TOROW(E235:L240),16)</f>
        <v>1</v>
      </c>
      <c r="F243" s="52">
        <v>-1</v>
      </c>
      <c r="G243" s="52">
        <v>-1</v>
      </c>
      <c r="H243" s="53">
        <v>0</v>
      </c>
      <c r="I243" s="51">
        <v>1</v>
      </c>
      <c r="J243" s="52">
        <v>0</v>
      </c>
      <c r="K243" s="52">
        <v>1</v>
      </c>
      <c r="L243" s="53">
        <v>0</v>
      </c>
      <c r="M243" s="51">
        <v>0</v>
      </c>
      <c r="N243" s="52">
        <v>0</v>
      </c>
      <c r="O243" s="52">
        <v>1</v>
      </c>
      <c r="P243" s="53">
        <v>0</v>
      </c>
      <c r="Q243" s="51">
        <v>-1</v>
      </c>
      <c r="R243" s="52">
        <v>0</v>
      </c>
      <c r="S243" s="52">
        <v>1</v>
      </c>
      <c r="T243" s="53">
        <v>0</v>
      </c>
      <c r="U243" s="54">
        <v>1</v>
      </c>
      <c r="W243" s="55" cm="1">
        <f t="array" ref="W243:AL245">MMULT(E243:U245,W225:AL241)</f>
        <v>-91.949019607843155</v>
      </c>
      <c r="X243" s="56">
        <v>27.956862745098046</v>
      </c>
      <c r="Y243" s="8">
        <v>-4.2039215686274574</v>
      </c>
      <c r="Z243" s="8">
        <v>90.831372549019648</v>
      </c>
      <c r="AA243" s="8">
        <v>152.06274509803916</v>
      </c>
      <c r="AB243" s="56">
        <v>-108.19607843137254</v>
      </c>
      <c r="AC243" s="56">
        <v>131.71372549019608</v>
      </c>
      <c r="AD243" s="56">
        <v>29.254901960784309</v>
      </c>
      <c r="AE243" s="56">
        <v>-13.247058823529407</v>
      </c>
      <c r="AF243" s="56">
        <v>-23.505882352941178</v>
      </c>
      <c r="AG243" s="56">
        <v>-12.007843137254897</v>
      </c>
      <c r="AH243" s="56">
        <v>28.874509803921569</v>
      </c>
      <c r="AI243" s="56">
        <v>44.035294117647055</v>
      </c>
      <c r="AJ243" s="56">
        <v>-53.509803921568626</v>
      </c>
      <c r="AK243" s="56">
        <v>57.509803921568626</v>
      </c>
      <c r="AL243" s="57">
        <v>2</v>
      </c>
    </row>
    <row r="244" spans="5:38" ht="24" customHeight="1">
      <c r="E244" s="51">
        <v>0</v>
      </c>
      <c r="F244" s="52">
        <v>1</v>
      </c>
      <c r="G244" s="52">
        <v>-1</v>
      </c>
      <c r="H244" s="53">
        <v>0</v>
      </c>
      <c r="I244" s="51">
        <v>-1</v>
      </c>
      <c r="J244" s="52">
        <v>0</v>
      </c>
      <c r="K244" s="52">
        <v>1</v>
      </c>
      <c r="L244" s="53">
        <v>0</v>
      </c>
      <c r="M244" s="51">
        <v>0</v>
      </c>
      <c r="N244" s="52">
        <v>0</v>
      </c>
      <c r="O244" s="52">
        <v>1</v>
      </c>
      <c r="P244" s="53">
        <v>0</v>
      </c>
      <c r="Q244" s="51">
        <v>-1</v>
      </c>
      <c r="R244" s="52">
        <v>0</v>
      </c>
      <c r="S244" s="52">
        <v>1</v>
      </c>
      <c r="T244" s="53">
        <v>0</v>
      </c>
      <c r="U244" s="54">
        <v>-1</v>
      </c>
      <c r="W244" s="55">
        <v>-81.525490196078437</v>
      </c>
      <c r="X244" s="56">
        <v>113.99215686274509</v>
      </c>
      <c r="Y244" s="8">
        <v>-81.74901960784311</v>
      </c>
      <c r="Z244" s="8">
        <v>17.952941176470596</v>
      </c>
      <c r="AA244" s="8">
        <v>-40.999999999999986</v>
      </c>
      <c r="AB244" s="56">
        <v>112.19607843137257</v>
      </c>
      <c r="AC244" s="56">
        <v>-41.101960784313739</v>
      </c>
      <c r="AD244" s="56">
        <v>-12.847058823529421</v>
      </c>
      <c r="AE244" s="56">
        <v>-43.658823529411762</v>
      </c>
      <c r="AF244" s="56">
        <v>25.482352941176472</v>
      </c>
      <c r="AG244" s="56">
        <v>-57.890196078431373</v>
      </c>
      <c r="AH244" s="56">
        <v>-16.007843137254902</v>
      </c>
      <c r="AI244" s="56">
        <v>-5.5137254901960784</v>
      </c>
      <c r="AJ244" s="56">
        <v>49.431372549019606</v>
      </c>
      <c r="AK244" s="56">
        <v>-10.831372549019608</v>
      </c>
      <c r="AL244" s="57">
        <v>-10.831372549019608</v>
      </c>
    </row>
    <row r="245" spans="5:38" ht="24" customHeight="1">
      <c r="E245" s="51">
        <v>0</v>
      </c>
      <c r="F245" s="52">
        <v>1</v>
      </c>
      <c r="G245" s="52">
        <v>0</v>
      </c>
      <c r="H245" s="53">
        <v>0</v>
      </c>
      <c r="I245" s="51">
        <v>-1</v>
      </c>
      <c r="J245" s="52">
        <v>0</v>
      </c>
      <c r="K245" s="52">
        <v>1</v>
      </c>
      <c r="L245" s="53">
        <v>0</v>
      </c>
      <c r="M245" s="51">
        <v>0</v>
      </c>
      <c r="N245" s="52">
        <v>-1</v>
      </c>
      <c r="O245" s="52">
        <v>0</v>
      </c>
      <c r="P245" s="53">
        <v>0</v>
      </c>
      <c r="Q245" s="51">
        <v>1</v>
      </c>
      <c r="R245" s="52">
        <v>0</v>
      </c>
      <c r="S245" s="52">
        <v>1</v>
      </c>
      <c r="T245" s="53">
        <v>0</v>
      </c>
      <c r="U245" s="54">
        <v>0</v>
      </c>
      <c r="W245" s="55">
        <v>81.094117647058809</v>
      </c>
      <c r="X245" s="56">
        <v>118.13725490196077</v>
      </c>
      <c r="Y245" s="8">
        <v>52.180392156862752</v>
      </c>
      <c r="Z245" s="8">
        <v>38.101960784313732</v>
      </c>
      <c r="AA245" s="8">
        <v>-2.3647058823529417</v>
      </c>
      <c r="AB245" s="56">
        <v>133.18039215686275</v>
      </c>
      <c r="AC245" s="56">
        <v>9.2039215686274449</v>
      </c>
      <c r="AD245" s="56">
        <v>27.254901960784313</v>
      </c>
      <c r="AE245" s="56">
        <v>4.5137254901960784</v>
      </c>
      <c r="AF245" s="56">
        <v>33.333333333333336</v>
      </c>
      <c r="AG245" s="56">
        <v>9.8313725490196084</v>
      </c>
      <c r="AH245" s="56">
        <v>8.8313725490196084</v>
      </c>
      <c r="AI245" s="56">
        <v>-2.0392156862745097</v>
      </c>
      <c r="AJ245" s="56">
        <v>51.094117647058823</v>
      </c>
      <c r="AK245" s="56">
        <v>-4.4156862745098042</v>
      </c>
      <c r="AL245" s="57">
        <v>-1</v>
      </c>
    </row>
    <row r="247" spans="5:38" ht="24" customHeight="1">
      <c r="U247" t="s">
        <v>89</v>
      </c>
      <c r="W247" s="55" cm="1">
        <f t="array" ref="W247:AL249">RELU(_xlfn.ANCHORARRAY(W243))</f>
        <v>0</v>
      </c>
      <c r="X247" s="56">
        <v>27.956862745098046</v>
      </c>
      <c r="Y247" s="8">
        <v>0</v>
      </c>
      <c r="Z247" s="8">
        <v>90.831372549019648</v>
      </c>
      <c r="AA247" s="8">
        <v>152.06274509803916</v>
      </c>
      <c r="AB247" s="56">
        <v>0</v>
      </c>
      <c r="AC247" s="56">
        <v>131.71372549019608</v>
      </c>
      <c r="AD247" s="56">
        <v>29.254901960784309</v>
      </c>
      <c r="AE247" s="56">
        <v>0</v>
      </c>
      <c r="AF247" s="56">
        <v>0</v>
      </c>
      <c r="AG247" s="56">
        <v>0</v>
      </c>
      <c r="AH247" s="56">
        <v>28.874509803921569</v>
      </c>
      <c r="AI247" s="56">
        <v>44.035294117647055</v>
      </c>
      <c r="AJ247" s="56">
        <v>0</v>
      </c>
      <c r="AK247" s="56">
        <v>57.509803921568626</v>
      </c>
      <c r="AL247" s="57">
        <v>2</v>
      </c>
    </row>
    <row r="248" spans="5:38" ht="24" customHeight="1">
      <c r="W248" s="55">
        <v>0</v>
      </c>
      <c r="X248" s="56">
        <v>113.99215686274509</v>
      </c>
      <c r="Y248" s="8">
        <v>0</v>
      </c>
      <c r="Z248" s="8">
        <v>17.952941176470596</v>
      </c>
      <c r="AA248" s="8">
        <v>0</v>
      </c>
      <c r="AB248" s="56">
        <v>112.19607843137257</v>
      </c>
      <c r="AC248" s="56">
        <v>0</v>
      </c>
      <c r="AD248" s="56">
        <v>0</v>
      </c>
      <c r="AE248" s="56">
        <v>0</v>
      </c>
      <c r="AF248" s="56">
        <v>25.482352941176472</v>
      </c>
      <c r="AG248" s="56">
        <v>0</v>
      </c>
      <c r="AH248" s="56">
        <v>0</v>
      </c>
      <c r="AI248" s="56">
        <v>0</v>
      </c>
      <c r="AJ248" s="56">
        <v>49.431372549019606</v>
      </c>
      <c r="AK248" s="56">
        <v>0</v>
      </c>
      <c r="AL248" s="57">
        <v>0</v>
      </c>
    </row>
    <row r="249" spans="5:38" ht="24" customHeight="1">
      <c r="W249" s="55">
        <v>81.094117647058809</v>
      </c>
      <c r="X249" s="56">
        <v>118.13725490196077</v>
      </c>
      <c r="Y249" s="8">
        <v>52.180392156862752</v>
      </c>
      <c r="Z249" s="8">
        <v>38.101960784313732</v>
      </c>
      <c r="AA249" s="8">
        <v>0</v>
      </c>
      <c r="AB249" s="56">
        <v>133.18039215686275</v>
      </c>
      <c r="AC249" s="56">
        <v>9.2039215686274449</v>
      </c>
      <c r="AD249" s="56">
        <v>27.254901960784313</v>
      </c>
      <c r="AE249" s="56">
        <v>4.5137254901960784</v>
      </c>
      <c r="AF249" s="56">
        <v>33.333333333333336</v>
      </c>
      <c r="AG249" s="56">
        <v>9.8313725490196084</v>
      </c>
      <c r="AH249" s="56">
        <v>8.8313725490196084</v>
      </c>
      <c r="AI249" s="56">
        <v>0</v>
      </c>
      <c r="AJ249" s="56">
        <v>51.094117647058823</v>
      </c>
      <c r="AK249" s="56">
        <v>0</v>
      </c>
      <c r="AL249" s="57">
        <v>0</v>
      </c>
    </row>
    <row r="250" spans="5:38" ht="24" customHeight="1" thickBot="1"/>
    <row r="251" spans="5:38" ht="24" customHeight="1">
      <c r="W251" s="58" cm="1">
        <f t="array" ref="W251:Z262">_xlfn.WRAPROWS(_xlfn.TOROW(_xlfn.ANCHORARRAY(W247)),4)</f>
        <v>0</v>
      </c>
      <c r="X251" s="59">
        <v>27.956862745098046</v>
      </c>
      <c r="Y251" s="59">
        <v>0</v>
      </c>
      <c r="Z251" s="60">
        <v>90.831372549019648</v>
      </c>
    </row>
    <row r="252" spans="5:38" ht="24" customHeight="1">
      <c r="W252" s="61">
        <v>152.06274509803916</v>
      </c>
      <c r="X252" s="62">
        <v>0</v>
      </c>
      <c r="Y252" s="62">
        <v>131.71372549019608</v>
      </c>
      <c r="Z252" s="63">
        <v>29.254901960784309</v>
      </c>
    </row>
    <row r="253" spans="5:38" ht="24" customHeight="1">
      <c r="W253" s="61">
        <v>0</v>
      </c>
      <c r="X253" s="62">
        <v>0</v>
      </c>
      <c r="Y253" s="62">
        <v>0</v>
      </c>
      <c r="Z253" s="63">
        <v>28.874509803921569</v>
      </c>
    </row>
    <row r="254" spans="5:38" ht="24" customHeight="1" thickBot="1">
      <c r="W254" s="64">
        <v>44.035294117647055</v>
      </c>
      <c r="X254" s="65">
        <v>0</v>
      </c>
      <c r="Y254" s="65">
        <v>57.509803921568626</v>
      </c>
      <c r="Z254" s="66">
        <v>2</v>
      </c>
    </row>
    <row r="255" spans="5:38" ht="24" customHeight="1">
      <c r="W255" s="58">
        <v>0</v>
      </c>
      <c r="X255" s="59">
        <v>113.99215686274509</v>
      </c>
      <c r="Y255" s="59">
        <v>0</v>
      </c>
      <c r="Z255" s="60">
        <v>17.952941176470596</v>
      </c>
    </row>
    <row r="256" spans="5:38" ht="24" customHeight="1">
      <c r="W256" s="61">
        <v>0</v>
      </c>
      <c r="X256" s="62">
        <v>112.19607843137257</v>
      </c>
      <c r="Y256" s="62">
        <v>0</v>
      </c>
      <c r="Z256" s="63">
        <v>0</v>
      </c>
    </row>
    <row r="257" spans="10:38" ht="24" customHeight="1">
      <c r="W257" s="61">
        <v>0</v>
      </c>
      <c r="X257" s="62">
        <v>25.482352941176472</v>
      </c>
      <c r="Y257" s="62">
        <v>0</v>
      </c>
      <c r="Z257" s="63">
        <v>0</v>
      </c>
    </row>
    <row r="258" spans="10:38" ht="24" customHeight="1" thickBot="1">
      <c r="W258" s="64">
        <v>0</v>
      </c>
      <c r="X258" s="65">
        <v>49.431372549019606</v>
      </c>
      <c r="Y258" s="65">
        <v>0</v>
      </c>
      <c r="Z258" s="66">
        <v>0</v>
      </c>
    </row>
    <row r="259" spans="10:38" ht="24" customHeight="1">
      <c r="W259" s="58">
        <v>81.094117647058809</v>
      </c>
      <c r="X259" s="59">
        <v>118.13725490196077</v>
      </c>
      <c r="Y259" s="59">
        <v>52.180392156862752</v>
      </c>
      <c r="Z259" s="60">
        <v>38.101960784313732</v>
      </c>
    </row>
    <row r="260" spans="10:38" ht="24" customHeight="1">
      <c r="W260" s="61">
        <v>0</v>
      </c>
      <c r="X260" s="62">
        <v>133.18039215686275</v>
      </c>
      <c r="Y260" s="62">
        <v>9.2039215686274449</v>
      </c>
      <c r="Z260" s="63">
        <v>27.254901960784313</v>
      </c>
    </row>
    <row r="261" spans="10:38" ht="24" customHeight="1">
      <c r="W261" s="61">
        <v>4.5137254901960784</v>
      </c>
      <c r="X261" s="62">
        <v>33.333333333333336</v>
      </c>
      <c r="Y261" s="62">
        <v>9.8313725490196084</v>
      </c>
      <c r="Z261" s="63">
        <v>8.8313725490196084</v>
      </c>
    </row>
    <row r="262" spans="10:38" ht="24" customHeight="1" thickBot="1">
      <c r="W262" s="64">
        <v>0</v>
      </c>
      <c r="X262" s="65">
        <v>51.094117647058823</v>
      </c>
      <c r="Y262" s="65">
        <v>0</v>
      </c>
      <c r="Z262" s="66">
        <v>0</v>
      </c>
    </row>
    <row r="263" spans="10:38" ht="24" customHeight="1">
      <c r="U263" t="s">
        <v>86</v>
      </c>
    </row>
    <row r="264" spans="10:38" ht="24" customHeight="1">
      <c r="W264" s="55" cm="1">
        <f t="array" ref="W264:AL264">_xlfn.TOROW(W251:Z254)</f>
        <v>0</v>
      </c>
      <c r="X264" s="56">
        <v>27.956862745098046</v>
      </c>
      <c r="Y264" s="8">
        <v>0</v>
      </c>
      <c r="Z264" s="8">
        <v>90.831372549019648</v>
      </c>
      <c r="AA264" s="8">
        <v>152.06274509803916</v>
      </c>
      <c r="AB264" s="56">
        <v>0</v>
      </c>
      <c r="AC264" s="56">
        <v>131.71372549019608</v>
      </c>
      <c r="AD264" s="56">
        <v>29.254901960784309</v>
      </c>
      <c r="AE264" s="56">
        <v>0</v>
      </c>
      <c r="AF264" s="56">
        <v>0</v>
      </c>
      <c r="AG264" s="56">
        <v>0</v>
      </c>
      <c r="AH264" s="56">
        <v>28.874509803921569</v>
      </c>
      <c r="AI264" s="56">
        <v>44.035294117647055</v>
      </c>
      <c r="AJ264" s="56">
        <v>0</v>
      </c>
      <c r="AK264" s="56">
        <v>57.509803921568626</v>
      </c>
      <c r="AL264" s="57">
        <v>2</v>
      </c>
    </row>
    <row r="265" spans="10:38" ht="24" customHeight="1">
      <c r="W265" s="55" cm="1">
        <f t="array" ref="W265:AL265">_xlfn.TOROW(W252:Z255)</f>
        <v>152.06274509803916</v>
      </c>
      <c r="X265" s="56">
        <v>0</v>
      </c>
      <c r="Y265" s="8">
        <v>131.71372549019608</v>
      </c>
      <c r="Z265" s="8">
        <v>29.254901960784309</v>
      </c>
      <c r="AA265" s="8">
        <v>0</v>
      </c>
      <c r="AB265" s="56">
        <v>0</v>
      </c>
      <c r="AC265" s="56">
        <v>0</v>
      </c>
      <c r="AD265" s="56">
        <v>28.874509803921569</v>
      </c>
      <c r="AE265" s="56">
        <v>44.035294117647055</v>
      </c>
      <c r="AF265" s="56">
        <v>0</v>
      </c>
      <c r="AG265" s="56">
        <v>57.509803921568626</v>
      </c>
      <c r="AH265" s="56">
        <v>2</v>
      </c>
      <c r="AI265" s="56">
        <v>0</v>
      </c>
      <c r="AJ265" s="56">
        <v>113.99215686274509</v>
      </c>
      <c r="AK265" s="56">
        <v>0</v>
      </c>
      <c r="AL265" s="57">
        <v>17.952941176470596</v>
      </c>
    </row>
    <row r="266" spans="10:38" ht="24" customHeight="1">
      <c r="W266" s="55" cm="1">
        <f t="array" ref="W266:AL266">_xlfn.TOROW(W253:Z256)</f>
        <v>0</v>
      </c>
      <c r="X266" s="56">
        <v>0</v>
      </c>
      <c r="Y266" s="8">
        <v>0</v>
      </c>
      <c r="Z266" s="8">
        <v>28.874509803921569</v>
      </c>
      <c r="AA266" s="8">
        <v>44.035294117647055</v>
      </c>
      <c r="AB266" s="56">
        <v>0</v>
      </c>
      <c r="AC266" s="56">
        <v>57.509803921568626</v>
      </c>
      <c r="AD266" s="56">
        <v>2</v>
      </c>
      <c r="AE266" s="56">
        <v>0</v>
      </c>
      <c r="AF266" s="56">
        <v>113.99215686274509</v>
      </c>
      <c r="AG266" s="56">
        <v>0</v>
      </c>
      <c r="AH266" s="56">
        <v>17.952941176470596</v>
      </c>
      <c r="AI266" s="56">
        <v>0</v>
      </c>
      <c r="AJ266" s="56">
        <v>112.19607843137257</v>
      </c>
      <c r="AK266" s="56">
        <v>0</v>
      </c>
      <c r="AL266" s="57">
        <v>0</v>
      </c>
    </row>
    <row r="268" spans="10:38" ht="24" customHeight="1" thickBot="1">
      <c r="R268" t="s">
        <v>85</v>
      </c>
      <c r="V268" t="s">
        <v>87</v>
      </c>
    </row>
    <row r="269" spans="10:38" ht="24" customHeight="1">
      <c r="J269" s="27">
        <v>1</v>
      </c>
      <c r="K269" s="28">
        <v>0</v>
      </c>
      <c r="L269" s="27">
        <v>1</v>
      </c>
      <c r="M269" s="28">
        <v>0</v>
      </c>
      <c r="N269" s="27">
        <v>0</v>
      </c>
      <c r="O269" s="28">
        <v>1</v>
      </c>
      <c r="S269" s="35" cm="1">
        <f t="array" ref="S269:S272">_xlfn.TOCOL(J269:K270)</f>
        <v>1</v>
      </c>
      <c r="T269" s="35" cm="1">
        <f t="array" ref="T269:T272">_xlfn.TOCOL(L269:M270)</f>
        <v>1</v>
      </c>
      <c r="U269" s="35" cm="1">
        <f t="array" ref="U269:U272">_xlfn.TOCOL(M269:N270)</f>
        <v>0</v>
      </c>
      <c r="W269" s="15" cm="1">
        <f t="array" ref="W269:AL276">MMULT(S269:U276,W264:AL266)</f>
        <v>152.06274509803916</v>
      </c>
      <c r="X269" s="15">
        <v>27.956862745098046</v>
      </c>
      <c r="Y269" s="15">
        <v>131.71372549019608</v>
      </c>
      <c r="Z269" s="15">
        <v>120.08627450980396</v>
      </c>
      <c r="AA269" s="15">
        <v>152.06274509803916</v>
      </c>
      <c r="AB269" s="15">
        <v>0</v>
      </c>
      <c r="AC269" s="15">
        <v>131.71372549019608</v>
      </c>
      <c r="AD269" s="15">
        <v>58.129411764705878</v>
      </c>
      <c r="AE269" s="15">
        <v>44.035294117647055</v>
      </c>
      <c r="AF269" s="15">
        <v>0</v>
      </c>
      <c r="AG269" s="15">
        <v>57.509803921568626</v>
      </c>
      <c r="AH269" s="15">
        <v>30.874509803921569</v>
      </c>
      <c r="AI269" s="15">
        <v>44.035294117647055</v>
      </c>
      <c r="AJ269" s="15">
        <v>113.99215686274509</v>
      </c>
      <c r="AK269" s="15">
        <v>57.509803921568626</v>
      </c>
      <c r="AL269" s="15">
        <v>19.952941176470596</v>
      </c>
    </row>
    <row r="270" spans="10:38" ht="24" customHeight="1" thickBot="1">
      <c r="J270" s="31">
        <v>1</v>
      </c>
      <c r="K270" s="32">
        <v>0</v>
      </c>
      <c r="L270" s="31">
        <v>1</v>
      </c>
      <c r="M270" s="32">
        <v>0</v>
      </c>
      <c r="N270" s="31">
        <v>1</v>
      </c>
      <c r="O270" s="32">
        <v>0</v>
      </c>
      <c r="S270" s="36">
        <v>0</v>
      </c>
      <c r="T270" s="36">
        <v>0</v>
      </c>
      <c r="U270" s="36">
        <v>0</v>
      </c>
      <c r="W270" s="16">
        <v>0</v>
      </c>
      <c r="X270" s="16">
        <v>0</v>
      </c>
      <c r="Y270" s="16">
        <v>0</v>
      </c>
      <c r="Z270" s="16">
        <v>0</v>
      </c>
      <c r="AA270" s="16">
        <v>0</v>
      </c>
      <c r="AB270" s="16">
        <v>0</v>
      </c>
      <c r="AC270" s="16">
        <v>0</v>
      </c>
      <c r="AD270" s="16">
        <v>0</v>
      </c>
      <c r="AE270" s="16">
        <v>0</v>
      </c>
      <c r="AF270" s="16">
        <v>0</v>
      </c>
      <c r="AG270" s="16">
        <v>0</v>
      </c>
      <c r="AH270" s="16">
        <v>0</v>
      </c>
      <c r="AI270" s="16">
        <v>0</v>
      </c>
      <c r="AJ270" s="16">
        <v>0</v>
      </c>
      <c r="AK270" s="16">
        <v>0</v>
      </c>
      <c r="AL270" s="16">
        <v>0</v>
      </c>
    </row>
    <row r="271" spans="10:38" ht="24" customHeight="1">
      <c r="J271" s="27">
        <v>1</v>
      </c>
      <c r="K271" s="28">
        <v>0</v>
      </c>
      <c r="L271" s="27">
        <v>0</v>
      </c>
      <c r="M271" s="28">
        <v>1</v>
      </c>
      <c r="N271" s="27">
        <v>1</v>
      </c>
      <c r="O271" s="28">
        <v>1</v>
      </c>
      <c r="S271" s="36">
        <v>1</v>
      </c>
      <c r="T271" s="36">
        <v>1</v>
      </c>
      <c r="U271" s="36">
        <v>0</v>
      </c>
      <c r="W271" s="16">
        <v>152.06274509803916</v>
      </c>
      <c r="X271" s="16">
        <v>27.956862745098046</v>
      </c>
      <c r="Y271" s="16">
        <v>131.71372549019608</v>
      </c>
      <c r="Z271" s="16">
        <v>120.08627450980396</v>
      </c>
      <c r="AA271" s="16">
        <v>152.06274509803916</v>
      </c>
      <c r="AB271" s="16">
        <v>0</v>
      </c>
      <c r="AC271" s="16">
        <v>131.71372549019608</v>
      </c>
      <c r="AD271" s="16">
        <v>58.129411764705878</v>
      </c>
      <c r="AE271" s="16">
        <v>44.035294117647055</v>
      </c>
      <c r="AF271" s="16">
        <v>0</v>
      </c>
      <c r="AG271" s="16">
        <v>57.509803921568626</v>
      </c>
      <c r="AH271" s="16">
        <v>30.874509803921569</v>
      </c>
      <c r="AI271" s="16">
        <v>44.035294117647055</v>
      </c>
      <c r="AJ271" s="16">
        <v>113.99215686274509</v>
      </c>
      <c r="AK271" s="16">
        <v>57.509803921568626</v>
      </c>
      <c r="AL271" s="16">
        <v>19.952941176470596</v>
      </c>
    </row>
    <row r="272" spans="10:38" ht="24" customHeight="1" thickBot="1">
      <c r="J272" s="31">
        <v>1</v>
      </c>
      <c r="K272" s="32">
        <v>1</v>
      </c>
      <c r="L272" s="31">
        <v>1</v>
      </c>
      <c r="M272" s="32">
        <v>1</v>
      </c>
      <c r="N272" s="31">
        <v>1</v>
      </c>
      <c r="O272" s="32">
        <v>0</v>
      </c>
      <c r="S272" s="37">
        <v>0</v>
      </c>
      <c r="T272" s="37">
        <v>0</v>
      </c>
      <c r="U272" s="37">
        <v>1</v>
      </c>
      <c r="W272" s="17">
        <v>0</v>
      </c>
      <c r="X272" s="17">
        <v>0</v>
      </c>
      <c r="Y272" s="17">
        <v>0</v>
      </c>
      <c r="Z272" s="17">
        <v>28.874509803921569</v>
      </c>
      <c r="AA272" s="17">
        <v>44.035294117647055</v>
      </c>
      <c r="AB272" s="17">
        <v>0</v>
      </c>
      <c r="AC272" s="17">
        <v>57.509803921568626</v>
      </c>
      <c r="AD272" s="17">
        <v>2</v>
      </c>
      <c r="AE272" s="17">
        <v>0</v>
      </c>
      <c r="AF272" s="17">
        <v>113.99215686274509</v>
      </c>
      <c r="AG272" s="17">
        <v>0</v>
      </c>
      <c r="AH272" s="17">
        <v>17.952941176470596</v>
      </c>
      <c r="AI272" s="17">
        <v>0</v>
      </c>
      <c r="AJ272" s="17">
        <v>112.19607843137257</v>
      </c>
      <c r="AK272" s="17">
        <v>0</v>
      </c>
      <c r="AL272" s="17">
        <v>0</v>
      </c>
    </row>
    <row r="273" spans="19:38" ht="24" customHeight="1">
      <c r="S273" s="35" cm="1">
        <f t="array" ref="S273:S276">_xlfn.TOCOL(J271:K272)</f>
        <v>1</v>
      </c>
      <c r="T273" s="35" cm="1">
        <f t="array" ref="T273:T276">_xlfn.TOCOL(L271:M272)</f>
        <v>0</v>
      </c>
      <c r="U273" s="35" cm="1">
        <f t="array" ref="U273:U276">_xlfn.TOCOL(N271:O272)</f>
        <v>1</v>
      </c>
      <c r="W273" s="15">
        <v>0</v>
      </c>
      <c r="X273" s="15">
        <v>27.956862745098046</v>
      </c>
      <c r="Y273" s="15">
        <v>0</v>
      </c>
      <c r="Z273" s="15">
        <v>119.70588235294122</v>
      </c>
      <c r="AA273" s="15">
        <v>196.09803921568621</v>
      </c>
      <c r="AB273" s="15">
        <v>0</v>
      </c>
      <c r="AC273" s="15">
        <v>189.2235294117647</v>
      </c>
      <c r="AD273" s="15">
        <v>31.254901960784309</v>
      </c>
      <c r="AE273" s="15">
        <v>0</v>
      </c>
      <c r="AF273" s="15">
        <v>113.99215686274509</v>
      </c>
      <c r="AG273" s="15">
        <v>0</v>
      </c>
      <c r="AH273" s="15">
        <v>46.827450980392165</v>
      </c>
      <c r="AI273" s="15">
        <v>44.035294117647055</v>
      </c>
      <c r="AJ273" s="15">
        <v>112.19607843137257</v>
      </c>
      <c r="AK273" s="15">
        <v>57.509803921568626</v>
      </c>
      <c r="AL273" s="15">
        <v>2</v>
      </c>
    </row>
    <row r="274" spans="19:38" ht="24" customHeight="1">
      <c r="S274" s="36">
        <v>0</v>
      </c>
      <c r="T274" s="36">
        <v>1</v>
      </c>
      <c r="U274" s="36">
        <v>1</v>
      </c>
      <c r="W274" s="16">
        <v>152.06274509803916</v>
      </c>
      <c r="X274" s="16">
        <v>0</v>
      </c>
      <c r="Y274" s="16">
        <v>131.71372549019608</v>
      </c>
      <c r="Z274" s="16">
        <v>58.129411764705878</v>
      </c>
      <c r="AA274" s="16">
        <v>44.035294117647055</v>
      </c>
      <c r="AB274" s="16">
        <v>0</v>
      </c>
      <c r="AC274" s="16">
        <v>57.509803921568626</v>
      </c>
      <c r="AD274" s="16">
        <v>30.874509803921569</v>
      </c>
      <c r="AE274" s="16">
        <v>44.035294117647055</v>
      </c>
      <c r="AF274" s="16">
        <v>113.99215686274509</v>
      </c>
      <c r="AG274" s="16">
        <v>57.509803921568626</v>
      </c>
      <c r="AH274" s="16">
        <v>19.952941176470596</v>
      </c>
      <c r="AI274" s="16">
        <v>0</v>
      </c>
      <c r="AJ274" s="16">
        <v>226.18823529411765</v>
      </c>
      <c r="AK274" s="16">
        <v>0</v>
      </c>
      <c r="AL274" s="16">
        <v>17.952941176470596</v>
      </c>
    </row>
    <row r="275" spans="19:38" ht="24" customHeight="1">
      <c r="S275" s="36">
        <v>1</v>
      </c>
      <c r="T275" s="36">
        <v>1</v>
      </c>
      <c r="U275" s="36">
        <v>1</v>
      </c>
      <c r="W275" s="16">
        <v>152.06274509803916</v>
      </c>
      <c r="X275" s="16">
        <v>27.956862745098046</v>
      </c>
      <c r="Y275" s="16">
        <v>131.71372549019608</v>
      </c>
      <c r="Z275" s="16">
        <v>148.96078431372553</v>
      </c>
      <c r="AA275" s="16">
        <v>196.09803921568621</v>
      </c>
      <c r="AB275" s="16">
        <v>0</v>
      </c>
      <c r="AC275" s="16">
        <v>189.2235294117647</v>
      </c>
      <c r="AD275" s="16">
        <v>60.129411764705878</v>
      </c>
      <c r="AE275" s="16">
        <v>44.035294117647055</v>
      </c>
      <c r="AF275" s="16">
        <v>113.99215686274509</v>
      </c>
      <c r="AG275" s="16">
        <v>57.509803921568626</v>
      </c>
      <c r="AH275" s="16">
        <v>48.827450980392165</v>
      </c>
      <c r="AI275" s="16">
        <v>44.035294117647055</v>
      </c>
      <c r="AJ275" s="16">
        <v>226.18823529411765</v>
      </c>
      <c r="AK275" s="16">
        <v>57.509803921568626</v>
      </c>
      <c r="AL275" s="16">
        <v>19.952941176470596</v>
      </c>
    </row>
    <row r="276" spans="19:38" ht="24" customHeight="1" thickBot="1">
      <c r="S276" s="37">
        <v>1</v>
      </c>
      <c r="T276" s="37">
        <v>1</v>
      </c>
      <c r="U276" s="37">
        <v>0</v>
      </c>
      <c r="W276" s="17">
        <v>152.06274509803916</v>
      </c>
      <c r="X276" s="17">
        <v>27.956862745098046</v>
      </c>
      <c r="Y276" s="17">
        <v>131.71372549019608</v>
      </c>
      <c r="Z276" s="17">
        <v>120.08627450980396</v>
      </c>
      <c r="AA276" s="17">
        <v>152.06274509803916</v>
      </c>
      <c r="AB276" s="17">
        <v>0</v>
      </c>
      <c r="AC276" s="17">
        <v>131.71372549019608</v>
      </c>
      <c r="AD276" s="17">
        <v>58.129411764705878</v>
      </c>
      <c r="AE276" s="17">
        <v>44.035294117647055</v>
      </c>
      <c r="AF276" s="17">
        <v>0</v>
      </c>
      <c r="AG276" s="17">
        <v>57.509803921568626</v>
      </c>
      <c r="AH276" s="17">
        <v>30.874509803921569</v>
      </c>
      <c r="AI276" s="17">
        <v>44.035294117647055</v>
      </c>
      <c r="AJ276" s="17">
        <v>113.99215686274509</v>
      </c>
      <c r="AK276" s="17">
        <v>57.509803921568626</v>
      </c>
      <c r="AL276" s="17">
        <v>19.952941176470596</v>
      </c>
    </row>
    <row r="277" spans="19:38" ht="24" customHeight="1" thickBot="1"/>
    <row r="278" spans="19:38" ht="24" customHeight="1">
      <c r="U278" t="s">
        <v>93</v>
      </c>
      <c r="W278" s="67" cm="1">
        <f t="array" ref="W278:X279">_xlfn.WRAPROWS(W269:W272,2)</f>
        <v>152.06274509803916</v>
      </c>
      <c r="X278" s="68">
        <v>0</v>
      </c>
      <c r="Y278" s="67" cm="1">
        <f t="array" ref="Y278:Z279">_xlfn.WRAPROWS(X269:X272,2)</f>
        <v>27.956862745098046</v>
      </c>
      <c r="Z278" s="68">
        <v>0</v>
      </c>
      <c r="AA278" s="67" cm="1">
        <f t="array" ref="AA278:AB279">_xlfn.WRAPROWS(Y269:Y272,2)</f>
        <v>131.71372549019608</v>
      </c>
      <c r="AB278" s="68">
        <v>0</v>
      </c>
      <c r="AC278" s="67" cm="1">
        <f t="array" ref="AC278:AD279">_xlfn.WRAPROWS(Z269:Z272,2)</f>
        <v>120.08627450980396</v>
      </c>
      <c r="AD278" s="68">
        <v>0</v>
      </c>
    </row>
    <row r="279" spans="19:38" ht="24" customHeight="1" thickBot="1">
      <c r="W279" s="69">
        <v>152.06274509803916</v>
      </c>
      <c r="X279" s="70">
        <v>0</v>
      </c>
      <c r="Y279" s="69">
        <v>27.956862745098046</v>
      </c>
      <c r="Z279" s="70">
        <v>0</v>
      </c>
      <c r="AA279" s="69">
        <v>131.71372549019608</v>
      </c>
      <c r="AB279" s="70">
        <v>0</v>
      </c>
      <c r="AC279" s="69">
        <v>120.08627450980396</v>
      </c>
      <c r="AD279" s="70">
        <v>28.874509803921569</v>
      </c>
    </row>
    <row r="280" spans="19:38" ht="24" customHeight="1">
      <c r="W280" s="67" cm="1">
        <f t="array" ref="W280:X281">_xlfn.WRAPROWS(AA269:AA272,2)</f>
        <v>152.06274509803916</v>
      </c>
      <c r="X280" s="68">
        <v>0</v>
      </c>
      <c r="Y280" s="67" cm="1">
        <f t="array" ref="Y280:Z281">_xlfn.WRAPROWS(AB269:AB272,2)</f>
        <v>0</v>
      </c>
      <c r="Z280" s="68">
        <v>0</v>
      </c>
      <c r="AA280" s="67" cm="1">
        <f t="array" ref="AA280:AB281">_xlfn.WRAPROWS(AC269:AC272,2)</f>
        <v>131.71372549019608</v>
      </c>
      <c r="AB280" s="68">
        <v>0</v>
      </c>
      <c r="AC280" s="67" cm="1">
        <f t="array" ref="AC280:AD281">_xlfn.WRAPROWS(AD269:AD272,2)</f>
        <v>58.129411764705878</v>
      </c>
      <c r="AD280" s="68">
        <v>0</v>
      </c>
    </row>
    <row r="281" spans="19:38" ht="24" customHeight="1" thickBot="1">
      <c r="W281" s="69">
        <v>152.06274509803916</v>
      </c>
      <c r="X281" s="70">
        <v>44.035294117647055</v>
      </c>
      <c r="Y281" s="69">
        <v>0</v>
      </c>
      <c r="Z281" s="70">
        <v>0</v>
      </c>
      <c r="AA281" s="69">
        <v>131.71372549019608</v>
      </c>
      <c r="AB281" s="70">
        <v>57.509803921568626</v>
      </c>
      <c r="AC281" s="69">
        <v>58.129411764705878</v>
      </c>
      <c r="AD281" s="70">
        <v>2</v>
      </c>
    </row>
    <row r="282" spans="19:38" ht="24" customHeight="1" thickBot="1">
      <c r="W282" s="67" cm="1">
        <f t="array" ref="W282:X283">_xlfn.WRAPROWS(AE269:AE272,2)</f>
        <v>44.035294117647055</v>
      </c>
      <c r="X282" s="68">
        <v>0</v>
      </c>
      <c r="Y282" s="67" cm="1">
        <f t="array" ref="Y282:Z283">_xlfn.WRAPROWS(AF269:AF272,2)</f>
        <v>0</v>
      </c>
      <c r="Z282" s="68">
        <v>0</v>
      </c>
      <c r="AA282" s="87" cm="1">
        <f t="array" ref="AA282:AB283">_xlfn.WRAPROWS(AG269:AG272,2)</f>
        <v>57.509803921568626</v>
      </c>
      <c r="AB282" s="68">
        <v>0</v>
      </c>
      <c r="AC282" s="87" cm="1">
        <f t="array" ref="AC282:AD283">_xlfn.WRAPROWS(AH269:AH272,2)</f>
        <v>30.874509803921569</v>
      </c>
      <c r="AD282" s="68">
        <v>0</v>
      </c>
    </row>
    <row r="283" spans="19:38" ht="24" customHeight="1" thickBot="1">
      <c r="W283" s="69">
        <v>44.035294117647055</v>
      </c>
      <c r="X283" s="70">
        <v>0</v>
      </c>
      <c r="Y283" s="69">
        <v>0</v>
      </c>
      <c r="Z283" s="70">
        <v>113.99215686274509</v>
      </c>
      <c r="AA283" s="69">
        <v>57.509803921568626</v>
      </c>
      <c r="AB283" s="70">
        <v>0</v>
      </c>
      <c r="AC283" s="69">
        <v>30.874509803921569</v>
      </c>
      <c r="AD283" s="70">
        <v>17.952941176470596</v>
      </c>
    </row>
    <row r="284" spans="19:38" ht="24" customHeight="1" thickBot="1">
      <c r="W284" s="67" cm="1">
        <f t="array" ref="W284:X285">_xlfn.WRAPROWS(AI269:AI272,2)</f>
        <v>44.035294117647055</v>
      </c>
      <c r="X284" s="68">
        <v>0</v>
      </c>
      <c r="Y284" s="67" cm="1">
        <f t="array" ref="Y284:Z285">_xlfn.WRAPROWS(AJ269:AJ272,2)</f>
        <v>113.99215686274509</v>
      </c>
      <c r="Z284" s="68">
        <v>0</v>
      </c>
      <c r="AA284" s="87" cm="1">
        <f t="array" ref="AA284:AB285">_xlfn.WRAPROWS(AK269:AK272,2)</f>
        <v>57.509803921568626</v>
      </c>
      <c r="AB284" s="68">
        <v>0</v>
      </c>
      <c r="AC284" s="87" cm="1">
        <f t="array" ref="AC284:AD285">_xlfn.WRAPROWS(AL269:AL272,2)</f>
        <v>19.952941176470596</v>
      </c>
      <c r="AD284" s="68">
        <v>0</v>
      </c>
    </row>
    <row r="285" spans="19:38" ht="24" customHeight="1" thickBot="1">
      <c r="W285" s="69">
        <v>44.035294117647055</v>
      </c>
      <c r="X285" s="70">
        <v>0</v>
      </c>
      <c r="Y285" s="69">
        <v>113.99215686274509</v>
      </c>
      <c r="Z285" s="70">
        <v>112.19607843137257</v>
      </c>
      <c r="AA285" s="69">
        <v>57.509803921568626</v>
      </c>
      <c r="AB285" s="70">
        <v>0</v>
      </c>
      <c r="AC285" s="69">
        <v>19.952941176470596</v>
      </c>
      <c r="AD285" s="70">
        <v>0</v>
      </c>
    </row>
    <row r="286" spans="19:38" ht="24" customHeight="1">
      <c r="W286" s="27" cm="1">
        <f t="array" ref="W286:X287">_xlfn.WRAPROWS(W273:W276,2)</f>
        <v>0</v>
      </c>
      <c r="X286" s="28">
        <v>152.06274509803916</v>
      </c>
      <c r="Y286" s="27" cm="1">
        <f t="array" ref="Y286:Z287">_xlfn.WRAPROWS(X273:X276,2)</f>
        <v>27.956862745098046</v>
      </c>
      <c r="Z286" s="28">
        <v>0</v>
      </c>
      <c r="AA286" s="27" cm="1">
        <f t="array" ref="AA286:AB287">_xlfn.WRAPROWS(Y273:Y276,2)</f>
        <v>0</v>
      </c>
      <c r="AB286" s="28">
        <v>131.71372549019608</v>
      </c>
      <c r="AC286" s="27" cm="1">
        <f t="array" ref="AC286:AD287">_xlfn.WRAPROWS(Z273:Z276,2)</f>
        <v>119.70588235294122</v>
      </c>
      <c r="AD286" s="28">
        <v>58.129411764705878</v>
      </c>
    </row>
    <row r="287" spans="19:38" ht="24" customHeight="1" thickBot="1">
      <c r="W287" s="31">
        <v>152.06274509803916</v>
      </c>
      <c r="X287" s="32">
        <v>152.06274509803916</v>
      </c>
      <c r="Y287" s="31">
        <v>27.956862745098046</v>
      </c>
      <c r="Z287" s="32">
        <v>27.956862745098046</v>
      </c>
      <c r="AA287" s="31">
        <v>131.71372549019608</v>
      </c>
      <c r="AB287" s="32">
        <v>131.71372549019608</v>
      </c>
      <c r="AC287" s="31">
        <v>148.96078431372553</v>
      </c>
      <c r="AD287" s="32">
        <v>120.08627450980396</v>
      </c>
    </row>
    <row r="288" spans="19:38" ht="24" customHeight="1">
      <c r="W288" s="27" cm="1">
        <f t="array" ref="W288:X289">_xlfn.WRAPROWS(AA273:AA276,2)</f>
        <v>196.09803921568621</v>
      </c>
      <c r="X288" s="28">
        <v>44.035294117647055</v>
      </c>
      <c r="Y288" s="27" cm="1">
        <f t="array" ref="Y288:Z289">_xlfn.WRAPROWS(AB273:AB276,2)</f>
        <v>0</v>
      </c>
      <c r="Z288" s="28">
        <v>0</v>
      </c>
      <c r="AA288" s="27" cm="1">
        <f t="array" ref="AA288:AB289">_xlfn.WRAPROWS(AC273:AC276,2)</f>
        <v>189.2235294117647</v>
      </c>
      <c r="AB288" s="28">
        <v>57.509803921568626</v>
      </c>
      <c r="AC288" s="27" cm="1">
        <f t="array" ref="AC288:AD289">_xlfn.WRAPROWS(AD273:AD276,2)</f>
        <v>31.254901960784309</v>
      </c>
      <c r="AD288" s="28">
        <v>30.874509803921569</v>
      </c>
    </row>
    <row r="289" spans="21:30" ht="24" customHeight="1" thickBot="1">
      <c r="W289" s="31">
        <v>196.09803921568621</v>
      </c>
      <c r="X289" s="32">
        <v>152.06274509803916</v>
      </c>
      <c r="Y289" s="31">
        <v>0</v>
      </c>
      <c r="Z289" s="32">
        <v>0</v>
      </c>
      <c r="AA289" s="31">
        <v>189.2235294117647</v>
      </c>
      <c r="AB289" s="32">
        <v>131.71372549019608</v>
      </c>
      <c r="AC289" s="31">
        <v>60.129411764705878</v>
      </c>
      <c r="AD289" s="32">
        <v>58.129411764705878</v>
      </c>
    </row>
    <row r="290" spans="21:30" ht="24" customHeight="1">
      <c r="W290" s="27" cm="1">
        <f t="array" ref="W290:X291">_xlfn.WRAPROWS(AE273:AE276,2)</f>
        <v>0</v>
      </c>
      <c r="X290" s="28">
        <v>44.035294117647055</v>
      </c>
      <c r="Y290" s="27" cm="1">
        <f t="array" ref="Y290:Z291">_xlfn.WRAPROWS(AF273:AF276,2)</f>
        <v>113.99215686274509</v>
      </c>
      <c r="Z290" s="28">
        <v>113.99215686274509</v>
      </c>
      <c r="AA290" s="27" cm="1">
        <f t="array" ref="AA290:AB291">_xlfn.WRAPROWS(AG273:AG276,2)</f>
        <v>0</v>
      </c>
      <c r="AB290" s="28">
        <v>57.509803921568626</v>
      </c>
      <c r="AC290" s="27" cm="1">
        <f t="array" ref="AC290:AD291">_xlfn.WRAPROWS(AH273:AH276,2)</f>
        <v>46.827450980392165</v>
      </c>
      <c r="AD290" s="28">
        <v>19.952941176470596</v>
      </c>
    </row>
    <row r="291" spans="21:30" ht="24" customHeight="1" thickBot="1">
      <c r="W291" s="31">
        <v>44.035294117647055</v>
      </c>
      <c r="X291" s="32">
        <v>44.035294117647055</v>
      </c>
      <c r="Y291" s="31">
        <v>113.99215686274509</v>
      </c>
      <c r="Z291" s="32">
        <v>0</v>
      </c>
      <c r="AA291" s="31">
        <v>57.509803921568626</v>
      </c>
      <c r="AB291" s="32">
        <v>57.509803921568626</v>
      </c>
      <c r="AC291" s="31">
        <v>48.827450980392165</v>
      </c>
      <c r="AD291" s="32">
        <v>30.874509803921569</v>
      </c>
    </row>
    <row r="292" spans="21:30" ht="24" customHeight="1">
      <c r="W292" s="27" cm="1">
        <f t="array" ref="W292:X293">_xlfn.WRAPROWS(AI273:AI276,2)</f>
        <v>44.035294117647055</v>
      </c>
      <c r="X292" s="28">
        <v>0</v>
      </c>
      <c r="Y292" s="27" cm="1">
        <f t="array" ref="Y292:Z293">_xlfn.WRAPROWS(AJ273:AJ276,2)</f>
        <v>112.19607843137257</v>
      </c>
      <c r="Z292" s="28">
        <v>226.18823529411765</v>
      </c>
      <c r="AA292" s="27" cm="1">
        <f t="array" ref="AA292:AB293">_xlfn.WRAPROWS(AK273:AK276,2)</f>
        <v>57.509803921568626</v>
      </c>
      <c r="AB292" s="28">
        <v>0</v>
      </c>
      <c r="AC292" s="27" cm="1">
        <f t="array" ref="AC292:AD293">_xlfn.WRAPROWS(AL273:AL276,2)</f>
        <v>2</v>
      </c>
      <c r="AD292" s="28">
        <v>17.952941176470596</v>
      </c>
    </row>
    <row r="293" spans="21:30" ht="24" customHeight="1" thickBot="1">
      <c r="W293" s="31">
        <v>44.035294117647055</v>
      </c>
      <c r="X293" s="32">
        <v>44.035294117647055</v>
      </c>
      <c r="Y293" s="31">
        <v>226.18823529411765</v>
      </c>
      <c r="Z293" s="32">
        <v>113.99215686274509</v>
      </c>
      <c r="AA293" s="31">
        <v>57.509803921568626</v>
      </c>
      <c r="AB293" s="32">
        <v>57.509803921568626</v>
      </c>
      <c r="AC293" s="31">
        <v>19.952941176470596</v>
      </c>
      <c r="AD293" s="32">
        <v>19.952941176470596</v>
      </c>
    </row>
    <row r="294" spans="21:30" ht="24" customHeight="1" thickBot="1">
      <c r="U294" t="s">
        <v>94</v>
      </c>
      <c r="W294" s="87" cm="1">
        <f t="array" ref="W294:AD309">_xlfn.ANCHORARRAY(W69)</f>
        <v>0.69411764705882328</v>
      </c>
      <c r="X294" s="59">
        <v>2.7058823529411766</v>
      </c>
      <c r="Y294" s="59">
        <v>4.3058823529411754</v>
      </c>
      <c r="Z294" s="59">
        <v>3.8392156862745104</v>
      </c>
      <c r="AA294" s="59">
        <v>6.0705882352941174</v>
      </c>
      <c r="AB294" s="59">
        <v>4.3333333333333339</v>
      </c>
      <c r="AC294" s="59">
        <v>5.3137254901960782</v>
      </c>
      <c r="AD294" s="60">
        <v>4.2</v>
      </c>
    </row>
    <row r="295" spans="21:30" ht="24" customHeight="1">
      <c r="W295" s="61">
        <v>0</v>
      </c>
      <c r="X295" s="62">
        <v>1.1882352941176475</v>
      </c>
      <c r="Y295" s="62">
        <v>5.0705882352941174</v>
      </c>
      <c r="Z295" s="62">
        <v>5.6352941176470583</v>
      </c>
      <c r="AA295" s="62">
        <v>6.2745098039215694</v>
      </c>
      <c r="AB295" s="62">
        <v>4.2588235294117656</v>
      </c>
      <c r="AC295" s="62">
        <v>5.4</v>
      </c>
      <c r="AD295" s="63">
        <v>4.219607843137255</v>
      </c>
    </row>
    <row r="296" spans="21:30" ht="24" customHeight="1">
      <c r="W296" s="61">
        <v>0</v>
      </c>
      <c r="X296" s="62">
        <v>0.27450980392156943</v>
      </c>
      <c r="Y296" s="62">
        <v>6.2784313725490186</v>
      </c>
      <c r="Z296" s="62">
        <v>6.5921568627450977</v>
      </c>
      <c r="AA296" s="62">
        <v>6.0196078431372557</v>
      </c>
      <c r="AB296" s="62">
        <v>3.607843137254902</v>
      </c>
      <c r="AC296" s="62">
        <v>5.9411764705882355</v>
      </c>
      <c r="AD296" s="63">
        <v>4.8117647058823527</v>
      </c>
    </row>
    <row r="297" spans="21:30" ht="24" customHeight="1">
      <c r="W297" s="61">
        <v>0</v>
      </c>
      <c r="X297" s="62">
        <v>0</v>
      </c>
      <c r="Y297" s="62">
        <v>6.5960784313725469</v>
      </c>
      <c r="Z297" s="62">
        <v>7.321568627450981</v>
      </c>
      <c r="AA297" s="62">
        <v>5.5019607843137264</v>
      </c>
      <c r="AB297" s="62">
        <v>3.4274509803921567</v>
      </c>
      <c r="AC297" s="62">
        <v>6.4627450980392158</v>
      </c>
      <c r="AD297" s="63">
        <v>5.3607843137254907</v>
      </c>
    </row>
    <row r="298" spans="21:30" ht="24" customHeight="1">
      <c r="W298" s="61">
        <v>0</v>
      </c>
      <c r="X298" s="62">
        <v>0</v>
      </c>
      <c r="Y298" s="62">
        <v>4.8901960784313721</v>
      </c>
      <c r="Z298" s="62">
        <v>6.2470588235294109</v>
      </c>
      <c r="AA298" s="62">
        <v>4.7960784313725497</v>
      </c>
      <c r="AB298" s="62">
        <v>3.4078431372549023</v>
      </c>
      <c r="AC298" s="62">
        <v>6.4156862745098042</v>
      </c>
      <c r="AD298" s="63">
        <v>5.3058823529411763</v>
      </c>
    </row>
    <row r="299" spans="21:30" ht="24" customHeight="1">
      <c r="W299" s="61">
        <v>0</v>
      </c>
      <c r="X299" s="62">
        <v>0</v>
      </c>
      <c r="Y299" s="62">
        <v>3.1960784313725492</v>
      </c>
      <c r="Z299" s="62">
        <v>4.3254901960784311</v>
      </c>
      <c r="AA299" s="62">
        <v>3.6784313725490199</v>
      </c>
      <c r="AB299" s="62">
        <v>2.6784313725490199</v>
      </c>
      <c r="AC299" s="62">
        <v>6.3725490196078427</v>
      </c>
      <c r="AD299" s="63">
        <v>4.6823529411764708</v>
      </c>
    </row>
    <row r="300" spans="21:30" ht="24" customHeight="1">
      <c r="W300" s="61">
        <v>0</v>
      </c>
      <c r="X300" s="62">
        <v>0</v>
      </c>
      <c r="Y300" s="62">
        <v>1.7568627450980394</v>
      </c>
      <c r="Z300" s="62">
        <v>1.3333333333333335</v>
      </c>
      <c r="AA300" s="62">
        <v>2.0392156862745097</v>
      </c>
      <c r="AB300" s="62">
        <v>1.6313725490196078</v>
      </c>
      <c r="AC300" s="62">
        <v>3.7411764705882353</v>
      </c>
      <c r="AD300" s="63">
        <v>3.0470588235294116</v>
      </c>
    </row>
    <row r="301" spans="21:30" ht="24" customHeight="1" thickBot="1">
      <c r="W301" s="64">
        <v>0.49803921568627452</v>
      </c>
      <c r="X301" s="65">
        <v>1.0078431372549019</v>
      </c>
      <c r="Y301" s="65">
        <v>0.96078431372549011</v>
      </c>
      <c r="Z301" s="65">
        <v>0.99215686274509807</v>
      </c>
      <c r="AA301" s="65">
        <v>1.5372549019607844</v>
      </c>
      <c r="AB301" s="65">
        <v>1.0470588235294118</v>
      </c>
      <c r="AC301" s="65">
        <v>2.0666666666666664</v>
      </c>
      <c r="AD301" s="66">
        <v>2.0117647058823529</v>
      </c>
    </row>
    <row r="302" spans="21:30" ht="24" customHeight="1">
      <c r="W302" s="58">
        <v>0</v>
      </c>
      <c r="X302" s="59">
        <v>0</v>
      </c>
      <c r="Y302" s="59">
        <v>0.12156862745097974</v>
      </c>
      <c r="Z302" s="59">
        <v>0.34901960784313757</v>
      </c>
      <c r="AA302" s="59">
        <v>1.9176470588235293</v>
      </c>
      <c r="AB302" s="59">
        <v>0.50588235294117623</v>
      </c>
      <c r="AC302" s="59">
        <v>2.223529411764706</v>
      </c>
      <c r="AD302" s="60">
        <v>1.1568627450980391</v>
      </c>
    </row>
    <row r="303" spans="21:30" ht="24" customHeight="1">
      <c r="W303" s="61">
        <v>0</v>
      </c>
      <c r="X303" s="62">
        <v>0</v>
      </c>
      <c r="Y303" s="62">
        <v>0.73725490196078391</v>
      </c>
      <c r="Z303" s="62">
        <v>1.0862745098039217</v>
      </c>
      <c r="AA303" s="62">
        <v>2.4078431372549018</v>
      </c>
      <c r="AB303" s="62">
        <v>0.47843137254901946</v>
      </c>
      <c r="AC303" s="62">
        <v>2.3019607843137253</v>
      </c>
      <c r="AD303" s="63">
        <v>1.1333333333333333</v>
      </c>
    </row>
    <row r="304" spans="21:30" ht="24" customHeight="1">
      <c r="W304" s="61">
        <v>0</v>
      </c>
      <c r="X304" s="62">
        <v>0</v>
      </c>
      <c r="Y304" s="62">
        <v>1.9568627450980385</v>
      </c>
      <c r="Z304" s="62">
        <v>1.9764705882352942</v>
      </c>
      <c r="AA304" s="62">
        <v>1.8745098039215691</v>
      </c>
      <c r="AB304" s="62">
        <v>0</v>
      </c>
      <c r="AC304" s="62">
        <v>2.8196078431372551</v>
      </c>
      <c r="AD304" s="63">
        <v>1.7215686274509805</v>
      </c>
    </row>
    <row r="305" spans="21:86" ht="24" customHeight="1">
      <c r="W305" s="61">
        <v>0</v>
      </c>
      <c r="X305" s="62">
        <v>0</v>
      </c>
      <c r="Y305" s="62">
        <v>2.5607843137254891</v>
      </c>
      <c r="Z305" s="62">
        <v>2.9764705882352942</v>
      </c>
      <c r="AA305" s="62">
        <v>1.662745098039216</v>
      </c>
      <c r="AB305" s="62">
        <v>0</v>
      </c>
      <c r="AC305" s="62">
        <v>3.3764705882352946</v>
      </c>
      <c r="AD305" s="63">
        <v>1.7254901960784315</v>
      </c>
    </row>
    <row r="306" spans="21:86" ht="24" customHeight="1">
      <c r="W306" s="61">
        <v>0</v>
      </c>
      <c r="X306" s="62">
        <v>0</v>
      </c>
      <c r="Y306" s="62">
        <v>0.92941176470588238</v>
      </c>
      <c r="Z306" s="62">
        <v>1.9725490196078428</v>
      </c>
      <c r="AA306" s="62">
        <v>0.59607843137254912</v>
      </c>
      <c r="AB306" s="62">
        <v>0</v>
      </c>
      <c r="AC306" s="62">
        <v>2.7960784313725489</v>
      </c>
      <c r="AD306" s="63">
        <v>1.6705882352941179</v>
      </c>
    </row>
    <row r="307" spans="21:86" ht="24" customHeight="1">
      <c r="W307" s="61">
        <v>0</v>
      </c>
      <c r="X307" s="62">
        <v>0</v>
      </c>
      <c r="Y307" s="62">
        <v>0</v>
      </c>
      <c r="Z307" s="62">
        <v>0.8431372549019609</v>
      </c>
      <c r="AA307" s="62">
        <v>0</v>
      </c>
      <c r="AB307" s="62">
        <v>0</v>
      </c>
      <c r="AC307" s="62">
        <v>2.6980392156862747</v>
      </c>
      <c r="AD307" s="63">
        <v>1.6470588235294117</v>
      </c>
    </row>
    <row r="308" spans="21:86" ht="24" customHeight="1">
      <c r="W308" s="61">
        <v>0</v>
      </c>
      <c r="X308" s="62">
        <v>0</v>
      </c>
      <c r="Y308" s="62">
        <v>0</v>
      </c>
      <c r="Z308" s="62">
        <v>0</v>
      </c>
      <c r="AA308" s="62">
        <v>0</v>
      </c>
      <c r="AB308" s="62">
        <v>0</v>
      </c>
      <c r="AC308" s="62">
        <v>0.67450980392156845</v>
      </c>
      <c r="AD308" s="63">
        <v>3.529411764705892E-2</v>
      </c>
    </row>
    <row r="309" spans="21:86" ht="24" customHeight="1" thickBot="1">
      <c r="W309" s="64">
        <v>0</v>
      </c>
      <c r="X309" s="65">
        <v>0</v>
      </c>
      <c r="Y309" s="65">
        <v>0</v>
      </c>
      <c r="Z309" s="65">
        <v>0</v>
      </c>
      <c r="AA309" s="65">
        <v>0</v>
      </c>
      <c r="AB309" s="65">
        <v>0</v>
      </c>
      <c r="AC309" s="65">
        <v>6.6666666666666652E-2</v>
      </c>
      <c r="AD309" s="66">
        <v>1.1764705882352899E-2</v>
      </c>
    </row>
    <row r="311" spans="21:86" ht="24" customHeight="1">
      <c r="U311" t="s">
        <v>85</v>
      </c>
      <c r="W311" s="15" cm="1">
        <f t="array" ref="W311:CH319">IM2COL(W278:AD285,3,1,2,0)</f>
        <v>152.06274509803916</v>
      </c>
      <c r="X311" s="15">
        <v>0</v>
      </c>
      <c r="Y311" s="15">
        <v>27.956862745098046</v>
      </c>
      <c r="Z311" s="15">
        <v>0</v>
      </c>
      <c r="AA311" s="15">
        <v>131.71372549019608</v>
      </c>
      <c r="AB311" s="15">
        <v>0</v>
      </c>
      <c r="AC311" s="15">
        <v>120.08627450980396</v>
      </c>
      <c r="AD311" s="15">
        <v>0</v>
      </c>
      <c r="AE311" s="15">
        <v>152.06274509803916</v>
      </c>
      <c r="AF311" s="15">
        <v>0</v>
      </c>
      <c r="AG311" s="15">
        <v>27.956862745098046</v>
      </c>
      <c r="AH311" s="15">
        <v>0</v>
      </c>
      <c r="AI311" s="15">
        <v>131.71372549019608</v>
      </c>
      <c r="AJ311" s="15">
        <v>0</v>
      </c>
      <c r="AK311" s="15">
        <v>120.08627450980396</v>
      </c>
      <c r="AL311" s="15">
        <v>28.874509803921569</v>
      </c>
      <c r="AM311" s="15">
        <v>152.06274509803916</v>
      </c>
      <c r="AN311" s="15">
        <v>0</v>
      </c>
      <c r="AO311" s="15">
        <v>0</v>
      </c>
      <c r="AP311" s="15">
        <v>0</v>
      </c>
      <c r="AQ311" s="15">
        <v>131.71372549019608</v>
      </c>
      <c r="AR311" s="15">
        <v>0</v>
      </c>
      <c r="AS311" s="15">
        <v>58.129411764705878</v>
      </c>
      <c r="AT311" s="15">
        <v>0</v>
      </c>
      <c r="AU311" s="15">
        <v>152.06274509803916</v>
      </c>
      <c r="AV311" s="15">
        <v>44.035294117647055</v>
      </c>
      <c r="AW311" s="15">
        <v>0</v>
      </c>
      <c r="AX311" s="15">
        <v>0</v>
      </c>
      <c r="AY311" s="15">
        <v>131.71372549019608</v>
      </c>
      <c r="AZ311" s="15">
        <v>57.509803921568626</v>
      </c>
      <c r="BA311" s="15">
        <v>58.129411764705878</v>
      </c>
      <c r="BB311" s="15">
        <v>2</v>
      </c>
      <c r="BC311" s="15">
        <v>44.035294117647055</v>
      </c>
      <c r="BD311" s="15">
        <v>0</v>
      </c>
      <c r="BE311" s="15">
        <v>0</v>
      </c>
      <c r="BF311" s="15">
        <v>0</v>
      </c>
      <c r="BG311" s="15">
        <v>57.509803921568626</v>
      </c>
      <c r="BH311" s="15">
        <v>0</v>
      </c>
      <c r="BI311" s="15">
        <v>30.874509803921569</v>
      </c>
      <c r="BJ311" s="15">
        <v>0</v>
      </c>
      <c r="BK311" s="15">
        <v>44.035294117647055</v>
      </c>
      <c r="BL311" s="15">
        <v>0</v>
      </c>
      <c r="BM311" s="15">
        <v>0</v>
      </c>
      <c r="BN311" s="15">
        <v>113.99215686274509</v>
      </c>
      <c r="BO311" s="15">
        <v>57.509803921568626</v>
      </c>
      <c r="BP311" s="15">
        <v>0</v>
      </c>
      <c r="BQ311" s="15">
        <v>30.874509803921569</v>
      </c>
      <c r="BR311" s="15">
        <v>17.952941176470596</v>
      </c>
      <c r="BS311" s="15">
        <v>44.035294117647055</v>
      </c>
      <c r="BT311" s="15">
        <v>0</v>
      </c>
      <c r="BU311" s="15">
        <v>113.99215686274509</v>
      </c>
      <c r="BV311" s="15">
        <v>0</v>
      </c>
      <c r="BW311" s="15">
        <v>57.509803921568626</v>
      </c>
      <c r="BX311" s="15">
        <v>0</v>
      </c>
      <c r="BY311" s="15">
        <v>19.952941176470596</v>
      </c>
      <c r="BZ311" s="15">
        <v>0</v>
      </c>
      <c r="CA311" s="15">
        <v>44.035294117647055</v>
      </c>
      <c r="CB311" s="15">
        <v>0</v>
      </c>
      <c r="CC311" s="15">
        <v>113.99215686274509</v>
      </c>
      <c r="CD311" s="15">
        <v>112.19607843137257</v>
      </c>
      <c r="CE311" s="15">
        <v>57.509803921568626</v>
      </c>
      <c r="CF311" s="15">
        <v>0</v>
      </c>
      <c r="CG311" s="15">
        <v>19.952941176470596</v>
      </c>
      <c r="CH311" s="15">
        <v>0</v>
      </c>
    </row>
    <row r="312" spans="21:86" ht="24" customHeight="1">
      <c r="W312" s="16">
        <v>0</v>
      </c>
      <c r="X312" s="16">
        <v>27.956862745098046</v>
      </c>
      <c r="Y312" s="16">
        <v>0</v>
      </c>
      <c r="Z312" s="16">
        <v>131.71372549019608</v>
      </c>
      <c r="AA312" s="16">
        <v>0</v>
      </c>
      <c r="AB312" s="16">
        <v>120.08627450980396</v>
      </c>
      <c r="AC312" s="16">
        <v>0</v>
      </c>
      <c r="AD312" s="16">
        <v>0</v>
      </c>
      <c r="AE312" s="16">
        <v>0</v>
      </c>
      <c r="AF312" s="16">
        <v>27.956862745098046</v>
      </c>
      <c r="AG312" s="16">
        <v>0</v>
      </c>
      <c r="AH312" s="16">
        <v>131.71372549019608</v>
      </c>
      <c r="AI312" s="16">
        <v>0</v>
      </c>
      <c r="AJ312" s="16">
        <v>120.08627450980396</v>
      </c>
      <c r="AK312" s="16">
        <v>28.874509803921569</v>
      </c>
      <c r="AL312" s="16">
        <v>0</v>
      </c>
      <c r="AM312" s="16">
        <v>0</v>
      </c>
      <c r="AN312" s="16">
        <v>0</v>
      </c>
      <c r="AO312" s="16">
        <v>0</v>
      </c>
      <c r="AP312" s="16">
        <v>131.71372549019608</v>
      </c>
      <c r="AQ312" s="16">
        <v>0</v>
      </c>
      <c r="AR312" s="16">
        <v>58.129411764705878</v>
      </c>
      <c r="AS312" s="16">
        <v>0</v>
      </c>
      <c r="AT312" s="16">
        <v>0</v>
      </c>
      <c r="AU312" s="16">
        <v>44.035294117647055</v>
      </c>
      <c r="AV312" s="16">
        <v>0</v>
      </c>
      <c r="AW312" s="16">
        <v>0</v>
      </c>
      <c r="AX312" s="16">
        <v>131.71372549019608</v>
      </c>
      <c r="AY312" s="16">
        <v>57.509803921568626</v>
      </c>
      <c r="AZ312" s="16">
        <v>58.129411764705878</v>
      </c>
      <c r="BA312" s="16">
        <v>2</v>
      </c>
      <c r="BB312" s="16">
        <v>0</v>
      </c>
      <c r="BC312" s="16">
        <v>0</v>
      </c>
      <c r="BD312" s="16">
        <v>0</v>
      </c>
      <c r="BE312" s="16">
        <v>0</v>
      </c>
      <c r="BF312" s="16">
        <v>57.509803921568626</v>
      </c>
      <c r="BG312" s="16">
        <v>0</v>
      </c>
      <c r="BH312" s="16">
        <v>30.874509803921569</v>
      </c>
      <c r="BI312" s="16">
        <v>0</v>
      </c>
      <c r="BJ312" s="16">
        <v>0</v>
      </c>
      <c r="BK312" s="16">
        <v>0</v>
      </c>
      <c r="BL312" s="16">
        <v>0</v>
      </c>
      <c r="BM312" s="16">
        <v>113.99215686274509</v>
      </c>
      <c r="BN312" s="16">
        <v>57.509803921568626</v>
      </c>
      <c r="BO312" s="16">
        <v>0</v>
      </c>
      <c r="BP312" s="16">
        <v>30.874509803921569</v>
      </c>
      <c r="BQ312" s="16">
        <v>17.952941176470596</v>
      </c>
      <c r="BR312" s="16">
        <v>0</v>
      </c>
      <c r="BS312" s="16">
        <v>0</v>
      </c>
      <c r="BT312" s="16">
        <v>113.99215686274509</v>
      </c>
      <c r="BU312" s="16">
        <v>0</v>
      </c>
      <c r="BV312" s="16">
        <v>57.509803921568626</v>
      </c>
      <c r="BW312" s="16">
        <v>0</v>
      </c>
      <c r="BX312" s="16">
        <v>19.952941176470596</v>
      </c>
      <c r="BY312" s="16">
        <v>0</v>
      </c>
      <c r="BZ312" s="16">
        <v>0</v>
      </c>
      <c r="CA312" s="16">
        <v>0</v>
      </c>
      <c r="CB312" s="16">
        <v>113.99215686274509</v>
      </c>
      <c r="CC312" s="16">
        <v>112.19607843137257</v>
      </c>
      <c r="CD312" s="16">
        <v>57.509803921568626</v>
      </c>
      <c r="CE312" s="16">
        <v>0</v>
      </c>
      <c r="CF312" s="16">
        <v>19.952941176470596</v>
      </c>
      <c r="CG312" s="16">
        <v>0</v>
      </c>
      <c r="CH312" s="16">
        <v>0</v>
      </c>
    </row>
    <row r="313" spans="21:86" ht="24" customHeight="1">
      <c r="W313" s="16">
        <v>27.956862745098046</v>
      </c>
      <c r="X313" s="16">
        <v>0</v>
      </c>
      <c r="Y313" s="16">
        <v>131.71372549019608</v>
      </c>
      <c r="Z313" s="16">
        <v>0</v>
      </c>
      <c r="AA313" s="16">
        <v>120.08627450980396</v>
      </c>
      <c r="AB313" s="16">
        <v>0</v>
      </c>
      <c r="AC313" s="16">
        <v>0</v>
      </c>
      <c r="AD313" s="16">
        <v>0</v>
      </c>
      <c r="AE313" s="16">
        <v>27.956862745098046</v>
      </c>
      <c r="AF313" s="16">
        <v>0</v>
      </c>
      <c r="AG313" s="16">
        <v>131.71372549019608</v>
      </c>
      <c r="AH313" s="16">
        <v>0</v>
      </c>
      <c r="AI313" s="16">
        <v>120.08627450980396</v>
      </c>
      <c r="AJ313" s="16">
        <v>28.874509803921569</v>
      </c>
      <c r="AK313" s="16">
        <v>0</v>
      </c>
      <c r="AL313" s="16">
        <v>0</v>
      </c>
      <c r="AM313" s="16">
        <v>0</v>
      </c>
      <c r="AN313" s="16">
        <v>0</v>
      </c>
      <c r="AO313" s="16">
        <v>131.71372549019608</v>
      </c>
      <c r="AP313" s="16">
        <v>0</v>
      </c>
      <c r="AQ313" s="16">
        <v>58.129411764705878</v>
      </c>
      <c r="AR313" s="16">
        <v>0</v>
      </c>
      <c r="AS313" s="16">
        <v>0</v>
      </c>
      <c r="AT313" s="16">
        <v>0</v>
      </c>
      <c r="AU313" s="16">
        <v>0</v>
      </c>
      <c r="AV313" s="16">
        <v>0</v>
      </c>
      <c r="AW313" s="16">
        <v>131.71372549019608</v>
      </c>
      <c r="AX313" s="16">
        <v>57.509803921568626</v>
      </c>
      <c r="AY313" s="16">
        <v>58.129411764705878</v>
      </c>
      <c r="AZ313" s="16">
        <v>2</v>
      </c>
      <c r="BA313" s="16">
        <v>0</v>
      </c>
      <c r="BB313" s="16">
        <v>0</v>
      </c>
      <c r="BC313" s="16">
        <v>0</v>
      </c>
      <c r="BD313" s="16">
        <v>0</v>
      </c>
      <c r="BE313" s="16">
        <v>57.509803921568626</v>
      </c>
      <c r="BF313" s="16">
        <v>0</v>
      </c>
      <c r="BG313" s="16">
        <v>30.874509803921569</v>
      </c>
      <c r="BH313" s="16">
        <v>0</v>
      </c>
      <c r="BI313" s="16">
        <v>0</v>
      </c>
      <c r="BJ313" s="16">
        <v>0</v>
      </c>
      <c r="BK313" s="16">
        <v>0</v>
      </c>
      <c r="BL313" s="16">
        <v>113.99215686274509</v>
      </c>
      <c r="BM313" s="16">
        <v>57.509803921568626</v>
      </c>
      <c r="BN313" s="16">
        <v>0</v>
      </c>
      <c r="BO313" s="16">
        <v>30.874509803921569</v>
      </c>
      <c r="BP313" s="16">
        <v>17.952941176470596</v>
      </c>
      <c r="BQ313" s="16">
        <v>0</v>
      </c>
      <c r="BR313" s="16">
        <v>0</v>
      </c>
      <c r="BS313" s="16">
        <v>113.99215686274509</v>
      </c>
      <c r="BT313" s="16">
        <v>0</v>
      </c>
      <c r="BU313" s="16">
        <v>57.509803921568626</v>
      </c>
      <c r="BV313" s="16">
        <v>0</v>
      </c>
      <c r="BW313" s="16">
        <v>19.952941176470596</v>
      </c>
      <c r="BX313" s="16">
        <v>0</v>
      </c>
      <c r="BY313" s="16">
        <v>0</v>
      </c>
      <c r="BZ313" s="16">
        <v>0</v>
      </c>
      <c r="CA313" s="16">
        <v>113.99215686274509</v>
      </c>
      <c r="CB313" s="16">
        <v>112.19607843137257</v>
      </c>
      <c r="CC313" s="16">
        <v>57.509803921568626</v>
      </c>
      <c r="CD313" s="16">
        <v>0</v>
      </c>
      <c r="CE313" s="16">
        <v>19.952941176470596</v>
      </c>
      <c r="CF313" s="16">
        <v>0</v>
      </c>
      <c r="CG313" s="16">
        <v>0</v>
      </c>
      <c r="CH313" s="16">
        <v>0</v>
      </c>
    </row>
    <row r="314" spans="21:86" ht="24" customHeight="1">
      <c r="W314" s="16">
        <v>152.06274509803916</v>
      </c>
      <c r="X314" s="16">
        <v>0</v>
      </c>
      <c r="Y314" s="16">
        <v>27.956862745098046</v>
      </c>
      <c r="Z314" s="16">
        <v>0</v>
      </c>
      <c r="AA314" s="16">
        <v>131.71372549019608</v>
      </c>
      <c r="AB314" s="16">
        <v>0</v>
      </c>
      <c r="AC314" s="16">
        <v>120.08627450980396</v>
      </c>
      <c r="AD314" s="16">
        <v>28.874509803921569</v>
      </c>
      <c r="AE314" s="16">
        <v>152.06274509803916</v>
      </c>
      <c r="AF314" s="16">
        <v>0</v>
      </c>
      <c r="AG314" s="16">
        <v>0</v>
      </c>
      <c r="AH314" s="16">
        <v>0</v>
      </c>
      <c r="AI314" s="16">
        <v>131.71372549019608</v>
      </c>
      <c r="AJ314" s="16">
        <v>0</v>
      </c>
      <c r="AK314" s="16">
        <v>58.129411764705878</v>
      </c>
      <c r="AL314" s="16">
        <v>0</v>
      </c>
      <c r="AM314" s="16">
        <v>152.06274509803916</v>
      </c>
      <c r="AN314" s="16">
        <v>44.035294117647055</v>
      </c>
      <c r="AO314" s="16">
        <v>0</v>
      </c>
      <c r="AP314" s="16">
        <v>0</v>
      </c>
      <c r="AQ314" s="16">
        <v>131.71372549019608</v>
      </c>
      <c r="AR314" s="16">
        <v>57.509803921568626</v>
      </c>
      <c r="AS314" s="16">
        <v>58.129411764705878</v>
      </c>
      <c r="AT314" s="16">
        <v>2</v>
      </c>
      <c r="AU314" s="16">
        <v>44.035294117647055</v>
      </c>
      <c r="AV314" s="16">
        <v>0</v>
      </c>
      <c r="AW314" s="16">
        <v>0</v>
      </c>
      <c r="AX314" s="16">
        <v>0</v>
      </c>
      <c r="AY314" s="16">
        <v>57.509803921568626</v>
      </c>
      <c r="AZ314" s="16">
        <v>0</v>
      </c>
      <c r="BA314" s="16">
        <v>30.874509803921569</v>
      </c>
      <c r="BB314" s="16">
        <v>0</v>
      </c>
      <c r="BC314" s="16">
        <v>44.035294117647055</v>
      </c>
      <c r="BD314" s="16">
        <v>0</v>
      </c>
      <c r="BE314" s="16">
        <v>0</v>
      </c>
      <c r="BF314" s="16">
        <v>113.99215686274509</v>
      </c>
      <c r="BG314" s="16">
        <v>57.509803921568626</v>
      </c>
      <c r="BH314" s="16">
        <v>0</v>
      </c>
      <c r="BI314" s="16">
        <v>30.874509803921569</v>
      </c>
      <c r="BJ314" s="16">
        <v>17.952941176470596</v>
      </c>
      <c r="BK314" s="16">
        <v>44.035294117647055</v>
      </c>
      <c r="BL314" s="16">
        <v>0</v>
      </c>
      <c r="BM314" s="16">
        <v>113.99215686274509</v>
      </c>
      <c r="BN314" s="16">
        <v>0</v>
      </c>
      <c r="BO314" s="16">
        <v>57.509803921568626</v>
      </c>
      <c r="BP314" s="16">
        <v>0</v>
      </c>
      <c r="BQ314" s="16">
        <v>19.952941176470596</v>
      </c>
      <c r="BR314" s="16">
        <v>0</v>
      </c>
      <c r="BS314" s="16">
        <v>44.035294117647055</v>
      </c>
      <c r="BT314" s="16">
        <v>0</v>
      </c>
      <c r="BU314" s="16">
        <v>113.99215686274509</v>
      </c>
      <c r="BV314" s="16">
        <v>112.19607843137257</v>
      </c>
      <c r="BW314" s="16">
        <v>57.509803921568626</v>
      </c>
      <c r="BX314" s="16">
        <v>0</v>
      </c>
      <c r="BY314" s="16">
        <v>19.952941176470596</v>
      </c>
      <c r="BZ314" s="16">
        <v>0</v>
      </c>
      <c r="CA314" s="16">
        <v>0</v>
      </c>
      <c r="CB314" s="16">
        <v>0</v>
      </c>
      <c r="CC314" s="16">
        <v>0</v>
      </c>
      <c r="CD314" s="16">
        <v>0</v>
      </c>
      <c r="CE314" s="16">
        <v>0</v>
      </c>
      <c r="CF314" s="16">
        <v>0</v>
      </c>
      <c r="CG314" s="16">
        <v>0</v>
      </c>
      <c r="CH314" s="16">
        <v>0</v>
      </c>
    </row>
    <row r="315" spans="21:86" ht="24" customHeight="1">
      <c r="W315" s="16">
        <v>0</v>
      </c>
      <c r="X315" s="16">
        <v>27.956862745098046</v>
      </c>
      <c r="Y315" s="16">
        <v>0</v>
      </c>
      <c r="Z315" s="16">
        <v>131.71372549019608</v>
      </c>
      <c r="AA315" s="16">
        <v>0</v>
      </c>
      <c r="AB315" s="16">
        <v>120.08627450980396</v>
      </c>
      <c r="AC315" s="16">
        <v>28.874509803921569</v>
      </c>
      <c r="AD315" s="16">
        <v>0</v>
      </c>
      <c r="AE315" s="16">
        <v>0</v>
      </c>
      <c r="AF315" s="16">
        <v>0</v>
      </c>
      <c r="AG315" s="16">
        <v>0</v>
      </c>
      <c r="AH315" s="16">
        <v>131.71372549019608</v>
      </c>
      <c r="AI315" s="16">
        <v>0</v>
      </c>
      <c r="AJ315" s="16">
        <v>58.129411764705878</v>
      </c>
      <c r="AK315" s="16">
        <v>0</v>
      </c>
      <c r="AL315" s="16">
        <v>0</v>
      </c>
      <c r="AM315" s="16">
        <v>44.035294117647055</v>
      </c>
      <c r="AN315" s="16">
        <v>0</v>
      </c>
      <c r="AO315" s="16">
        <v>0</v>
      </c>
      <c r="AP315" s="16">
        <v>131.71372549019608</v>
      </c>
      <c r="AQ315" s="16">
        <v>57.509803921568626</v>
      </c>
      <c r="AR315" s="16">
        <v>58.129411764705878</v>
      </c>
      <c r="AS315" s="16">
        <v>2</v>
      </c>
      <c r="AT315" s="16">
        <v>0</v>
      </c>
      <c r="AU315" s="16">
        <v>0</v>
      </c>
      <c r="AV315" s="16">
        <v>0</v>
      </c>
      <c r="AW315" s="16">
        <v>0</v>
      </c>
      <c r="AX315" s="16">
        <v>57.509803921568626</v>
      </c>
      <c r="AY315" s="16">
        <v>0</v>
      </c>
      <c r="AZ315" s="16">
        <v>30.874509803921569</v>
      </c>
      <c r="BA315" s="16">
        <v>0</v>
      </c>
      <c r="BB315" s="16">
        <v>0</v>
      </c>
      <c r="BC315" s="16">
        <v>0</v>
      </c>
      <c r="BD315" s="16">
        <v>0</v>
      </c>
      <c r="BE315" s="16">
        <v>113.99215686274509</v>
      </c>
      <c r="BF315" s="16">
        <v>57.509803921568626</v>
      </c>
      <c r="BG315" s="16">
        <v>0</v>
      </c>
      <c r="BH315" s="16">
        <v>30.874509803921569</v>
      </c>
      <c r="BI315" s="16">
        <v>17.952941176470596</v>
      </c>
      <c r="BJ315" s="16">
        <v>0</v>
      </c>
      <c r="BK315" s="16">
        <v>0</v>
      </c>
      <c r="BL315" s="16">
        <v>113.99215686274509</v>
      </c>
      <c r="BM315" s="16">
        <v>0</v>
      </c>
      <c r="BN315" s="16">
        <v>57.509803921568626</v>
      </c>
      <c r="BO315" s="16">
        <v>0</v>
      </c>
      <c r="BP315" s="16">
        <v>19.952941176470596</v>
      </c>
      <c r="BQ315" s="16">
        <v>0</v>
      </c>
      <c r="BR315" s="16">
        <v>0</v>
      </c>
      <c r="BS315" s="16">
        <v>0</v>
      </c>
      <c r="BT315" s="16">
        <v>113.99215686274509</v>
      </c>
      <c r="BU315" s="16">
        <v>112.19607843137257</v>
      </c>
      <c r="BV315" s="16">
        <v>57.509803921568626</v>
      </c>
      <c r="BW315" s="16">
        <v>0</v>
      </c>
      <c r="BX315" s="16">
        <v>19.952941176470596</v>
      </c>
      <c r="BY315" s="16">
        <v>0</v>
      </c>
      <c r="BZ315" s="16">
        <v>0</v>
      </c>
      <c r="CA315" s="16">
        <v>0</v>
      </c>
      <c r="CB315" s="16">
        <v>0</v>
      </c>
      <c r="CC315" s="16">
        <v>0</v>
      </c>
      <c r="CD315" s="16">
        <v>0</v>
      </c>
      <c r="CE315" s="16">
        <v>0</v>
      </c>
      <c r="CF315" s="16">
        <v>0</v>
      </c>
      <c r="CG315" s="16">
        <v>0</v>
      </c>
      <c r="CH315" s="16">
        <v>0</v>
      </c>
    </row>
    <row r="316" spans="21:86" ht="24" customHeight="1">
      <c r="W316" s="16">
        <v>27.956862745098046</v>
      </c>
      <c r="X316" s="16">
        <v>0</v>
      </c>
      <c r="Y316" s="16">
        <v>131.71372549019608</v>
      </c>
      <c r="Z316" s="16">
        <v>0</v>
      </c>
      <c r="AA316" s="16">
        <v>120.08627450980396</v>
      </c>
      <c r="AB316" s="16">
        <v>28.874509803921569</v>
      </c>
      <c r="AC316" s="16">
        <v>0</v>
      </c>
      <c r="AD316" s="16">
        <v>0</v>
      </c>
      <c r="AE316" s="16">
        <v>0</v>
      </c>
      <c r="AF316" s="16">
        <v>0</v>
      </c>
      <c r="AG316" s="16">
        <v>131.71372549019608</v>
      </c>
      <c r="AH316" s="16">
        <v>0</v>
      </c>
      <c r="AI316" s="16">
        <v>58.129411764705878</v>
      </c>
      <c r="AJ316" s="16">
        <v>0</v>
      </c>
      <c r="AK316" s="16">
        <v>0</v>
      </c>
      <c r="AL316" s="16">
        <v>0</v>
      </c>
      <c r="AM316" s="16">
        <v>0</v>
      </c>
      <c r="AN316" s="16">
        <v>0</v>
      </c>
      <c r="AO316" s="16">
        <v>131.71372549019608</v>
      </c>
      <c r="AP316" s="16">
        <v>57.509803921568626</v>
      </c>
      <c r="AQ316" s="16">
        <v>58.129411764705878</v>
      </c>
      <c r="AR316" s="16">
        <v>2</v>
      </c>
      <c r="AS316" s="16">
        <v>0</v>
      </c>
      <c r="AT316" s="16">
        <v>0</v>
      </c>
      <c r="AU316" s="16">
        <v>0</v>
      </c>
      <c r="AV316" s="16">
        <v>0</v>
      </c>
      <c r="AW316" s="16">
        <v>57.509803921568626</v>
      </c>
      <c r="AX316" s="16">
        <v>0</v>
      </c>
      <c r="AY316" s="16">
        <v>30.874509803921569</v>
      </c>
      <c r="AZ316" s="16">
        <v>0</v>
      </c>
      <c r="BA316" s="16">
        <v>0</v>
      </c>
      <c r="BB316" s="16">
        <v>0</v>
      </c>
      <c r="BC316" s="16">
        <v>0</v>
      </c>
      <c r="BD316" s="16">
        <v>113.99215686274509</v>
      </c>
      <c r="BE316" s="16">
        <v>57.509803921568626</v>
      </c>
      <c r="BF316" s="16">
        <v>0</v>
      </c>
      <c r="BG316" s="16">
        <v>30.874509803921569</v>
      </c>
      <c r="BH316" s="16">
        <v>17.952941176470596</v>
      </c>
      <c r="BI316" s="16">
        <v>0</v>
      </c>
      <c r="BJ316" s="16">
        <v>0</v>
      </c>
      <c r="BK316" s="16">
        <v>113.99215686274509</v>
      </c>
      <c r="BL316" s="16">
        <v>0</v>
      </c>
      <c r="BM316" s="16">
        <v>57.509803921568626</v>
      </c>
      <c r="BN316" s="16">
        <v>0</v>
      </c>
      <c r="BO316" s="16">
        <v>19.952941176470596</v>
      </c>
      <c r="BP316" s="16">
        <v>0</v>
      </c>
      <c r="BQ316" s="16">
        <v>0</v>
      </c>
      <c r="BR316" s="16">
        <v>0</v>
      </c>
      <c r="BS316" s="16">
        <v>113.99215686274509</v>
      </c>
      <c r="BT316" s="16">
        <v>112.19607843137257</v>
      </c>
      <c r="BU316" s="16">
        <v>57.509803921568626</v>
      </c>
      <c r="BV316" s="16">
        <v>0</v>
      </c>
      <c r="BW316" s="16">
        <v>19.952941176470596</v>
      </c>
      <c r="BX316" s="16">
        <v>0</v>
      </c>
      <c r="BY316" s="16">
        <v>0</v>
      </c>
      <c r="BZ316" s="16">
        <v>0</v>
      </c>
      <c r="CA316" s="16">
        <v>0</v>
      </c>
      <c r="CB316" s="16">
        <v>0</v>
      </c>
      <c r="CC316" s="16">
        <v>0</v>
      </c>
      <c r="CD316" s="16">
        <v>0</v>
      </c>
      <c r="CE316" s="16">
        <v>0</v>
      </c>
      <c r="CF316" s="16">
        <v>0</v>
      </c>
      <c r="CG316" s="16">
        <v>0</v>
      </c>
      <c r="CH316" s="16">
        <v>0</v>
      </c>
    </row>
    <row r="317" spans="21:86" ht="24" customHeight="1">
      <c r="W317" s="16">
        <v>152.06274509803916</v>
      </c>
      <c r="X317" s="16">
        <v>0</v>
      </c>
      <c r="Y317" s="16">
        <v>0</v>
      </c>
      <c r="Z317" s="16">
        <v>0</v>
      </c>
      <c r="AA317" s="16">
        <v>131.71372549019608</v>
      </c>
      <c r="AB317" s="16">
        <v>0</v>
      </c>
      <c r="AC317" s="16">
        <v>58.129411764705878</v>
      </c>
      <c r="AD317" s="16">
        <v>0</v>
      </c>
      <c r="AE317" s="16">
        <v>152.06274509803916</v>
      </c>
      <c r="AF317" s="16">
        <v>44.035294117647055</v>
      </c>
      <c r="AG317" s="16">
        <v>0</v>
      </c>
      <c r="AH317" s="16">
        <v>0</v>
      </c>
      <c r="AI317" s="16">
        <v>131.71372549019608</v>
      </c>
      <c r="AJ317" s="16">
        <v>57.509803921568626</v>
      </c>
      <c r="AK317" s="16">
        <v>58.129411764705878</v>
      </c>
      <c r="AL317" s="16">
        <v>2</v>
      </c>
      <c r="AM317" s="16">
        <v>44.035294117647055</v>
      </c>
      <c r="AN317" s="16">
        <v>0</v>
      </c>
      <c r="AO317" s="16">
        <v>0</v>
      </c>
      <c r="AP317" s="16">
        <v>0</v>
      </c>
      <c r="AQ317" s="16">
        <v>57.509803921568626</v>
      </c>
      <c r="AR317" s="16">
        <v>0</v>
      </c>
      <c r="AS317" s="16">
        <v>30.874509803921569</v>
      </c>
      <c r="AT317" s="16">
        <v>0</v>
      </c>
      <c r="AU317" s="16">
        <v>44.035294117647055</v>
      </c>
      <c r="AV317" s="16">
        <v>0</v>
      </c>
      <c r="AW317" s="16">
        <v>0</v>
      </c>
      <c r="AX317" s="16">
        <v>113.99215686274509</v>
      </c>
      <c r="AY317" s="16">
        <v>57.509803921568626</v>
      </c>
      <c r="AZ317" s="16">
        <v>0</v>
      </c>
      <c r="BA317" s="16">
        <v>30.874509803921569</v>
      </c>
      <c r="BB317" s="16">
        <v>17.952941176470596</v>
      </c>
      <c r="BC317" s="16">
        <v>44.035294117647055</v>
      </c>
      <c r="BD317" s="16">
        <v>0</v>
      </c>
      <c r="BE317" s="16">
        <v>113.99215686274509</v>
      </c>
      <c r="BF317" s="16">
        <v>0</v>
      </c>
      <c r="BG317" s="16">
        <v>57.509803921568626</v>
      </c>
      <c r="BH317" s="16">
        <v>0</v>
      </c>
      <c r="BI317" s="16">
        <v>19.952941176470596</v>
      </c>
      <c r="BJ317" s="16">
        <v>0</v>
      </c>
      <c r="BK317" s="16">
        <v>44.035294117647055</v>
      </c>
      <c r="BL317" s="16">
        <v>0</v>
      </c>
      <c r="BM317" s="16">
        <v>113.99215686274509</v>
      </c>
      <c r="BN317" s="16">
        <v>112.19607843137257</v>
      </c>
      <c r="BO317" s="16">
        <v>57.509803921568626</v>
      </c>
      <c r="BP317" s="16">
        <v>0</v>
      </c>
      <c r="BQ317" s="16">
        <v>19.952941176470596</v>
      </c>
      <c r="BR317" s="16">
        <v>0</v>
      </c>
      <c r="BS317" s="16">
        <v>0</v>
      </c>
      <c r="BT317" s="16">
        <v>0</v>
      </c>
      <c r="BU317" s="16">
        <v>0</v>
      </c>
      <c r="BV317" s="16">
        <v>0</v>
      </c>
      <c r="BW317" s="16">
        <v>0</v>
      </c>
      <c r="BX317" s="16">
        <v>0</v>
      </c>
      <c r="BY317" s="16">
        <v>0</v>
      </c>
      <c r="BZ317" s="16">
        <v>0</v>
      </c>
      <c r="CA317" s="16">
        <v>0</v>
      </c>
      <c r="CB317" s="16">
        <v>0</v>
      </c>
      <c r="CC317" s="16">
        <v>0</v>
      </c>
      <c r="CD317" s="16">
        <v>0</v>
      </c>
      <c r="CE317" s="16">
        <v>0</v>
      </c>
      <c r="CF317" s="16">
        <v>0</v>
      </c>
      <c r="CG317" s="16">
        <v>0</v>
      </c>
      <c r="CH317" s="16">
        <v>0</v>
      </c>
    </row>
    <row r="318" spans="21:86" ht="24" customHeight="1">
      <c r="W318" s="16">
        <v>0</v>
      </c>
      <c r="X318" s="16">
        <v>0</v>
      </c>
      <c r="Y318" s="16">
        <v>0</v>
      </c>
      <c r="Z318" s="16">
        <v>131.71372549019608</v>
      </c>
      <c r="AA318" s="16">
        <v>0</v>
      </c>
      <c r="AB318" s="16">
        <v>58.129411764705878</v>
      </c>
      <c r="AC318" s="16">
        <v>0</v>
      </c>
      <c r="AD318" s="16">
        <v>0</v>
      </c>
      <c r="AE318" s="16">
        <v>44.035294117647055</v>
      </c>
      <c r="AF318" s="16">
        <v>0</v>
      </c>
      <c r="AG318" s="16">
        <v>0</v>
      </c>
      <c r="AH318" s="16">
        <v>131.71372549019608</v>
      </c>
      <c r="AI318" s="16">
        <v>57.509803921568626</v>
      </c>
      <c r="AJ318" s="16">
        <v>58.129411764705878</v>
      </c>
      <c r="AK318" s="16">
        <v>2</v>
      </c>
      <c r="AL318" s="16">
        <v>0</v>
      </c>
      <c r="AM318" s="16">
        <v>0</v>
      </c>
      <c r="AN318" s="16">
        <v>0</v>
      </c>
      <c r="AO318" s="16">
        <v>0</v>
      </c>
      <c r="AP318" s="16">
        <v>57.509803921568626</v>
      </c>
      <c r="AQ318" s="16">
        <v>0</v>
      </c>
      <c r="AR318" s="16">
        <v>30.874509803921569</v>
      </c>
      <c r="AS318" s="16">
        <v>0</v>
      </c>
      <c r="AT318" s="16">
        <v>0</v>
      </c>
      <c r="AU318" s="16">
        <v>0</v>
      </c>
      <c r="AV318" s="16">
        <v>0</v>
      </c>
      <c r="AW318" s="16">
        <v>113.99215686274509</v>
      </c>
      <c r="AX318" s="16">
        <v>57.509803921568626</v>
      </c>
      <c r="AY318" s="16">
        <v>0</v>
      </c>
      <c r="AZ318" s="16">
        <v>30.874509803921569</v>
      </c>
      <c r="BA318" s="16">
        <v>17.952941176470596</v>
      </c>
      <c r="BB318" s="16">
        <v>0</v>
      </c>
      <c r="BC318" s="16">
        <v>0</v>
      </c>
      <c r="BD318" s="16">
        <v>113.99215686274509</v>
      </c>
      <c r="BE318" s="16">
        <v>0</v>
      </c>
      <c r="BF318" s="16">
        <v>57.509803921568626</v>
      </c>
      <c r="BG318" s="16">
        <v>0</v>
      </c>
      <c r="BH318" s="16">
        <v>19.952941176470596</v>
      </c>
      <c r="BI318" s="16">
        <v>0</v>
      </c>
      <c r="BJ318" s="16">
        <v>0</v>
      </c>
      <c r="BK318" s="16">
        <v>0</v>
      </c>
      <c r="BL318" s="16">
        <v>113.99215686274509</v>
      </c>
      <c r="BM318" s="16">
        <v>112.19607843137257</v>
      </c>
      <c r="BN318" s="16">
        <v>57.509803921568626</v>
      </c>
      <c r="BO318" s="16">
        <v>0</v>
      </c>
      <c r="BP318" s="16">
        <v>19.952941176470596</v>
      </c>
      <c r="BQ318" s="16">
        <v>0</v>
      </c>
      <c r="BR318" s="16">
        <v>0</v>
      </c>
      <c r="BS318" s="16">
        <v>0</v>
      </c>
      <c r="BT318" s="16">
        <v>0</v>
      </c>
      <c r="BU318" s="16">
        <v>0</v>
      </c>
      <c r="BV318" s="16">
        <v>0</v>
      </c>
      <c r="BW318" s="16">
        <v>0</v>
      </c>
      <c r="BX318" s="16">
        <v>0</v>
      </c>
      <c r="BY318" s="16">
        <v>0</v>
      </c>
      <c r="BZ318" s="16">
        <v>0</v>
      </c>
      <c r="CA318" s="16">
        <v>0</v>
      </c>
      <c r="CB318" s="16">
        <v>0</v>
      </c>
      <c r="CC318" s="16">
        <v>0</v>
      </c>
      <c r="CD318" s="16">
        <v>0</v>
      </c>
      <c r="CE318" s="16">
        <v>0</v>
      </c>
      <c r="CF318" s="16">
        <v>0</v>
      </c>
      <c r="CG318" s="16">
        <v>0</v>
      </c>
      <c r="CH318" s="16">
        <v>0</v>
      </c>
    </row>
    <row r="319" spans="21:86" ht="24" customHeight="1">
      <c r="W319" s="17">
        <v>0</v>
      </c>
      <c r="X319" s="17">
        <v>0</v>
      </c>
      <c r="Y319" s="17">
        <v>131.71372549019608</v>
      </c>
      <c r="Z319" s="17">
        <v>0</v>
      </c>
      <c r="AA319" s="17">
        <v>58.129411764705878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131.71372549019608</v>
      </c>
      <c r="AH319" s="17">
        <v>57.509803921568626</v>
      </c>
      <c r="AI319" s="17">
        <v>58.129411764705878</v>
      </c>
      <c r="AJ319" s="17">
        <v>2</v>
      </c>
      <c r="AK319" s="17">
        <v>0</v>
      </c>
      <c r="AL319" s="17">
        <v>0</v>
      </c>
      <c r="AM319" s="17">
        <v>0</v>
      </c>
      <c r="AN319" s="17">
        <v>0</v>
      </c>
      <c r="AO319" s="17">
        <v>57.509803921568626</v>
      </c>
      <c r="AP319" s="17">
        <v>0</v>
      </c>
      <c r="AQ319" s="17">
        <v>30.874509803921569</v>
      </c>
      <c r="AR319" s="17">
        <v>0</v>
      </c>
      <c r="AS319" s="17">
        <v>0</v>
      </c>
      <c r="AT319" s="17">
        <v>0</v>
      </c>
      <c r="AU319" s="17">
        <v>0</v>
      </c>
      <c r="AV319" s="17">
        <v>113.99215686274509</v>
      </c>
      <c r="AW319" s="17">
        <v>57.509803921568626</v>
      </c>
      <c r="AX319" s="17">
        <v>0</v>
      </c>
      <c r="AY319" s="17">
        <v>30.874509803921569</v>
      </c>
      <c r="AZ319" s="17">
        <v>17.952941176470596</v>
      </c>
      <c r="BA319" s="17">
        <v>0</v>
      </c>
      <c r="BB319" s="17">
        <v>0</v>
      </c>
      <c r="BC319" s="17">
        <v>113.99215686274509</v>
      </c>
      <c r="BD319" s="17">
        <v>0</v>
      </c>
      <c r="BE319" s="17">
        <v>57.509803921568626</v>
      </c>
      <c r="BF319" s="17">
        <v>0</v>
      </c>
      <c r="BG319" s="17">
        <v>19.952941176470596</v>
      </c>
      <c r="BH319" s="17">
        <v>0</v>
      </c>
      <c r="BI319" s="17">
        <v>0</v>
      </c>
      <c r="BJ319" s="17">
        <v>0</v>
      </c>
      <c r="BK319" s="17">
        <v>113.99215686274509</v>
      </c>
      <c r="BL319" s="17">
        <v>112.19607843137257</v>
      </c>
      <c r="BM319" s="17">
        <v>57.509803921568626</v>
      </c>
      <c r="BN319" s="17">
        <v>0</v>
      </c>
      <c r="BO319" s="17">
        <v>19.952941176470596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</row>
    <row r="320" spans="21:86" ht="24" customHeight="1">
      <c r="W320" s="15" cm="1">
        <f t="array" ref="W320:CH328">IM2COL(W286:AD293,3,1,2,0)</f>
        <v>0</v>
      </c>
      <c r="X320" s="15">
        <v>152.06274509803916</v>
      </c>
      <c r="Y320" s="15">
        <v>27.956862745098046</v>
      </c>
      <c r="Z320" s="15">
        <v>0</v>
      </c>
      <c r="AA320" s="15">
        <v>0</v>
      </c>
      <c r="AB320" s="15">
        <v>131.71372549019608</v>
      </c>
      <c r="AC320" s="15">
        <v>119.70588235294122</v>
      </c>
      <c r="AD320" s="15">
        <v>58.129411764705878</v>
      </c>
      <c r="AE320" s="15">
        <v>152.06274509803916</v>
      </c>
      <c r="AF320" s="15">
        <v>152.06274509803916</v>
      </c>
      <c r="AG320" s="15">
        <v>27.956862745098046</v>
      </c>
      <c r="AH320" s="15">
        <v>27.956862745098046</v>
      </c>
      <c r="AI320" s="15">
        <v>131.71372549019608</v>
      </c>
      <c r="AJ320" s="15">
        <v>131.71372549019608</v>
      </c>
      <c r="AK320" s="15">
        <v>148.96078431372553</v>
      </c>
      <c r="AL320" s="15">
        <v>120.08627450980396</v>
      </c>
      <c r="AM320" s="15">
        <v>196.09803921568621</v>
      </c>
      <c r="AN320" s="15">
        <v>44.035294117647055</v>
      </c>
      <c r="AO320" s="15">
        <v>0</v>
      </c>
      <c r="AP320" s="15">
        <v>0</v>
      </c>
      <c r="AQ320" s="15">
        <v>189.2235294117647</v>
      </c>
      <c r="AR320" s="15">
        <v>57.509803921568626</v>
      </c>
      <c r="AS320" s="15">
        <v>31.254901960784309</v>
      </c>
      <c r="AT320" s="15">
        <v>30.874509803921569</v>
      </c>
      <c r="AU320" s="15">
        <v>196.09803921568621</v>
      </c>
      <c r="AV320" s="15">
        <v>152.06274509803916</v>
      </c>
      <c r="AW320" s="15">
        <v>0</v>
      </c>
      <c r="AX320" s="15">
        <v>0</v>
      </c>
      <c r="AY320" s="15">
        <v>189.2235294117647</v>
      </c>
      <c r="AZ320" s="15">
        <v>131.71372549019608</v>
      </c>
      <c r="BA320" s="15">
        <v>60.129411764705878</v>
      </c>
      <c r="BB320" s="15">
        <v>58.129411764705878</v>
      </c>
      <c r="BC320" s="15">
        <v>0</v>
      </c>
      <c r="BD320" s="15">
        <v>44.035294117647055</v>
      </c>
      <c r="BE320" s="15">
        <v>113.99215686274509</v>
      </c>
      <c r="BF320" s="15">
        <v>113.99215686274509</v>
      </c>
      <c r="BG320" s="15">
        <v>0</v>
      </c>
      <c r="BH320" s="15">
        <v>57.509803921568626</v>
      </c>
      <c r="BI320" s="15">
        <v>46.827450980392165</v>
      </c>
      <c r="BJ320" s="15">
        <v>19.952941176470596</v>
      </c>
      <c r="BK320" s="15">
        <v>44.035294117647055</v>
      </c>
      <c r="BL320" s="15">
        <v>44.035294117647055</v>
      </c>
      <c r="BM320" s="15">
        <v>113.99215686274509</v>
      </c>
      <c r="BN320" s="15">
        <v>0</v>
      </c>
      <c r="BO320" s="15">
        <v>57.509803921568626</v>
      </c>
      <c r="BP320" s="15">
        <v>57.509803921568626</v>
      </c>
      <c r="BQ320" s="15">
        <v>48.827450980392165</v>
      </c>
      <c r="BR320" s="15">
        <v>30.874509803921569</v>
      </c>
      <c r="BS320" s="15">
        <v>44.035294117647055</v>
      </c>
      <c r="BT320" s="15">
        <v>0</v>
      </c>
      <c r="BU320" s="15">
        <v>112.19607843137257</v>
      </c>
      <c r="BV320" s="15">
        <v>226.18823529411765</v>
      </c>
      <c r="BW320" s="15">
        <v>57.509803921568626</v>
      </c>
      <c r="BX320" s="15">
        <v>0</v>
      </c>
      <c r="BY320" s="15">
        <v>2</v>
      </c>
      <c r="BZ320" s="15">
        <v>17.952941176470596</v>
      </c>
      <c r="CA320" s="15">
        <v>44.035294117647055</v>
      </c>
      <c r="CB320" s="15">
        <v>44.035294117647055</v>
      </c>
      <c r="CC320" s="15">
        <v>226.18823529411765</v>
      </c>
      <c r="CD320" s="15">
        <v>113.99215686274509</v>
      </c>
      <c r="CE320" s="15">
        <v>57.509803921568626</v>
      </c>
      <c r="CF320" s="15">
        <v>57.509803921568626</v>
      </c>
      <c r="CG320" s="15">
        <v>19.952941176470596</v>
      </c>
      <c r="CH320" s="15">
        <v>19.952941176470596</v>
      </c>
    </row>
    <row r="321" spans="23:86" ht="24" customHeight="1">
      <c r="W321" s="16">
        <v>152.06274509803916</v>
      </c>
      <c r="X321" s="16">
        <v>27.956862745098046</v>
      </c>
      <c r="Y321" s="16">
        <v>0</v>
      </c>
      <c r="Z321" s="16">
        <v>0</v>
      </c>
      <c r="AA321" s="16">
        <v>131.71372549019608</v>
      </c>
      <c r="AB321" s="16">
        <v>119.70588235294122</v>
      </c>
      <c r="AC321" s="16">
        <v>58.129411764705878</v>
      </c>
      <c r="AD321" s="16">
        <v>0</v>
      </c>
      <c r="AE321" s="16">
        <v>152.06274509803916</v>
      </c>
      <c r="AF321" s="16">
        <v>27.956862745098046</v>
      </c>
      <c r="AG321" s="16">
        <v>27.956862745098046</v>
      </c>
      <c r="AH321" s="16">
        <v>131.71372549019608</v>
      </c>
      <c r="AI321" s="16">
        <v>131.71372549019608</v>
      </c>
      <c r="AJ321" s="16">
        <v>148.96078431372553</v>
      </c>
      <c r="AK321" s="16">
        <v>120.08627450980396</v>
      </c>
      <c r="AL321" s="16">
        <v>0</v>
      </c>
      <c r="AM321" s="16">
        <v>44.035294117647055</v>
      </c>
      <c r="AN321" s="16">
        <v>0</v>
      </c>
      <c r="AO321" s="16">
        <v>0</v>
      </c>
      <c r="AP321" s="16">
        <v>189.2235294117647</v>
      </c>
      <c r="AQ321" s="16">
        <v>57.509803921568626</v>
      </c>
      <c r="AR321" s="16">
        <v>31.254901960784309</v>
      </c>
      <c r="AS321" s="16">
        <v>30.874509803921569</v>
      </c>
      <c r="AT321" s="16">
        <v>0</v>
      </c>
      <c r="AU321" s="16">
        <v>152.06274509803916</v>
      </c>
      <c r="AV321" s="16">
        <v>0</v>
      </c>
      <c r="AW321" s="16">
        <v>0</v>
      </c>
      <c r="AX321" s="16">
        <v>189.2235294117647</v>
      </c>
      <c r="AY321" s="16">
        <v>131.71372549019608</v>
      </c>
      <c r="AZ321" s="16">
        <v>60.129411764705878</v>
      </c>
      <c r="BA321" s="16">
        <v>58.129411764705878</v>
      </c>
      <c r="BB321" s="16">
        <v>0</v>
      </c>
      <c r="BC321" s="16">
        <v>44.035294117647055</v>
      </c>
      <c r="BD321" s="16">
        <v>113.99215686274509</v>
      </c>
      <c r="BE321" s="16">
        <v>113.99215686274509</v>
      </c>
      <c r="BF321" s="16">
        <v>0</v>
      </c>
      <c r="BG321" s="16">
        <v>57.509803921568626</v>
      </c>
      <c r="BH321" s="16">
        <v>46.827450980392165</v>
      </c>
      <c r="BI321" s="16">
        <v>19.952941176470596</v>
      </c>
      <c r="BJ321" s="16">
        <v>0</v>
      </c>
      <c r="BK321" s="16">
        <v>44.035294117647055</v>
      </c>
      <c r="BL321" s="16">
        <v>113.99215686274509</v>
      </c>
      <c r="BM321" s="16">
        <v>0</v>
      </c>
      <c r="BN321" s="16">
        <v>57.509803921568626</v>
      </c>
      <c r="BO321" s="16">
        <v>57.509803921568626</v>
      </c>
      <c r="BP321" s="16">
        <v>48.827450980392165</v>
      </c>
      <c r="BQ321" s="16">
        <v>30.874509803921569</v>
      </c>
      <c r="BR321" s="16">
        <v>0</v>
      </c>
      <c r="BS321" s="16">
        <v>0</v>
      </c>
      <c r="BT321" s="16">
        <v>112.19607843137257</v>
      </c>
      <c r="BU321" s="16">
        <v>226.18823529411765</v>
      </c>
      <c r="BV321" s="16">
        <v>57.509803921568626</v>
      </c>
      <c r="BW321" s="16">
        <v>0</v>
      </c>
      <c r="BX321" s="16">
        <v>2</v>
      </c>
      <c r="BY321" s="16">
        <v>17.952941176470596</v>
      </c>
      <c r="BZ321" s="16">
        <v>0</v>
      </c>
      <c r="CA321" s="16">
        <v>44.035294117647055</v>
      </c>
      <c r="CB321" s="16">
        <v>226.18823529411765</v>
      </c>
      <c r="CC321" s="16">
        <v>113.99215686274509</v>
      </c>
      <c r="CD321" s="16">
        <v>57.509803921568626</v>
      </c>
      <c r="CE321" s="16">
        <v>57.509803921568626</v>
      </c>
      <c r="CF321" s="16">
        <v>19.952941176470596</v>
      </c>
      <c r="CG321" s="16">
        <v>19.952941176470596</v>
      </c>
      <c r="CH321" s="16">
        <v>0</v>
      </c>
    </row>
    <row r="322" spans="23:86" ht="24" customHeight="1">
      <c r="W322" s="16">
        <v>27.956862745098046</v>
      </c>
      <c r="X322" s="16">
        <v>0</v>
      </c>
      <c r="Y322" s="16">
        <v>0</v>
      </c>
      <c r="Z322" s="16">
        <v>131.71372549019608</v>
      </c>
      <c r="AA322" s="16">
        <v>119.70588235294122</v>
      </c>
      <c r="AB322" s="16">
        <v>58.129411764705878</v>
      </c>
      <c r="AC322" s="16">
        <v>0</v>
      </c>
      <c r="AD322" s="16">
        <v>0</v>
      </c>
      <c r="AE322" s="16">
        <v>27.956862745098046</v>
      </c>
      <c r="AF322" s="16">
        <v>27.956862745098046</v>
      </c>
      <c r="AG322" s="16">
        <v>131.71372549019608</v>
      </c>
      <c r="AH322" s="16">
        <v>131.71372549019608</v>
      </c>
      <c r="AI322" s="16">
        <v>148.96078431372553</v>
      </c>
      <c r="AJ322" s="16">
        <v>120.08627450980396</v>
      </c>
      <c r="AK322" s="16">
        <v>0</v>
      </c>
      <c r="AL322" s="16">
        <v>0</v>
      </c>
      <c r="AM322" s="16">
        <v>0</v>
      </c>
      <c r="AN322" s="16">
        <v>0</v>
      </c>
      <c r="AO322" s="16">
        <v>189.2235294117647</v>
      </c>
      <c r="AP322" s="16">
        <v>57.509803921568626</v>
      </c>
      <c r="AQ322" s="16">
        <v>31.254901960784309</v>
      </c>
      <c r="AR322" s="16">
        <v>30.874509803921569</v>
      </c>
      <c r="AS322" s="16">
        <v>0</v>
      </c>
      <c r="AT322" s="16">
        <v>0</v>
      </c>
      <c r="AU322" s="16">
        <v>0</v>
      </c>
      <c r="AV322" s="16">
        <v>0</v>
      </c>
      <c r="AW322" s="16">
        <v>189.2235294117647</v>
      </c>
      <c r="AX322" s="16">
        <v>131.71372549019608</v>
      </c>
      <c r="AY322" s="16">
        <v>60.129411764705878</v>
      </c>
      <c r="AZ322" s="16">
        <v>58.129411764705878</v>
      </c>
      <c r="BA322" s="16">
        <v>0</v>
      </c>
      <c r="BB322" s="16">
        <v>0</v>
      </c>
      <c r="BC322" s="16">
        <v>113.99215686274509</v>
      </c>
      <c r="BD322" s="16">
        <v>113.99215686274509</v>
      </c>
      <c r="BE322" s="16">
        <v>0</v>
      </c>
      <c r="BF322" s="16">
        <v>57.509803921568626</v>
      </c>
      <c r="BG322" s="16">
        <v>46.827450980392165</v>
      </c>
      <c r="BH322" s="16">
        <v>19.952941176470596</v>
      </c>
      <c r="BI322" s="16">
        <v>0</v>
      </c>
      <c r="BJ322" s="16">
        <v>0</v>
      </c>
      <c r="BK322" s="16">
        <v>113.99215686274509</v>
      </c>
      <c r="BL322" s="16">
        <v>0</v>
      </c>
      <c r="BM322" s="16">
        <v>57.509803921568626</v>
      </c>
      <c r="BN322" s="16">
        <v>57.509803921568626</v>
      </c>
      <c r="BO322" s="16">
        <v>48.827450980392165</v>
      </c>
      <c r="BP322" s="16">
        <v>30.874509803921569</v>
      </c>
      <c r="BQ322" s="16">
        <v>0</v>
      </c>
      <c r="BR322" s="16">
        <v>0</v>
      </c>
      <c r="BS322" s="16">
        <v>112.19607843137257</v>
      </c>
      <c r="BT322" s="16">
        <v>226.18823529411765</v>
      </c>
      <c r="BU322" s="16">
        <v>57.509803921568626</v>
      </c>
      <c r="BV322" s="16">
        <v>0</v>
      </c>
      <c r="BW322" s="16">
        <v>2</v>
      </c>
      <c r="BX322" s="16">
        <v>17.952941176470596</v>
      </c>
      <c r="BY322" s="16">
        <v>0</v>
      </c>
      <c r="BZ322" s="16">
        <v>0</v>
      </c>
      <c r="CA322" s="16">
        <v>226.18823529411765</v>
      </c>
      <c r="CB322" s="16">
        <v>113.99215686274509</v>
      </c>
      <c r="CC322" s="16">
        <v>57.509803921568626</v>
      </c>
      <c r="CD322" s="16">
        <v>57.509803921568626</v>
      </c>
      <c r="CE322" s="16">
        <v>19.952941176470596</v>
      </c>
      <c r="CF322" s="16">
        <v>19.952941176470596</v>
      </c>
      <c r="CG322" s="16">
        <v>0</v>
      </c>
      <c r="CH322" s="16">
        <v>0</v>
      </c>
    </row>
    <row r="323" spans="23:86" ht="24" customHeight="1">
      <c r="W323" s="16">
        <v>152.06274509803916</v>
      </c>
      <c r="X323" s="16">
        <v>152.06274509803916</v>
      </c>
      <c r="Y323" s="16">
        <v>27.956862745098046</v>
      </c>
      <c r="Z323" s="16">
        <v>27.956862745098046</v>
      </c>
      <c r="AA323" s="16">
        <v>131.71372549019608</v>
      </c>
      <c r="AB323" s="16">
        <v>131.71372549019608</v>
      </c>
      <c r="AC323" s="16">
        <v>148.96078431372553</v>
      </c>
      <c r="AD323" s="16">
        <v>120.08627450980396</v>
      </c>
      <c r="AE323" s="16">
        <v>196.09803921568621</v>
      </c>
      <c r="AF323" s="16">
        <v>44.035294117647055</v>
      </c>
      <c r="AG323" s="16">
        <v>0</v>
      </c>
      <c r="AH323" s="16">
        <v>0</v>
      </c>
      <c r="AI323" s="16">
        <v>189.2235294117647</v>
      </c>
      <c r="AJ323" s="16">
        <v>57.509803921568626</v>
      </c>
      <c r="AK323" s="16">
        <v>31.254901960784309</v>
      </c>
      <c r="AL323" s="16">
        <v>30.874509803921569</v>
      </c>
      <c r="AM323" s="16">
        <v>196.09803921568621</v>
      </c>
      <c r="AN323" s="16">
        <v>152.06274509803916</v>
      </c>
      <c r="AO323" s="16">
        <v>0</v>
      </c>
      <c r="AP323" s="16">
        <v>0</v>
      </c>
      <c r="AQ323" s="16">
        <v>189.2235294117647</v>
      </c>
      <c r="AR323" s="16">
        <v>131.71372549019608</v>
      </c>
      <c r="AS323" s="16">
        <v>60.129411764705878</v>
      </c>
      <c r="AT323" s="16">
        <v>58.129411764705878</v>
      </c>
      <c r="AU323" s="16">
        <v>0</v>
      </c>
      <c r="AV323" s="16">
        <v>44.035294117647055</v>
      </c>
      <c r="AW323" s="16">
        <v>113.99215686274509</v>
      </c>
      <c r="AX323" s="16">
        <v>113.99215686274509</v>
      </c>
      <c r="AY323" s="16">
        <v>0</v>
      </c>
      <c r="AZ323" s="16">
        <v>57.509803921568626</v>
      </c>
      <c r="BA323" s="16">
        <v>46.827450980392165</v>
      </c>
      <c r="BB323" s="16">
        <v>19.952941176470596</v>
      </c>
      <c r="BC323" s="16">
        <v>44.035294117647055</v>
      </c>
      <c r="BD323" s="16">
        <v>44.035294117647055</v>
      </c>
      <c r="BE323" s="16">
        <v>113.99215686274509</v>
      </c>
      <c r="BF323" s="16">
        <v>0</v>
      </c>
      <c r="BG323" s="16">
        <v>57.509803921568626</v>
      </c>
      <c r="BH323" s="16">
        <v>57.509803921568626</v>
      </c>
      <c r="BI323" s="16">
        <v>48.827450980392165</v>
      </c>
      <c r="BJ323" s="16">
        <v>30.874509803921569</v>
      </c>
      <c r="BK323" s="16">
        <v>44.035294117647055</v>
      </c>
      <c r="BL323" s="16">
        <v>0</v>
      </c>
      <c r="BM323" s="16">
        <v>112.19607843137257</v>
      </c>
      <c r="BN323" s="16">
        <v>226.18823529411765</v>
      </c>
      <c r="BO323" s="16">
        <v>57.509803921568626</v>
      </c>
      <c r="BP323" s="16">
        <v>0</v>
      </c>
      <c r="BQ323" s="16">
        <v>2</v>
      </c>
      <c r="BR323" s="16">
        <v>17.952941176470596</v>
      </c>
      <c r="BS323" s="16">
        <v>44.035294117647055</v>
      </c>
      <c r="BT323" s="16">
        <v>44.035294117647055</v>
      </c>
      <c r="BU323" s="16">
        <v>226.18823529411765</v>
      </c>
      <c r="BV323" s="16">
        <v>113.99215686274509</v>
      </c>
      <c r="BW323" s="16">
        <v>57.509803921568626</v>
      </c>
      <c r="BX323" s="16">
        <v>57.509803921568626</v>
      </c>
      <c r="BY323" s="16">
        <v>19.952941176470596</v>
      </c>
      <c r="BZ323" s="16">
        <v>19.952941176470596</v>
      </c>
      <c r="CA323" s="16">
        <v>0</v>
      </c>
      <c r="CB323" s="16">
        <v>0</v>
      </c>
      <c r="CC323" s="16">
        <v>0</v>
      </c>
      <c r="CD323" s="16">
        <v>0</v>
      </c>
      <c r="CE323" s="16">
        <v>0</v>
      </c>
      <c r="CF323" s="16">
        <v>0</v>
      </c>
      <c r="CG323" s="16">
        <v>0</v>
      </c>
      <c r="CH323" s="16">
        <v>0</v>
      </c>
    </row>
    <row r="324" spans="23:86" ht="24" customHeight="1">
      <c r="W324" s="16">
        <v>152.06274509803916</v>
      </c>
      <c r="X324" s="16">
        <v>27.956862745098046</v>
      </c>
      <c r="Y324" s="16">
        <v>27.956862745098046</v>
      </c>
      <c r="Z324" s="16">
        <v>131.71372549019608</v>
      </c>
      <c r="AA324" s="16">
        <v>131.71372549019608</v>
      </c>
      <c r="AB324" s="16">
        <v>148.96078431372553</v>
      </c>
      <c r="AC324" s="16">
        <v>120.08627450980396</v>
      </c>
      <c r="AD324" s="16">
        <v>0</v>
      </c>
      <c r="AE324" s="16">
        <v>44.035294117647055</v>
      </c>
      <c r="AF324" s="16">
        <v>0</v>
      </c>
      <c r="AG324" s="16">
        <v>0</v>
      </c>
      <c r="AH324" s="16">
        <v>189.2235294117647</v>
      </c>
      <c r="AI324" s="16">
        <v>57.509803921568626</v>
      </c>
      <c r="AJ324" s="16">
        <v>31.254901960784309</v>
      </c>
      <c r="AK324" s="16">
        <v>30.874509803921569</v>
      </c>
      <c r="AL324" s="16">
        <v>0</v>
      </c>
      <c r="AM324" s="16">
        <v>152.06274509803916</v>
      </c>
      <c r="AN324" s="16">
        <v>0</v>
      </c>
      <c r="AO324" s="16">
        <v>0</v>
      </c>
      <c r="AP324" s="16">
        <v>189.2235294117647</v>
      </c>
      <c r="AQ324" s="16">
        <v>131.71372549019608</v>
      </c>
      <c r="AR324" s="16">
        <v>60.129411764705878</v>
      </c>
      <c r="AS324" s="16">
        <v>58.129411764705878</v>
      </c>
      <c r="AT324" s="16">
        <v>0</v>
      </c>
      <c r="AU324" s="16">
        <v>44.035294117647055</v>
      </c>
      <c r="AV324" s="16">
        <v>113.99215686274509</v>
      </c>
      <c r="AW324" s="16">
        <v>113.99215686274509</v>
      </c>
      <c r="AX324" s="16">
        <v>0</v>
      </c>
      <c r="AY324" s="16">
        <v>57.509803921568626</v>
      </c>
      <c r="AZ324" s="16">
        <v>46.827450980392165</v>
      </c>
      <c r="BA324" s="16">
        <v>19.952941176470596</v>
      </c>
      <c r="BB324" s="16">
        <v>0</v>
      </c>
      <c r="BC324" s="16">
        <v>44.035294117647055</v>
      </c>
      <c r="BD324" s="16">
        <v>113.99215686274509</v>
      </c>
      <c r="BE324" s="16">
        <v>0</v>
      </c>
      <c r="BF324" s="16">
        <v>57.509803921568626</v>
      </c>
      <c r="BG324" s="16">
        <v>57.509803921568626</v>
      </c>
      <c r="BH324" s="16">
        <v>48.827450980392165</v>
      </c>
      <c r="BI324" s="16">
        <v>30.874509803921569</v>
      </c>
      <c r="BJ324" s="16">
        <v>0</v>
      </c>
      <c r="BK324" s="16">
        <v>0</v>
      </c>
      <c r="BL324" s="16">
        <v>112.19607843137257</v>
      </c>
      <c r="BM324" s="16">
        <v>226.18823529411765</v>
      </c>
      <c r="BN324" s="16">
        <v>57.509803921568626</v>
      </c>
      <c r="BO324" s="16">
        <v>0</v>
      </c>
      <c r="BP324" s="16">
        <v>2</v>
      </c>
      <c r="BQ324" s="16">
        <v>17.952941176470596</v>
      </c>
      <c r="BR324" s="16">
        <v>0</v>
      </c>
      <c r="BS324" s="16">
        <v>44.035294117647055</v>
      </c>
      <c r="BT324" s="16">
        <v>226.18823529411765</v>
      </c>
      <c r="BU324" s="16">
        <v>113.99215686274509</v>
      </c>
      <c r="BV324" s="16">
        <v>57.509803921568626</v>
      </c>
      <c r="BW324" s="16">
        <v>57.509803921568626</v>
      </c>
      <c r="BX324" s="16">
        <v>19.952941176470596</v>
      </c>
      <c r="BY324" s="16">
        <v>19.952941176470596</v>
      </c>
      <c r="BZ324" s="16">
        <v>0</v>
      </c>
      <c r="CA324" s="16">
        <v>0</v>
      </c>
      <c r="CB324" s="16">
        <v>0</v>
      </c>
      <c r="CC324" s="16">
        <v>0</v>
      </c>
      <c r="CD324" s="16">
        <v>0</v>
      </c>
      <c r="CE324" s="16">
        <v>0</v>
      </c>
      <c r="CF324" s="16">
        <v>0</v>
      </c>
      <c r="CG324" s="16">
        <v>0</v>
      </c>
      <c r="CH324" s="16">
        <v>0</v>
      </c>
    </row>
    <row r="325" spans="23:86" ht="24" customHeight="1">
      <c r="W325" s="16">
        <v>27.956862745098046</v>
      </c>
      <c r="X325" s="16">
        <v>27.956862745098046</v>
      </c>
      <c r="Y325" s="16">
        <v>131.71372549019608</v>
      </c>
      <c r="Z325" s="16">
        <v>131.71372549019608</v>
      </c>
      <c r="AA325" s="16">
        <v>148.96078431372553</v>
      </c>
      <c r="AB325" s="16">
        <v>120.08627450980396</v>
      </c>
      <c r="AC325" s="16">
        <v>0</v>
      </c>
      <c r="AD325" s="16">
        <v>0</v>
      </c>
      <c r="AE325" s="16">
        <v>0</v>
      </c>
      <c r="AF325" s="16">
        <v>0</v>
      </c>
      <c r="AG325" s="16">
        <v>189.2235294117647</v>
      </c>
      <c r="AH325" s="16">
        <v>57.509803921568626</v>
      </c>
      <c r="AI325" s="16">
        <v>31.254901960784309</v>
      </c>
      <c r="AJ325" s="16">
        <v>30.874509803921569</v>
      </c>
      <c r="AK325" s="16">
        <v>0</v>
      </c>
      <c r="AL325" s="16">
        <v>0</v>
      </c>
      <c r="AM325" s="16">
        <v>0</v>
      </c>
      <c r="AN325" s="16">
        <v>0</v>
      </c>
      <c r="AO325" s="16">
        <v>189.2235294117647</v>
      </c>
      <c r="AP325" s="16">
        <v>131.71372549019608</v>
      </c>
      <c r="AQ325" s="16">
        <v>60.129411764705878</v>
      </c>
      <c r="AR325" s="16">
        <v>58.129411764705878</v>
      </c>
      <c r="AS325" s="16">
        <v>0</v>
      </c>
      <c r="AT325" s="16">
        <v>0</v>
      </c>
      <c r="AU325" s="16">
        <v>113.99215686274509</v>
      </c>
      <c r="AV325" s="16">
        <v>113.99215686274509</v>
      </c>
      <c r="AW325" s="16">
        <v>0</v>
      </c>
      <c r="AX325" s="16">
        <v>57.509803921568626</v>
      </c>
      <c r="AY325" s="16">
        <v>46.827450980392165</v>
      </c>
      <c r="AZ325" s="16">
        <v>19.952941176470596</v>
      </c>
      <c r="BA325" s="16">
        <v>0</v>
      </c>
      <c r="BB325" s="16">
        <v>0</v>
      </c>
      <c r="BC325" s="16">
        <v>113.99215686274509</v>
      </c>
      <c r="BD325" s="16">
        <v>0</v>
      </c>
      <c r="BE325" s="16">
        <v>57.509803921568626</v>
      </c>
      <c r="BF325" s="16">
        <v>57.509803921568626</v>
      </c>
      <c r="BG325" s="16">
        <v>48.827450980392165</v>
      </c>
      <c r="BH325" s="16">
        <v>30.874509803921569</v>
      </c>
      <c r="BI325" s="16">
        <v>0</v>
      </c>
      <c r="BJ325" s="16">
        <v>0</v>
      </c>
      <c r="BK325" s="16">
        <v>112.19607843137257</v>
      </c>
      <c r="BL325" s="16">
        <v>226.18823529411765</v>
      </c>
      <c r="BM325" s="16">
        <v>57.509803921568626</v>
      </c>
      <c r="BN325" s="16">
        <v>0</v>
      </c>
      <c r="BO325" s="16">
        <v>2</v>
      </c>
      <c r="BP325" s="16">
        <v>17.952941176470596</v>
      </c>
      <c r="BQ325" s="16">
        <v>0</v>
      </c>
      <c r="BR325" s="16">
        <v>0</v>
      </c>
      <c r="BS325" s="16">
        <v>226.18823529411765</v>
      </c>
      <c r="BT325" s="16">
        <v>113.99215686274509</v>
      </c>
      <c r="BU325" s="16">
        <v>57.509803921568626</v>
      </c>
      <c r="BV325" s="16">
        <v>57.509803921568626</v>
      </c>
      <c r="BW325" s="16">
        <v>19.952941176470596</v>
      </c>
      <c r="BX325" s="16">
        <v>19.952941176470596</v>
      </c>
      <c r="BY325" s="16">
        <v>0</v>
      </c>
      <c r="BZ325" s="16">
        <v>0</v>
      </c>
      <c r="CA325" s="16">
        <v>0</v>
      </c>
      <c r="CB325" s="16">
        <v>0</v>
      </c>
      <c r="CC325" s="16">
        <v>0</v>
      </c>
      <c r="CD325" s="16">
        <v>0</v>
      </c>
      <c r="CE325" s="16">
        <v>0</v>
      </c>
      <c r="CF325" s="16">
        <v>0</v>
      </c>
      <c r="CG325" s="16">
        <v>0</v>
      </c>
      <c r="CH325" s="16">
        <v>0</v>
      </c>
    </row>
    <row r="326" spans="23:86" ht="24" customHeight="1">
      <c r="W326" s="16">
        <v>196.09803921568621</v>
      </c>
      <c r="X326" s="16">
        <v>44.035294117647055</v>
      </c>
      <c r="Y326" s="16">
        <v>0</v>
      </c>
      <c r="Z326" s="16">
        <v>0</v>
      </c>
      <c r="AA326" s="16">
        <v>189.2235294117647</v>
      </c>
      <c r="AB326" s="16">
        <v>57.509803921568626</v>
      </c>
      <c r="AC326" s="16">
        <v>31.254901960784309</v>
      </c>
      <c r="AD326" s="16">
        <v>30.874509803921569</v>
      </c>
      <c r="AE326" s="16">
        <v>196.09803921568621</v>
      </c>
      <c r="AF326" s="16">
        <v>152.06274509803916</v>
      </c>
      <c r="AG326" s="16">
        <v>0</v>
      </c>
      <c r="AH326" s="16">
        <v>0</v>
      </c>
      <c r="AI326" s="16">
        <v>189.2235294117647</v>
      </c>
      <c r="AJ326" s="16">
        <v>131.71372549019608</v>
      </c>
      <c r="AK326" s="16">
        <v>60.129411764705878</v>
      </c>
      <c r="AL326" s="16">
        <v>58.129411764705878</v>
      </c>
      <c r="AM326" s="16">
        <v>0</v>
      </c>
      <c r="AN326" s="16">
        <v>44.035294117647055</v>
      </c>
      <c r="AO326" s="16">
        <v>113.99215686274509</v>
      </c>
      <c r="AP326" s="16">
        <v>113.99215686274509</v>
      </c>
      <c r="AQ326" s="16">
        <v>0</v>
      </c>
      <c r="AR326" s="16">
        <v>57.509803921568626</v>
      </c>
      <c r="AS326" s="16">
        <v>46.827450980392165</v>
      </c>
      <c r="AT326" s="16">
        <v>19.952941176470596</v>
      </c>
      <c r="AU326" s="16">
        <v>44.035294117647055</v>
      </c>
      <c r="AV326" s="16">
        <v>44.035294117647055</v>
      </c>
      <c r="AW326" s="16">
        <v>113.99215686274509</v>
      </c>
      <c r="AX326" s="16">
        <v>0</v>
      </c>
      <c r="AY326" s="16">
        <v>57.509803921568626</v>
      </c>
      <c r="AZ326" s="16">
        <v>57.509803921568626</v>
      </c>
      <c r="BA326" s="16">
        <v>48.827450980392165</v>
      </c>
      <c r="BB326" s="16">
        <v>30.874509803921569</v>
      </c>
      <c r="BC326" s="16">
        <v>44.035294117647055</v>
      </c>
      <c r="BD326" s="16">
        <v>0</v>
      </c>
      <c r="BE326" s="16">
        <v>112.19607843137257</v>
      </c>
      <c r="BF326" s="16">
        <v>226.18823529411765</v>
      </c>
      <c r="BG326" s="16">
        <v>57.509803921568626</v>
      </c>
      <c r="BH326" s="16">
        <v>0</v>
      </c>
      <c r="BI326" s="16">
        <v>2</v>
      </c>
      <c r="BJ326" s="16">
        <v>17.952941176470596</v>
      </c>
      <c r="BK326" s="16">
        <v>44.035294117647055</v>
      </c>
      <c r="BL326" s="16">
        <v>44.035294117647055</v>
      </c>
      <c r="BM326" s="16">
        <v>226.18823529411765</v>
      </c>
      <c r="BN326" s="16">
        <v>113.99215686274509</v>
      </c>
      <c r="BO326" s="16">
        <v>57.509803921568626</v>
      </c>
      <c r="BP326" s="16">
        <v>57.509803921568626</v>
      </c>
      <c r="BQ326" s="16">
        <v>19.952941176470596</v>
      </c>
      <c r="BR326" s="16">
        <v>19.952941176470596</v>
      </c>
      <c r="BS326" s="16">
        <v>0</v>
      </c>
      <c r="BT326" s="16">
        <v>0</v>
      </c>
      <c r="BU326" s="16">
        <v>0</v>
      </c>
      <c r="BV326" s="16">
        <v>0</v>
      </c>
      <c r="BW326" s="16">
        <v>0</v>
      </c>
      <c r="BX326" s="16">
        <v>0</v>
      </c>
      <c r="BY326" s="16">
        <v>0</v>
      </c>
      <c r="BZ326" s="16">
        <v>0</v>
      </c>
      <c r="CA326" s="16">
        <v>0</v>
      </c>
      <c r="CB326" s="16">
        <v>0</v>
      </c>
      <c r="CC326" s="16">
        <v>0</v>
      </c>
      <c r="CD326" s="16">
        <v>0</v>
      </c>
      <c r="CE326" s="16">
        <v>0</v>
      </c>
      <c r="CF326" s="16">
        <v>0</v>
      </c>
      <c r="CG326" s="16">
        <v>0</v>
      </c>
      <c r="CH326" s="16">
        <v>0</v>
      </c>
    </row>
    <row r="327" spans="23:86" ht="24" customHeight="1">
      <c r="W327" s="16">
        <v>44.035294117647055</v>
      </c>
      <c r="X327" s="16">
        <v>0</v>
      </c>
      <c r="Y327" s="16">
        <v>0</v>
      </c>
      <c r="Z327" s="16">
        <v>189.2235294117647</v>
      </c>
      <c r="AA327" s="16">
        <v>57.509803921568626</v>
      </c>
      <c r="AB327" s="16">
        <v>31.254901960784309</v>
      </c>
      <c r="AC327" s="16">
        <v>30.874509803921569</v>
      </c>
      <c r="AD327" s="16">
        <v>0</v>
      </c>
      <c r="AE327" s="16">
        <v>152.06274509803916</v>
      </c>
      <c r="AF327" s="16">
        <v>0</v>
      </c>
      <c r="AG327" s="16">
        <v>0</v>
      </c>
      <c r="AH327" s="16">
        <v>189.2235294117647</v>
      </c>
      <c r="AI327" s="16">
        <v>131.71372549019608</v>
      </c>
      <c r="AJ327" s="16">
        <v>60.129411764705878</v>
      </c>
      <c r="AK327" s="16">
        <v>58.129411764705878</v>
      </c>
      <c r="AL327" s="16">
        <v>0</v>
      </c>
      <c r="AM327" s="16">
        <v>44.035294117647055</v>
      </c>
      <c r="AN327" s="16">
        <v>113.99215686274509</v>
      </c>
      <c r="AO327" s="16">
        <v>113.99215686274509</v>
      </c>
      <c r="AP327" s="16">
        <v>0</v>
      </c>
      <c r="AQ327" s="16">
        <v>57.509803921568626</v>
      </c>
      <c r="AR327" s="16">
        <v>46.827450980392165</v>
      </c>
      <c r="AS327" s="16">
        <v>19.952941176470596</v>
      </c>
      <c r="AT327" s="16">
        <v>0</v>
      </c>
      <c r="AU327" s="16">
        <v>44.035294117647055</v>
      </c>
      <c r="AV327" s="16">
        <v>113.99215686274509</v>
      </c>
      <c r="AW327" s="16">
        <v>0</v>
      </c>
      <c r="AX327" s="16">
        <v>57.509803921568626</v>
      </c>
      <c r="AY327" s="16">
        <v>57.509803921568626</v>
      </c>
      <c r="AZ327" s="16">
        <v>48.827450980392165</v>
      </c>
      <c r="BA327" s="16">
        <v>30.874509803921569</v>
      </c>
      <c r="BB327" s="16">
        <v>0</v>
      </c>
      <c r="BC327" s="16">
        <v>0</v>
      </c>
      <c r="BD327" s="16">
        <v>112.19607843137257</v>
      </c>
      <c r="BE327" s="16">
        <v>226.18823529411765</v>
      </c>
      <c r="BF327" s="16">
        <v>57.509803921568626</v>
      </c>
      <c r="BG327" s="16">
        <v>0</v>
      </c>
      <c r="BH327" s="16">
        <v>2</v>
      </c>
      <c r="BI327" s="16">
        <v>17.952941176470596</v>
      </c>
      <c r="BJ327" s="16">
        <v>0</v>
      </c>
      <c r="BK327" s="16">
        <v>44.035294117647055</v>
      </c>
      <c r="BL327" s="16">
        <v>226.18823529411765</v>
      </c>
      <c r="BM327" s="16">
        <v>113.99215686274509</v>
      </c>
      <c r="BN327" s="16">
        <v>57.509803921568626</v>
      </c>
      <c r="BO327" s="16">
        <v>57.509803921568626</v>
      </c>
      <c r="BP327" s="16">
        <v>19.952941176470596</v>
      </c>
      <c r="BQ327" s="16">
        <v>19.952941176470596</v>
      </c>
      <c r="BR327" s="16">
        <v>0</v>
      </c>
      <c r="BS327" s="16">
        <v>0</v>
      </c>
      <c r="BT327" s="16">
        <v>0</v>
      </c>
      <c r="BU327" s="16">
        <v>0</v>
      </c>
      <c r="BV327" s="16">
        <v>0</v>
      </c>
      <c r="BW327" s="16">
        <v>0</v>
      </c>
      <c r="BX327" s="16">
        <v>0</v>
      </c>
      <c r="BY327" s="16">
        <v>0</v>
      </c>
      <c r="BZ327" s="16">
        <v>0</v>
      </c>
      <c r="CA327" s="16">
        <v>0</v>
      </c>
      <c r="CB327" s="16">
        <v>0</v>
      </c>
      <c r="CC327" s="16">
        <v>0</v>
      </c>
      <c r="CD327" s="16">
        <v>0</v>
      </c>
      <c r="CE327" s="16">
        <v>0</v>
      </c>
      <c r="CF327" s="16">
        <v>0</v>
      </c>
      <c r="CG327" s="16">
        <v>0</v>
      </c>
      <c r="CH327" s="16">
        <v>0</v>
      </c>
    </row>
    <row r="328" spans="23:86" ht="24" customHeight="1">
      <c r="W328" s="17">
        <v>0</v>
      </c>
      <c r="X328" s="17">
        <v>0</v>
      </c>
      <c r="Y328" s="17">
        <v>189.2235294117647</v>
      </c>
      <c r="Z328" s="17">
        <v>57.509803921568626</v>
      </c>
      <c r="AA328" s="17">
        <v>31.254901960784309</v>
      </c>
      <c r="AB328" s="17">
        <v>30.874509803921569</v>
      </c>
      <c r="AC328" s="17">
        <v>0</v>
      </c>
      <c r="AD328" s="17">
        <v>0</v>
      </c>
      <c r="AE328" s="17">
        <v>0</v>
      </c>
      <c r="AF328" s="17">
        <v>0</v>
      </c>
      <c r="AG328" s="17">
        <v>189.2235294117647</v>
      </c>
      <c r="AH328" s="17">
        <v>131.71372549019608</v>
      </c>
      <c r="AI328" s="17">
        <v>60.129411764705878</v>
      </c>
      <c r="AJ328" s="17">
        <v>58.129411764705878</v>
      </c>
      <c r="AK328" s="17">
        <v>0</v>
      </c>
      <c r="AL328" s="17">
        <v>0</v>
      </c>
      <c r="AM328" s="17">
        <v>113.99215686274509</v>
      </c>
      <c r="AN328" s="17">
        <v>113.99215686274509</v>
      </c>
      <c r="AO328" s="17">
        <v>0</v>
      </c>
      <c r="AP328" s="17">
        <v>57.509803921568626</v>
      </c>
      <c r="AQ328" s="17">
        <v>46.827450980392165</v>
      </c>
      <c r="AR328" s="17">
        <v>19.952941176470596</v>
      </c>
      <c r="AS328" s="17">
        <v>0</v>
      </c>
      <c r="AT328" s="17">
        <v>0</v>
      </c>
      <c r="AU328" s="17">
        <v>113.99215686274509</v>
      </c>
      <c r="AV328" s="17">
        <v>0</v>
      </c>
      <c r="AW328" s="17">
        <v>57.509803921568626</v>
      </c>
      <c r="AX328" s="17">
        <v>57.509803921568626</v>
      </c>
      <c r="AY328" s="17">
        <v>48.827450980392165</v>
      </c>
      <c r="AZ328" s="17">
        <v>30.874509803921569</v>
      </c>
      <c r="BA328" s="17">
        <v>0</v>
      </c>
      <c r="BB328" s="17">
        <v>0</v>
      </c>
      <c r="BC328" s="17">
        <v>112.19607843137257</v>
      </c>
      <c r="BD328" s="17">
        <v>226.18823529411765</v>
      </c>
      <c r="BE328" s="17">
        <v>57.509803921568626</v>
      </c>
      <c r="BF328" s="17">
        <v>0</v>
      </c>
      <c r="BG328" s="17">
        <v>2</v>
      </c>
      <c r="BH328" s="17">
        <v>17.952941176470596</v>
      </c>
      <c r="BI328" s="17">
        <v>0</v>
      </c>
      <c r="BJ328" s="17">
        <v>0</v>
      </c>
      <c r="BK328" s="17">
        <v>226.18823529411765</v>
      </c>
      <c r="BL328" s="17">
        <v>113.99215686274509</v>
      </c>
      <c r="BM328" s="17">
        <v>57.509803921568626</v>
      </c>
      <c r="BN328" s="17">
        <v>57.509803921568626</v>
      </c>
      <c r="BO328" s="17">
        <v>19.952941176470596</v>
      </c>
      <c r="BP328" s="17">
        <v>19.952941176470596</v>
      </c>
      <c r="BQ328" s="17">
        <v>0</v>
      </c>
      <c r="BR328" s="17">
        <v>0</v>
      </c>
      <c r="BS328" s="17">
        <v>0</v>
      </c>
      <c r="BT328" s="17">
        <v>0</v>
      </c>
      <c r="BU328" s="17">
        <v>0</v>
      </c>
      <c r="BV328" s="17">
        <v>0</v>
      </c>
      <c r="BW328" s="17">
        <v>0</v>
      </c>
      <c r="BX328" s="17">
        <v>0</v>
      </c>
      <c r="BY328" s="17">
        <v>0</v>
      </c>
      <c r="BZ328" s="17">
        <v>0</v>
      </c>
      <c r="CA328" s="17">
        <v>0</v>
      </c>
      <c r="CB328" s="17">
        <v>0</v>
      </c>
      <c r="CC328" s="17">
        <v>0</v>
      </c>
      <c r="CD328" s="17">
        <v>0</v>
      </c>
      <c r="CE328" s="17">
        <v>0</v>
      </c>
      <c r="CF328" s="17">
        <v>0</v>
      </c>
      <c r="CG328" s="17">
        <v>0</v>
      </c>
      <c r="CH328" s="17">
        <v>0</v>
      </c>
    </row>
    <row r="329" spans="23:86" ht="24" customHeight="1">
      <c r="W329" s="15" cm="1">
        <f t="array" ref="W329:CH337">IM2COL(W294:AD301,3,1,2,0)</f>
        <v>0.69411764705882328</v>
      </c>
      <c r="X329" s="15">
        <v>2.7058823529411766</v>
      </c>
      <c r="Y329" s="15">
        <v>4.3058823529411754</v>
      </c>
      <c r="Z329" s="15">
        <v>3.8392156862745104</v>
      </c>
      <c r="AA329" s="15">
        <v>6.0705882352941174</v>
      </c>
      <c r="AB329" s="15">
        <v>4.3333333333333339</v>
      </c>
      <c r="AC329" s="15">
        <v>5.3137254901960782</v>
      </c>
      <c r="AD329" s="15">
        <v>4.2</v>
      </c>
      <c r="AE329" s="15">
        <v>0</v>
      </c>
      <c r="AF329" s="15">
        <v>1.1882352941176475</v>
      </c>
      <c r="AG329" s="15">
        <v>5.0705882352941174</v>
      </c>
      <c r="AH329" s="15">
        <v>5.6352941176470583</v>
      </c>
      <c r="AI329" s="15">
        <v>6.2745098039215694</v>
      </c>
      <c r="AJ329" s="15">
        <v>4.2588235294117656</v>
      </c>
      <c r="AK329" s="15">
        <v>5.4</v>
      </c>
      <c r="AL329" s="15">
        <v>4.219607843137255</v>
      </c>
      <c r="AM329" s="15">
        <v>0</v>
      </c>
      <c r="AN329" s="15">
        <v>0.27450980392156943</v>
      </c>
      <c r="AO329" s="15">
        <v>6.2784313725490186</v>
      </c>
      <c r="AP329" s="15">
        <v>6.5921568627450977</v>
      </c>
      <c r="AQ329" s="15">
        <v>6.0196078431372557</v>
      </c>
      <c r="AR329" s="15">
        <v>3.607843137254902</v>
      </c>
      <c r="AS329" s="15">
        <v>5.9411764705882355</v>
      </c>
      <c r="AT329" s="15">
        <v>4.8117647058823527</v>
      </c>
      <c r="AU329" s="15">
        <v>0</v>
      </c>
      <c r="AV329" s="15">
        <v>0</v>
      </c>
      <c r="AW329" s="15">
        <v>6.5960784313725469</v>
      </c>
      <c r="AX329" s="15">
        <v>7.321568627450981</v>
      </c>
      <c r="AY329" s="15">
        <v>5.5019607843137264</v>
      </c>
      <c r="AZ329" s="15">
        <v>3.4274509803921567</v>
      </c>
      <c r="BA329" s="15">
        <v>6.4627450980392158</v>
      </c>
      <c r="BB329" s="15">
        <v>5.3607843137254907</v>
      </c>
      <c r="BC329" s="15">
        <v>0</v>
      </c>
      <c r="BD329" s="15">
        <v>0</v>
      </c>
      <c r="BE329" s="15">
        <v>4.8901960784313721</v>
      </c>
      <c r="BF329" s="15">
        <v>6.2470588235294109</v>
      </c>
      <c r="BG329" s="15">
        <v>4.7960784313725497</v>
      </c>
      <c r="BH329" s="15">
        <v>3.4078431372549023</v>
      </c>
      <c r="BI329" s="15">
        <v>6.4156862745098042</v>
      </c>
      <c r="BJ329" s="15">
        <v>5.3058823529411763</v>
      </c>
      <c r="BK329" s="15">
        <v>0</v>
      </c>
      <c r="BL329" s="15">
        <v>0</v>
      </c>
      <c r="BM329" s="15">
        <v>3.1960784313725492</v>
      </c>
      <c r="BN329" s="15">
        <v>4.3254901960784311</v>
      </c>
      <c r="BO329" s="15">
        <v>3.6784313725490199</v>
      </c>
      <c r="BP329" s="15">
        <v>2.6784313725490199</v>
      </c>
      <c r="BQ329" s="15">
        <v>6.3725490196078427</v>
      </c>
      <c r="BR329" s="15">
        <v>4.6823529411764708</v>
      </c>
      <c r="BS329" s="15">
        <v>0</v>
      </c>
      <c r="BT329" s="15">
        <v>0</v>
      </c>
      <c r="BU329" s="15">
        <v>1.7568627450980394</v>
      </c>
      <c r="BV329" s="15">
        <v>1.3333333333333335</v>
      </c>
      <c r="BW329" s="15">
        <v>2.0392156862745097</v>
      </c>
      <c r="BX329" s="15">
        <v>1.6313725490196078</v>
      </c>
      <c r="BY329" s="15">
        <v>3.7411764705882353</v>
      </c>
      <c r="BZ329" s="15">
        <v>3.0470588235294116</v>
      </c>
      <c r="CA329" s="15">
        <v>0.49803921568627452</v>
      </c>
      <c r="CB329" s="15">
        <v>1.0078431372549019</v>
      </c>
      <c r="CC329" s="15">
        <v>0.96078431372549011</v>
      </c>
      <c r="CD329" s="15">
        <v>0.99215686274509807</v>
      </c>
      <c r="CE329" s="15">
        <v>1.5372549019607844</v>
      </c>
      <c r="CF329" s="15">
        <v>1.0470588235294118</v>
      </c>
      <c r="CG329" s="15">
        <v>2.0666666666666664</v>
      </c>
      <c r="CH329" s="15">
        <v>2.0117647058823529</v>
      </c>
    </row>
    <row r="330" spans="23:86" ht="24" customHeight="1">
      <c r="W330" s="16">
        <v>2.7058823529411766</v>
      </c>
      <c r="X330" s="16">
        <v>4.3058823529411754</v>
      </c>
      <c r="Y330" s="16">
        <v>3.8392156862745104</v>
      </c>
      <c r="Z330" s="16">
        <v>6.0705882352941174</v>
      </c>
      <c r="AA330" s="16">
        <v>4.3333333333333339</v>
      </c>
      <c r="AB330" s="16">
        <v>5.3137254901960782</v>
      </c>
      <c r="AC330" s="16">
        <v>4.2</v>
      </c>
      <c r="AD330" s="16">
        <v>0</v>
      </c>
      <c r="AE330" s="16">
        <v>1.1882352941176475</v>
      </c>
      <c r="AF330" s="16">
        <v>5.0705882352941174</v>
      </c>
      <c r="AG330" s="16">
        <v>5.6352941176470583</v>
      </c>
      <c r="AH330" s="16">
        <v>6.2745098039215694</v>
      </c>
      <c r="AI330" s="16">
        <v>4.2588235294117656</v>
      </c>
      <c r="AJ330" s="16">
        <v>5.4</v>
      </c>
      <c r="AK330" s="16">
        <v>4.219607843137255</v>
      </c>
      <c r="AL330" s="16">
        <v>0</v>
      </c>
      <c r="AM330" s="16">
        <v>0.27450980392156943</v>
      </c>
      <c r="AN330" s="16">
        <v>6.2784313725490186</v>
      </c>
      <c r="AO330" s="16">
        <v>6.5921568627450977</v>
      </c>
      <c r="AP330" s="16">
        <v>6.0196078431372557</v>
      </c>
      <c r="AQ330" s="16">
        <v>3.607843137254902</v>
      </c>
      <c r="AR330" s="16">
        <v>5.9411764705882355</v>
      </c>
      <c r="AS330" s="16">
        <v>4.8117647058823527</v>
      </c>
      <c r="AT330" s="16">
        <v>0</v>
      </c>
      <c r="AU330" s="16">
        <v>0</v>
      </c>
      <c r="AV330" s="16">
        <v>6.5960784313725469</v>
      </c>
      <c r="AW330" s="16">
        <v>7.321568627450981</v>
      </c>
      <c r="AX330" s="16">
        <v>5.5019607843137264</v>
      </c>
      <c r="AY330" s="16">
        <v>3.4274509803921567</v>
      </c>
      <c r="AZ330" s="16">
        <v>6.4627450980392158</v>
      </c>
      <c r="BA330" s="16">
        <v>5.3607843137254907</v>
      </c>
      <c r="BB330" s="16">
        <v>0</v>
      </c>
      <c r="BC330" s="16">
        <v>0</v>
      </c>
      <c r="BD330" s="16">
        <v>4.8901960784313721</v>
      </c>
      <c r="BE330" s="16">
        <v>6.2470588235294109</v>
      </c>
      <c r="BF330" s="16">
        <v>4.7960784313725497</v>
      </c>
      <c r="BG330" s="16">
        <v>3.4078431372549023</v>
      </c>
      <c r="BH330" s="16">
        <v>6.4156862745098042</v>
      </c>
      <c r="BI330" s="16">
        <v>5.3058823529411763</v>
      </c>
      <c r="BJ330" s="16">
        <v>0</v>
      </c>
      <c r="BK330" s="16">
        <v>0</v>
      </c>
      <c r="BL330" s="16">
        <v>3.1960784313725492</v>
      </c>
      <c r="BM330" s="16">
        <v>4.3254901960784311</v>
      </c>
      <c r="BN330" s="16">
        <v>3.6784313725490199</v>
      </c>
      <c r="BO330" s="16">
        <v>2.6784313725490199</v>
      </c>
      <c r="BP330" s="16">
        <v>6.3725490196078427</v>
      </c>
      <c r="BQ330" s="16">
        <v>4.6823529411764708</v>
      </c>
      <c r="BR330" s="16">
        <v>0</v>
      </c>
      <c r="BS330" s="16">
        <v>0</v>
      </c>
      <c r="BT330" s="16">
        <v>1.7568627450980394</v>
      </c>
      <c r="BU330" s="16">
        <v>1.3333333333333335</v>
      </c>
      <c r="BV330" s="16">
        <v>2.0392156862745097</v>
      </c>
      <c r="BW330" s="16">
        <v>1.6313725490196078</v>
      </c>
      <c r="BX330" s="16">
        <v>3.7411764705882353</v>
      </c>
      <c r="BY330" s="16">
        <v>3.0470588235294116</v>
      </c>
      <c r="BZ330" s="16">
        <v>0</v>
      </c>
      <c r="CA330" s="16">
        <v>1.0078431372549019</v>
      </c>
      <c r="CB330" s="16">
        <v>0.96078431372549011</v>
      </c>
      <c r="CC330" s="16">
        <v>0.99215686274509807</v>
      </c>
      <c r="CD330" s="16">
        <v>1.5372549019607844</v>
      </c>
      <c r="CE330" s="16">
        <v>1.0470588235294118</v>
      </c>
      <c r="CF330" s="16">
        <v>2.0666666666666664</v>
      </c>
      <c r="CG330" s="16">
        <v>2.0117647058823529</v>
      </c>
      <c r="CH330" s="16">
        <v>0</v>
      </c>
    </row>
    <row r="331" spans="23:86" ht="24" customHeight="1">
      <c r="W331" s="16">
        <v>4.3058823529411754</v>
      </c>
      <c r="X331" s="16">
        <v>3.8392156862745104</v>
      </c>
      <c r="Y331" s="16">
        <v>6.0705882352941174</v>
      </c>
      <c r="Z331" s="16">
        <v>4.3333333333333339</v>
      </c>
      <c r="AA331" s="16">
        <v>5.3137254901960782</v>
      </c>
      <c r="AB331" s="16">
        <v>4.2</v>
      </c>
      <c r="AC331" s="16">
        <v>0</v>
      </c>
      <c r="AD331" s="16">
        <v>0</v>
      </c>
      <c r="AE331" s="16">
        <v>5.0705882352941174</v>
      </c>
      <c r="AF331" s="16">
        <v>5.6352941176470583</v>
      </c>
      <c r="AG331" s="16">
        <v>6.2745098039215694</v>
      </c>
      <c r="AH331" s="16">
        <v>4.2588235294117656</v>
      </c>
      <c r="AI331" s="16">
        <v>5.4</v>
      </c>
      <c r="AJ331" s="16">
        <v>4.219607843137255</v>
      </c>
      <c r="AK331" s="16">
        <v>0</v>
      </c>
      <c r="AL331" s="16">
        <v>0</v>
      </c>
      <c r="AM331" s="16">
        <v>6.2784313725490186</v>
      </c>
      <c r="AN331" s="16">
        <v>6.5921568627450977</v>
      </c>
      <c r="AO331" s="16">
        <v>6.0196078431372557</v>
      </c>
      <c r="AP331" s="16">
        <v>3.607843137254902</v>
      </c>
      <c r="AQ331" s="16">
        <v>5.9411764705882355</v>
      </c>
      <c r="AR331" s="16">
        <v>4.8117647058823527</v>
      </c>
      <c r="AS331" s="16">
        <v>0</v>
      </c>
      <c r="AT331" s="16">
        <v>0</v>
      </c>
      <c r="AU331" s="16">
        <v>6.5960784313725469</v>
      </c>
      <c r="AV331" s="16">
        <v>7.321568627450981</v>
      </c>
      <c r="AW331" s="16">
        <v>5.5019607843137264</v>
      </c>
      <c r="AX331" s="16">
        <v>3.4274509803921567</v>
      </c>
      <c r="AY331" s="16">
        <v>6.4627450980392158</v>
      </c>
      <c r="AZ331" s="16">
        <v>5.3607843137254907</v>
      </c>
      <c r="BA331" s="16">
        <v>0</v>
      </c>
      <c r="BB331" s="16">
        <v>0</v>
      </c>
      <c r="BC331" s="16">
        <v>4.8901960784313721</v>
      </c>
      <c r="BD331" s="16">
        <v>6.2470588235294109</v>
      </c>
      <c r="BE331" s="16">
        <v>4.7960784313725497</v>
      </c>
      <c r="BF331" s="16">
        <v>3.4078431372549023</v>
      </c>
      <c r="BG331" s="16">
        <v>6.4156862745098042</v>
      </c>
      <c r="BH331" s="16">
        <v>5.3058823529411763</v>
      </c>
      <c r="BI331" s="16">
        <v>0</v>
      </c>
      <c r="BJ331" s="16">
        <v>0</v>
      </c>
      <c r="BK331" s="16">
        <v>3.1960784313725492</v>
      </c>
      <c r="BL331" s="16">
        <v>4.3254901960784311</v>
      </c>
      <c r="BM331" s="16">
        <v>3.6784313725490199</v>
      </c>
      <c r="BN331" s="16">
        <v>2.6784313725490199</v>
      </c>
      <c r="BO331" s="16">
        <v>6.3725490196078427</v>
      </c>
      <c r="BP331" s="16">
        <v>4.6823529411764708</v>
      </c>
      <c r="BQ331" s="16">
        <v>0</v>
      </c>
      <c r="BR331" s="16">
        <v>0</v>
      </c>
      <c r="BS331" s="16">
        <v>1.7568627450980394</v>
      </c>
      <c r="BT331" s="16">
        <v>1.3333333333333335</v>
      </c>
      <c r="BU331" s="16">
        <v>2.0392156862745097</v>
      </c>
      <c r="BV331" s="16">
        <v>1.6313725490196078</v>
      </c>
      <c r="BW331" s="16">
        <v>3.7411764705882353</v>
      </c>
      <c r="BX331" s="16">
        <v>3.0470588235294116</v>
      </c>
      <c r="BY331" s="16">
        <v>0</v>
      </c>
      <c r="BZ331" s="16">
        <v>0</v>
      </c>
      <c r="CA331" s="16">
        <v>0.96078431372549011</v>
      </c>
      <c r="CB331" s="16">
        <v>0.99215686274509807</v>
      </c>
      <c r="CC331" s="16">
        <v>1.5372549019607844</v>
      </c>
      <c r="CD331" s="16">
        <v>1.0470588235294118</v>
      </c>
      <c r="CE331" s="16">
        <v>2.0666666666666664</v>
      </c>
      <c r="CF331" s="16">
        <v>2.0117647058823529</v>
      </c>
      <c r="CG331" s="16">
        <v>0</v>
      </c>
      <c r="CH331" s="16">
        <v>0</v>
      </c>
    </row>
    <row r="332" spans="23:86" ht="24" customHeight="1">
      <c r="W332" s="16">
        <v>0</v>
      </c>
      <c r="X332" s="16">
        <v>1.1882352941176475</v>
      </c>
      <c r="Y332" s="16">
        <v>5.0705882352941174</v>
      </c>
      <c r="Z332" s="16">
        <v>5.6352941176470583</v>
      </c>
      <c r="AA332" s="16">
        <v>6.2745098039215694</v>
      </c>
      <c r="AB332" s="16">
        <v>4.2588235294117656</v>
      </c>
      <c r="AC332" s="16">
        <v>5.4</v>
      </c>
      <c r="AD332" s="16">
        <v>4.219607843137255</v>
      </c>
      <c r="AE332" s="16">
        <v>0</v>
      </c>
      <c r="AF332" s="16">
        <v>0.27450980392156943</v>
      </c>
      <c r="AG332" s="16">
        <v>6.2784313725490186</v>
      </c>
      <c r="AH332" s="16">
        <v>6.5921568627450977</v>
      </c>
      <c r="AI332" s="16">
        <v>6.0196078431372557</v>
      </c>
      <c r="AJ332" s="16">
        <v>3.607843137254902</v>
      </c>
      <c r="AK332" s="16">
        <v>5.9411764705882355</v>
      </c>
      <c r="AL332" s="16">
        <v>4.8117647058823527</v>
      </c>
      <c r="AM332" s="16">
        <v>0</v>
      </c>
      <c r="AN332" s="16">
        <v>0</v>
      </c>
      <c r="AO332" s="16">
        <v>6.5960784313725469</v>
      </c>
      <c r="AP332" s="16">
        <v>7.321568627450981</v>
      </c>
      <c r="AQ332" s="16">
        <v>5.5019607843137264</v>
      </c>
      <c r="AR332" s="16">
        <v>3.4274509803921567</v>
      </c>
      <c r="AS332" s="16">
        <v>6.4627450980392158</v>
      </c>
      <c r="AT332" s="16">
        <v>5.3607843137254907</v>
      </c>
      <c r="AU332" s="16">
        <v>0</v>
      </c>
      <c r="AV332" s="16">
        <v>0</v>
      </c>
      <c r="AW332" s="16">
        <v>4.8901960784313721</v>
      </c>
      <c r="AX332" s="16">
        <v>6.2470588235294109</v>
      </c>
      <c r="AY332" s="16">
        <v>4.7960784313725497</v>
      </c>
      <c r="AZ332" s="16">
        <v>3.4078431372549023</v>
      </c>
      <c r="BA332" s="16">
        <v>6.4156862745098042</v>
      </c>
      <c r="BB332" s="16">
        <v>5.3058823529411763</v>
      </c>
      <c r="BC332" s="16">
        <v>0</v>
      </c>
      <c r="BD332" s="16">
        <v>0</v>
      </c>
      <c r="BE332" s="16">
        <v>3.1960784313725492</v>
      </c>
      <c r="BF332" s="16">
        <v>4.3254901960784311</v>
      </c>
      <c r="BG332" s="16">
        <v>3.6784313725490199</v>
      </c>
      <c r="BH332" s="16">
        <v>2.6784313725490199</v>
      </c>
      <c r="BI332" s="16">
        <v>6.3725490196078427</v>
      </c>
      <c r="BJ332" s="16">
        <v>4.6823529411764708</v>
      </c>
      <c r="BK332" s="16">
        <v>0</v>
      </c>
      <c r="BL332" s="16">
        <v>0</v>
      </c>
      <c r="BM332" s="16">
        <v>1.7568627450980394</v>
      </c>
      <c r="BN332" s="16">
        <v>1.3333333333333335</v>
      </c>
      <c r="BO332" s="16">
        <v>2.0392156862745097</v>
      </c>
      <c r="BP332" s="16">
        <v>1.6313725490196078</v>
      </c>
      <c r="BQ332" s="16">
        <v>3.7411764705882353</v>
      </c>
      <c r="BR332" s="16">
        <v>3.0470588235294116</v>
      </c>
      <c r="BS332" s="16">
        <v>0.49803921568627452</v>
      </c>
      <c r="BT332" s="16">
        <v>1.0078431372549019</v>
      </c>
      <c r="BU332" s="16">
        <v>0.96078431372549011</v>
      </c>
      <c r="BV332" s="16">
        <v>0.99215686274509807</v>
      </c>
      <c r="BW332" s="16">
        <v>1.5372549019607844</v>
      </c>
      <c r="BX332" s="16">
        <v>1.0470588235294118</v>
      </c>
      <c r="BY332" s="16">
        <v>2.0666666666666664</v>
      </c>
      <c r="BZ332" s="16">
        <v>2.0117647058823529</v>
      </c>
      <c r="CA332" s="16">
        <v>0</v>
      </c>
      <c r="CB332" s="16">
        <v>0</v>
      </c>
      <c r="CC332" s="16">
        <v>0</v>
      </c>
      <c r="CD332" s="16">
        <v>0</v>
      </c>
      <c r="CE332" s="16">
        <v>0</v>
      </c>
      <c r="CF332" s="16">
        <v>0</v>
      </c>
      <c r="CG332" s="16">
        <v>0</v>
      </c>
      <c r="CH332" s="16">
        <v>0</v>
      </c>
    </row>
    <row r="333" spans="23:86" ht="24" customHeight="1">
      <c r="W333" s="16">
        <v>1.1882352941176475</v>
      </c>
      <c r="X333" s="16">
        <v>5.0705882352941174</v>
      </c>
      <c r="Y333" s="16">
        <v>5.6352941176470583</v>
      </c>
      <c r="Z333" s="16">
        <v>6.2745098039215694</v>
      </c>
      <c r="AA333" s="16">
        <v>4.2588235294117656</v>
      </c>
      <c r="AB333" s="16">
        <v>5.4</v>
      </c>
      <c r="AC333" s="16">
        <v>4.219607843137255</v>
      </c>
      <c r="AD333" s="16">
        <v>0</v>
      </c>
      <c r="AE333" s="16">
        <v>0.27450980392156943</v>
      </c>
      <c r="AF333" s="16">
        <v>6.2784313725490186</v>
      </c>
      <c r="AG333" s="16">
        <v>6.5921568627450977</v>
      </c>
      <c r="AH333" s="16">
        <v>6.0196078431372557</v>
      </c>
      <c r="AI333" s="16">
        <v>3.607843137254902</v>
      </c>
      <c r="AJ333" s="16">
        <v>5.9411764705882355</v>
      </c>
      <c r="AK333" s="16">
        <v>4.8117647058823527</v>
      </c>
      <c r="AL333" s="16">
        <v>0</v>
      </c>
      <c r="AM333" s="16">
        <v>0</v>
      </c>
      <c r="AN333" s="16">
        <v>6.5960784313725469</v>
      </c>
      <c r="AO333" s="16">
        <v>7.321568627450981</v>
      </c>
      <c r="AP333" s="16">
        <v>5.5019607843137264</v>
      </c>
      <c r="AQ333" s="16">
        <v>3.4274509803921567</v>
      </c>
      <c r="AR333" s="16">
        <v>6.4627450980392158</v>
      </c>
      <c r="AS333" s="16">
        <v>5.3607843137254907</v>
      </c>
      <c r="AT333" s="16">
        <v>0</v>
      </c>
      <c r="AU333" s="16">
        <v>0</v>
      </c>
      <c r="AV333" s="16">
        <v>4.8901960784313721</v>
      </c>
      <c r="AW333" s="16">
        <v>6.2470588235294109</v>
      </c>
      <c r="AX333" s="16">
        <v>4.7960784313725497</v>
      </c>
      <c r="AY333" s="16">
        <v>3.4078431372549023</v>
      </c>
      <c r="AZ333" s="16">
        <v>6.4156862745098042</v>
      </c>
      <c r="BA333" s="16">
        <v>5.3058823529411763</v>
      </c>
      <c r="BB333" s="16">
        <v>0</v>
      </c>
      <c r="BC333" s="16">
        <v>0</v>
      </c>
      <c r="BD333" s="16">
        <v>3.1960784313725492</v>
      </c>
      <c r="BE333" s="16">
        <v>4.3254901960784311</v>
      </c>
      <c r="BF333" s="16">
        <v>3.6784313725490199</v>
      </c>
      <c r="BG333" s="16">
        <v>2.6784313725490199</v>
      </c>
      <c r="BH333" s="16">
        <v>6.3725490196078427</v>
      </c>
      <c r="BI333" s="16">
        <v>4.6823529411764708</v>
      </c>
      <c r="BJ333" s="16">
        <v>0</v>
      </c>
      <c r="BK333" s="16">
        <v>0</v>
      </c>
      <c r="BL333" s="16">
        <v>1.7568627450980394</v>
      </c>
      <c r="BM333" s="16">
        <v>1.3333333333333335</v>
      </c>
      <c r="BN333" s="16">
        <v>2.0392156862745097</v>
      </c>
      <c r="BO333" s="16">
        <v>1.6313725490196078</v>
      </c>
      <c r="BP333" s="16">
        <v>3.7411764705882353</v>
      </c>
      <c r="BQ333" s="16">
        <v>3.0470588235294116</v>
      </c>
      <c r="BR333" s="16">
        <v>0</v>
      </c>
      <c r="BS333" s="16">
        <v>1.0078431372549019</v>
      </c>
      <c r="BT333" s="16">
        <v>0.96078431372549011</v>
      </c>
      <c r="BU333" s="16">
        <v>0.99215686274509807</v>
      </c>
      <c r="BV333" s="16">
        <v>1.5372549019607844</v>
      </c>
      <c r="BW333" s="16">
        <v>1.0470588235294118</v>
      </c>
      <c r="BX333" s="16">
        <v>2.0666666666666664</v>
      </c>
      <c r="BY333" s="16">
        <v>2.0117647058823529</v>
      </c>
      <c r="BZ333" s="16">
        <v>0</v>
      </c>
      <c r="CA333" s="16">
        <v>0</v>
      </c>
      <c r="CB333" s="16">
        <v>0</v>
      </c>
      <c r="CC333" s="16">
        <v>0</v>
      </c>
      <c r="CD333" s="16">
        <v>0</v>
      </c>
      <c r="CE333" s="16">
        <v>0</v>
      </c>
      <c r="CF333" s="16">
        <v>0</v>
      </c>
      <c r="CG333" s="16">
        <v>0</v>
      </c>
      <c r="CH333" s="16">
        <v>0</v>
      </c>
    </row>
    <row r="334" spans="23:86" ht="24" customHeight="1">
      <c r="W334" s="16">
        <v>5.0705882352941174</v>
      </c>
      <c r="X334" s="16">
        <v>5.6352941176470583</v>
      </c>
      <c r="Y334" s="16">
        <v>6.2745098039215694</v>
      </c>
      <c r="Z334" s="16">
        <v>4.2588235294117656</v>
      </c>
      <c r="AA334" s="16">
        <v>5.4</v>
      </c>
      <c r="AB334" s="16">
        <v>4.219607843137255</v>
      </c>
      <c r="AC334" s="16">
        <v>0</v>
      </c>
      <c r="AD334" s="16">
        <v>0</v>
      </c>
      <c r="AE334" s="16">
        <v>6.2784313725490186</v>
      </c>
      <c r="AF334" s="16">
        <v>6.5921568627450977</v>
      </c>
      <c r="AG334" s="16">
        <v>6.0196078431372557</v>
      </c>
      <c r="AH334" s="16">
        <v>3.607843137254902</v>
      </c>
      <c r="AI334" s="16">
        <v>5.9411764705882355</v>
      </c>
      <c r="AJ334" s="16">
        <v>4.8117647058823527</v>
      </c>
      <c r="AK334" s="16">
        <v>0</v>
      </c>
      <c r="AL334" s="16">
        <v>0</v>
      </c>
      <c r="AM334" s="16">
        <v>6.5960784313725469</v>
      </c>
      <c r="AN334" s="16">
        <v>7.321568627450981</v>
      </c>
      <c r="AO334" s="16">
        <v>5.5019607843137264</v>
      </c>
      <c r="AP334" s="16">
        <v>3.4274509803921567</v>
      </c>
      <c r="AQ334" s="16">
        <v>6.4627450980392158</v>
      </c>
      <c r="AR334" s="16">
        <v>5.3607843137254907</v>
      </c>
      <c r="AS334" s="16">
        <v>0</v>
      </c>
      <c r="AT334" s="16">
        <v>0</v>
      </c>
      <c r="AU334" s="16">
        <v>4.8901960784313721</v>
      </c>
      <c r="AV334" s="16">
        <v>6.2470588235294109</v>
      </c>
      <c r="AW334" s="16">
        <v>4.7960784313725497</v>
      </c>
      <c r="AX334" s="16">
        <v>3.4078431372549023</v>
      </c>
      <c r="AY334" s="16">
        <v>6.4156862745098042</v>
      </c>
      <c r="AZ334" s="16">
        <v>5.3058823529411763</v>
      </c>
      <c r="BA334" s="16">
        <v>0</v>
      </c>
      <c r="BB334" s="16">
        <v>0</v>
      </c>
      <c r="BC334" s="16">
        <v>3.1960784313725492</v>
      </c>
      <c r="BD334" s="16">
        <v>4.3254901960784311</v>
      </c>
      <c r="BE334" s="16">
        <v>3.6784313725490199</v>
      </c>
      <c r="BF334" s="16">
        <v>2.6784313725490199</v>
      </c>
      <c r="BG334" s="16">
        <v>6.3725490196078427</v>
      </c>
      <c r="BH334" s="16">
        <v>4.6823529411764708</v>
      </c>
      <c r="BI334" s="16">
        <v>0</v>
      </c>
      <c r="BJ334" s="16">
        <v>0</v>
      </c>
      <c r="BK334" s="16">
        <v>1.7568627450980394</v>
      </c>
      <c r="BL334" s="16">
        <v>1.3333333333333335</v>
      </c>
      <c r="BM334" s="16">
        <v>2.0392156862745097</v>
      </c>
      <c r="BN334" s="16">
        <v>1.6313725490196078</v>
      </c>
      <c r="BO334" s="16">
        <v>3.7411764705882353</v>
      </c>
      <c r="BP334" s="16">
        <v>3.0470588235294116</v>
      </c>
      <c r="BQ334" s="16">
        <v>0</v>
      </c>
      <c r="BR334" s="16">
        <v>0</v>
      </c>
      <c r="BS334" s="16">
        <v>0.96078431372549011</v>
      </c>
      <c r="BT334" s="16">
        <v>0.99215686274509807</v>
      </c>
      <c r="BU334" s="16">
        <v>1.5372549019607844</v>
      </c>
      <c r="BV334" s="16">
        <v>1.0470588235294118</v>
      </c>
      <c r="BW334" s="16">
        <v>2.0666666666666664</v>
      </c>
      <c r="BX334" s="16">
        <v>2.0117647058823529</v>
      </c>
      <c r="BY334" s="16">
        <v>0</v>
      </c>
      <c r="BZ334" s="16">
        <v>0</v>
      </c>
      <c r="CA334" s="16">
        <v>0</v>
      </c>
      <c r="CB334" s="16">
        <v>0</v>
      </c>
      <c r="CC334" s="16">
        <v>0</v>
      </c>
      <c r="CD334" s="16">
        <v>0</v>
      </c>
      <c r="CE334" s="16">
        <v>0</v>
      </c>
      <c r="CF334" s="16">
        <v>0</v>
      </c>
      <c r="CG334" s="16">
        <v>0</v>
      </c>
      <c r="CH334" s="16">
        <v>0</v>
      </c>
    </row>
    <row r="335" spans="23:86" ht="24" customHeight="1">
      <c r="W335" s="16">
        <v>0</v>
      </c>
      <c r="X335" s="16">
        <v>0.27450980392156943</v>
      </c>
      <c r="Y335" s="16">
        <v>6.2784313725490186</v>
      </c>
      <c r="Z335" s="16">
        <v>6.5921568627450977</v>
      </c>
      <c r="AA335" s="16">
        <v>6.0196078431372557</v>
      </c>
      <c r="AB335" s="16">
        <v>3.607843137254902</v>
      </c>
      <c r="AC335" s="16">
        <v>5.9411764705882355</v>
      </c>
      <c r="AD335" s="16">
        <v>4.8117647058823527</v>
      </c>
      <c r="AE335" s="16">
        <v>0</v>
      </c>
      <c r="AF335" s="16">
        <v>0</v>
      </c>
      <c r="AG335" s="16">
        <v>6.5960784313725469</v>
      </c>
      <c r="AH335" s="16">
        <v>7.321568627450981</v>
      </c>
      <c r="AI335" s="16">
        <v>5.5019607843137264</v>
      </c>
      <c r="AJ335" s="16">
        <v>3.4274509803921567</v>
      </c>
      <c r="AK335" s="16">
        <v>6.4627450980392158</v>
      </c>
      <c r="AL335" s="16">
        <v>5.3607843137254907</v>
      </c>
      <c r="AM335" s="16">
        <v>0</v>
      </c>
      <c r="AN335" s="16">
        <v>0</v>
      </c>
      <c r="AO335" s="16">
        <v>4.8901960784313721</v>
      </c>
      <c r="AP335" s="16">
        <v>6.2470588235294109</v>
      </c>
      <c r="AQ335" s="16">
        <v>4.7960784313725497</v>
      </c>
      <c r="AR335" s="16">
        <v>3.4078431372549023</v>
      </c>
      <c r="AS335" s="16">
        <v>6.4156862745098042</v>
      </c>
      <c r="AT335" s="16">
        <v>5.3058823529411763</v>
      </c>
      <c r="AU335" s="16">
        <v>0</v>
      </c>
      <c r="AV335" s="16">
        <v>0</v>
      </c>
      <c r="AW335" s="16">
        <v>3.1960784313725492</v>
      </c>
      <c r="AX335" s="16">
        <v>4.3254901960784311</v>
      </c>
      <c r="AY335" s="16">
        <v>3.6784313725490199</v>
      </c>
      <c r="AZ335" s="16">
        <v>2.6784313725490199</v>
      </c>
      <c r="BA335" s="16">
        <v>6.3725490196078427</v>
      </c>
      <c r="BB335" s="16">
        <v>4.6823529411764708</v>
      </c>
      <c r="BC335" s="16">
        <v>0</v>
      </c>
      <c r="BD335" s="16">
        <v>0</v>
      </c>
      <c r="BE335" s="16">
        <v>1.7568627450980394</v>
      </c>
      <c r="BF335" s="16">
        <v>1.3333333333333335</v>
      </c>
      <c r="BG335" s="16">
        <v>2.0392156862745097</v>
      </c>
      <c r="BH335" s="16">
        <v>1.6313725490196078</v>
      </c>
      <c r="BI335" s="16">
        <v>3.7411764705882353</v>
      </c>
      <c r="BJ335" s="16">
        <v>3.0470588235294116</v>
      </c>
      <c r="BK335" s="16">
        <v>0.49803921568627452</v>
      </c>
      <c r="BL335" s="16">
        <v>1.0078431372549019</v>
      </c>
      <c r="BM335" s="16">
        <v>0.96078431372549011</v>
      </c>
      <c r="BN335" s="16">
        <v>0.99215686274509807</v>
      </c>
      <c r="BO335" s="16">
        <v>1.5372549019607844</v>
      </c>
      <c r="BP335" s="16">
        <v>1.0470588235294118</v>
      </c>
      <c r="BQ335" s="16">
        <v>2.0666666666666664</v>
      </c>
      <c r="BR335" s="16">
        <v>2.0117647058823529</v>
      </c>
      <c r="BS335" s="16">
        <v>0</v>
      </c>
      <c r="BT335" s="16">
        <v>0</v>
      </c>
      <c r="BU335" s="16">
        <v>0</v>
      </c>
      <c r="BV335" s="16">
        <v>0</v>
      </c>
      <c r="BW335" s="16">
        <v>0</v>
      </c>
      <c r="BX335" s="16">
        <v>0</v>
      </c>
      <c r="BY335" s="16">
        <v>0</v>
      </c>
      <c r="BZ335" s="16">
        <v>0</v>
      </c>
      <c r="CA335" s="16">
        <v>0</v>
      </c>
      <c r="CB335" s="16">
        <v>0</v>
      </c>
      <c r="CC335" s="16">
        <v>0</v>
      </c>
      <c r="CD335" s="16">
        <v>0</v>
      </c>
      <c r="CE335" s="16">
        <v>0</v>
      </c>
      <c r="CF335" s="16">
        <v>0</v>
      </c>
      <c r="CG335" s="16">
        <v>0</v>
      </c>
      <c r="CH335" s="16">
        <v>0</v>
      </c>
    </row>
    <row r="336" spans="23:86" ht="24" customHeight="1">
      <c r="W336" s="16">
        <v>0.27450980392156943</v>
      </c>
      <c r="X336" s="16">
        <v>6.2784313725490186</v>
      </c>
      <c r="Y336" s="16">
        <v>6.5921568627450977</v>
      </c>
      <c r="Z336" s="16">
        <v>6.0196078431372557</v>
      </c>
      <c r="AA336" s="16">
        <v>3.607843137254902</v>
      </c>
      <c r="AB336" s="16">
        <v>5.9411764705882355</v>
      </c>
      <c r="AC336" s="16">
        <v>4.8117647058823527</v>
      </c>
      <c r="AD336" s="16">
        <v>0</v>
      </c>
      <c r="AE336" s="16">
        <v>0</v>
      </c>
      <c r="AF336" s="16">
        <v>6.5960784313725469</v>
      </c>
      <c r="AG336" s="16">
        <v>7.321568627450981</v>
      </c>
      <c r="AH336" s="16">
        <v>5.5019607843137264</v>
      </c>
      <c r="AI336" s="16">
        <v>3.4274509803921567</v>
      </c>
      <c r="AJ336" s="16">
        <v>6.4627450980392158</v>
      </c>
      <c r="AK336" s="16">
        <v>5.3607843137254907</v>
      </c>
      <c r="AL336" s="16">
        <v>0</v>
      </c>
      <c r="AM336" s="16">
        <v>0</v>
      </c>
      <c r="AN336" s="16">
        <v>4.8901960784313721</v>
      </c>
      <c r="AO336" s="16">
        <v>6.2470588235294109</v>
      </c>
      <c r="AP336" s="16">
        <v>4.7960784313725497</v>
      </c>
      <c r="AQ336" s="16">
        <v>3.4078431372549023</v>
      </c>
      <c r="AR336" s="16">
        <v>6.4156862745098042</v>
      </c>
      <c r="AS336" s="16">
        <v>5.3058823529411763</v>
      </c>
      <c r="AT336" s="16">
        <v>0</v>
      </c>
      <c r="AU336" s="16">
        <v>0</v>
      </c>
      <c r="AV336" s="16">
        <v>3.1960784313725492</v>
      </c>
      <c r="AW336" s="16">
        <v>4.3254901960784311</v>
      </c>
      <c r="AX336" s="16">
        <v>3.6784313725490199</v>
      </c>
      <c r="AY336" s="16">
        <v>2.6784313725490199</v>
      </c>
      <c r="AZ336" s="16">
        <v>6.3725490196078427</v>
      </c>
      <c r="BA336" s="16">
        <v>4.6823529411764708</v>
      </c>
      <c r="BB336" s="16">
        <v>0</v>
      </c>
      <c r="BC336" s="16">
        <v>0</v>
      </c>
      <c r="BD336" s="16">
        <v>1.7568627450980394</v>
      </c>
      <c r="BE336" s="16">
        <v>1.3333333333333335</v>
      </c>
      <c r="BF336" s="16">
        <v>2.0392156862745097</v>
      </c>
      <c r="BG336" s="16">
        <v>1.6313725490196078</v>
      </c>
      <c r="BH336" s="16">
        <v>3.7411764705882353</v>
      </c>
      <c r="BI336" s="16">
        <v>3.0470588235294116</v>
      </c>
      <c r="BJ336" s="16">
        <v>0</v>
      </c>
      <c r="BK336" s="16">
        <v>1.0078431372549019</v>
      </c>
      <c r="BL336" s="16">
        <v>0.96078431372549011</v>
      </c>
      <c r="BM336" s="16">
        <v>0.99215686274509807</v>
      </c>
      <c r="BN336" s="16">
        <v>1.5372549019607844</v>
      </c>
      <c r="BO336" s="16">
        <v>1.0470588235294118</v>
      </c>
      <c r="BP336" s="16">
        <v>2.0666666666666664</v>
      </c>
      <c r="BQ336" s="16">
        <v>2.0117647058823529</v>
      </c>
      <c r="BR336" s="16">
        <v>0</v>
      </c>
      <c r="BS336" s="16">
        <v>0</v>
      </c>
      <c r="BT336" s="16">
        <v>0</v>
      </c>
      <c r="BU336" s="16">
        <v>0</v>
      </c>
      <c r="BV336" s="16">
        <v>0</v>
      </c>
      <c r="BW336" s="16">
        <v>0</v>
      </c>
      <c r="BX336" s="16">
        <v>0</v>
      </c>
      <c r="BY336" s="16">
        <v>0</v>
      </c>
      <c r="BZ336" s="16">
        <v>0</v>
      </c>
      <c r="CA336" s="16">
        <v>0</v>
      </c>
      <c r="CB336" s="16">
        <v>0</v>
      </c>
      <c r="CC336" s="16">
        <v>0</v>
      </c>
      <c r="CD336" s="16">
        <v>0</v>
      </c>
      <c r="CE336" s="16">
        <v>0</v>
      </c>
      <c r="CF336" s="16">
        <v>0</v>
      </c>
      <c r="CG336" s="16">
        <v>0</v>
      </c>
      <c r="CH336" s="16">
        <v>0</v>
      </c>
    </row>
    <row r="337" spans="4:86" ht="24" customHeight="1">
      <c r="W337" s="17">
        <v>6.2784313725490186</v>
      </c>
      <c r="X337" s="17">
        <v>6.5921568627450977</v>
      </c>
      <c r="Y337" s="17">
        <v>6.0196078431372557</v>
      </c>
      <c r="Z337" s="17">
        <v>3.607843137254902</v>
      </c>
      <c r="AA337" s="17">
        <v>5.9411764705882355</v>
      </c>
      <c r="AB337" s="17">
        <v>4.8117647058823527</v>
      </c>
      <c r="AC337" s="17">
        <v>0</v>
      </c>
      <c r="AD337" s="17">
        <v>0</v>
      </c>
      <c r="AE337" s="17">
        <v>6.5960784313725469</v>
      </c>
      <c r="AF337" s="17">
        <v>7.321568627450981</v>
      </c>
      <c r="AG337" s="17">
        <v>5.5019607843137264</v>
      </c>
      <c r="AH337" s="17">
        <v>3.4274509803921567</v>
      </c>
      <c r="AI337" s="17">
        <v>6.4627450980392158</v>
      </c>
      <c r="AJ337" s="17">
        <v>5.3607843137254907</v>
      </c>
      <c r="AK337" s="17">
        <v>0</v>
      </c>
      <c r="AL337" s="17">
        <v>0</v>
      </c>
      <c r="AM337" s="17">
        <v>4.8901960784313721</v>
      </c>
      <c r="AN337" s="17">
        <v>6.2470588235294109</v>
      </c>
      <c r="AO337" s="17">
        <v>4.7960784313725497</v>
      </c>
      <c r="AP337" s="17">
        <v>3.4078431372549023</v>
      </c>
      <c r="AQ337" s="17">
        <v>6.4156862745098042</v>
      </c>
      <c r="AR337" s="17">
        <v>5.3058823529411763</v>
      </c>
      <c r="AS337" s="17">
        <v>0</v>
      </c>
      <c r="AT337" s="17">
        <v>0</v>
      </c>
      <c r="AU337" s="17">
        <v>3.1960784313725492</v>
      </c>
      <c r="AV337" s="17">
        <v>4.3254901960784311</v>
      </c>
      <c r="AW337" s="17">
        <v>3.6784313725490199</v>
      </c>
      <c r="AX337" s="17">
        <v>2.6784313725490199</v>
      </c>
      <c r="AY337" s="17">
        <v>6.3725490196078427</v>
      </c>
      <c r="AZ337" s="17">
        <v>4.6823529411764708</v>
      </c>
      <c r="BA337" s="17">
        <v>0</v>
      </c>
      <c r="BB337" s="17">
        <v>0</v>
      </c>
      <c r="BC337" s="17">
        <v>1.7568627450980394</v>
      </c>
      <c r="BD337" s="17">
        <v>1.3333333333333335</v>
      </c>
      <c r="BE337" s="17">
        <v>2.0392156862745097</v>
      </c>
      <c r="BF337" s="17">
        <v>1.6313725490196078</v>
      </c>
      <c r="BG337" s="17">
        <v>3.7411764705882353</v>
      </c>
      <c r="BH337" s="17">
        <v>3.0470588235294116</v>
      </c>
      <c r="BI337" s="17">
        <v>0</v>
      </c>
      <c r="BJ337" s="17">
        <v>0</v>
      </c>
      <c r="BK337" s="17">
        <v>0.96078431372549011</v>
      </c>
      <c r="BL337" s="17">
        <v>0.99215686274509807</v>
      </c>
      <c r="BM337" s="17">
        <v>1.5372549019607844</v>
      </c>
      <c r="BN337" s="17">
        <v>1.0470588235294118</v>
      </c>
      <c r="BO337" s="17">
        <v>2.0666666666666664</v>
      </c>
      <c r="BP337" s="17">
        <v>2.0117647058823529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0</v>
      </c>
      <c r="CA337" s="17">
        <v>0</v>
      </c>
      <c r="CB337" s="17">
        <v>0</v>
      </c>
      <c r="CC337" s="17">
        <v>0</v>
      </c>
      <c r="CD337" s="17">
        <v>0</v>
      </c>
      <c r="CE337" s="17">
        <v>0</v>
      </c>
      <c r="CF337" s="17">
        <v>0</v>
      </c>
      <c r="CG337" s="17">
        <v>0</v>
      </c>
      <c r="CH337" s="17">
        <v>0</v>
      </c>
    </row>
    <row r="338" spans="4:86" ht="24" customHeight="1">
      <c r="D338" s="29">
        <v>1</v>
      </c>
      <c r="E338" s="47">
        <v>0</v>
      </c>
      <c r="F338" s="30">
        <v>-1</v>
      </c>
      <c r="G338" s="29">
        <v>1</v>
      </c>
      <c r="H338" s="47">
        <v>0</v>
      </c>
      <c r="I338" s="30">
        <v>-1</v>
      </c>
      <c r="J338" s="29">
        <v>1</v>
      </c>
      <c r="K338" s="47">
        <v>0</v>
      </c>
      <c r="L338" s="30">
        <v>-1</v>
      </c>
      <c r="M338" s="29">
        <v>1</v>
      </c>
      <c r="N338" s="47">
        <v>0</v>
      </c>
      <c r="O338" s="30">
        <v>-1</v>
      </c>
      <c r="W338" s="15" cm="1">
        <f t="array" ref="W338:CH346">IM2COL(W302:AD309,3,1,2,0)</f>
        <v>0</v>
      </c>
      <c r="X338" s="15">
        <v>0</v>
      </c>
      <c r="Y338" s="15">
        <v>0.12156862745097974</v>
      </c>
      <c r="Z338" s="15">
        <v>0.34901960784313757</v>
      </c>
      <c r="AA338" s="15">
        <v>1.9176470588235293</v>
      </c>
      <c r="AB338" s="15">
        <v>0.50588235294117623</v>
      </c>
      <c r="AC338" s="15">
        <v>2.223529411764706</v>
      </c>
      <c r="AD338" s="15">
        <v>1.1568627450980391</v>
      </c>
      <c r="AE338" s="15">
        <v>0</v>
      </c>
      <c r="AF338" s="15">
        <v>0</v>
      </c>
      <c r="AG338" s="15">
        <v>0.73725490196078391</v>
      </c>
      <c r="AH338" s="15">
        <v>1.0862745098039217</v>
      </c>
      <c r="AI338" s="15">
        <v>2.4078431372549018</v>
      </c>
      <c r="AJ338" s="15">
        <v>0.47843137254901946</v>
      </c>
      <c r="AK338" s="15">
        <v>2.3019607843137253</v>
      </c>
      <c r="AL338" s="15">
        <v>1.1333333333333333</v>
      </c>
      <c r="AM338" s="15">
        <v>0</v>
      </c>
      <c r="AN338" s="15">
        <v>0</v>
      </c>
      <c r="AO338" s="15">
        <v>1.9568627450980385</v>
      </c>
      <c r="AP338" s="15">
        <v>1.9764705882352942</v>
      </c>
      <c r="AQ338" s="15">
        <v>1.8745098039215691</v>
      </c>
      <c r="AR338" s="15">
        <v>0</v>
      </c>
      <c r="AS338" s="15">
        <v>2.8196078431372551</v>
      </c>
      <c r="AT338" s="15">
        <v>1.7215686274509805</v>
      </c>
      <c r="AU338" s="15">
        <v>0</v>
      </c>
      <c r="AV338" s="15">
        <v>0</v>
      </c>
      <c r="AW338" s="15">
        <v>2.5607843137254891</v>
      </c>
      <c r="AX338" s="15">
        <v>2.9764705882352942</v>
      </c>
      <c r="AY338" s="15">
        <v>1.662745098039216</v>
      </c>
      <c r="AZ338" s="15">
        <v>0</v>
      </c>
      <c r="BA338" s="15">
        <v>3.3764705882352946</v>
      </c>
      <c r="BB338" s="15">
        <v>1.7254901960784315</v>
      </c>
      <c r="BC338" s="15">
        <v>0</v>
      </c>
      <c r="BD338" s="15">
        <v>0</v>
      </c>
      <c r="BE338" s="15">
        <v>0.92941176470588238</v>
      </c>
      <c r="BF338" s="15">
        <v>1.9725490196078428</v>
      </c>
      <c r="BG338" s="15">
        <v>0.59607843137254912</v>
      </c>
      <c r="BH338" s="15">
        <v>0</v>
      </c>
      <c r="BI338" s="15">
        <v>2.7960784313725489</v>
      </c>
      <c r="BJ338" s="15">
        <v>1.6705882352941179</v>
      </c>
      <c r="BK338" s="15">
        <v>0</v>
      </c>
      <c r="BL338" s="15">
        <v>0</v>
      </c>
      <c r="BM338" s="15">
        <v>0</v>
      </c>
      <c r="BN338" s="15">
        <v>0.8431372549019609</v>
      </c>
      <c r="BO338" s="15">
        <v>0</v>
      </c>
      <c r="BP338" s="15">
        <v>0</v>
      </c>
      <c r="BQ338" s="15">
        <v>2.6980392156862747</v>
      </c>
      <c r="BR338" s="15">
        <v>1.6470588235294117</v>
      </c>
      <c r="BS338" s="15">
        <v>0</v>
      </c>
      <c r="BT338" s="15">
        <v>0</v>
      </c>
      <c r="BU338" s="15">
        <v>0</v>
      </c>
      <c r="BV338" s="15">
        <v>0</v>
      </c>
      <c r="BW338" s="15">
        <v>0</v>
      </c>
      <c r="BX338" s="15">
        <v>0</v>
      </c>
      <c r="BY338" s="15">
        <v>0.67450980392156845</v>
      </c>
      <c r="BZ338" s="15">
        <v>3.529411764705892E-2</v>
      </c>
      <c r="CA338" s="15">
        <v>0</v>
      </c>
      <c r="CB338" s="15">
        <v>0</v>
      </c>
      <c r="CC338" s="15">
        <v>0</v>
      </c>
      <c r="CD338" s="15">
        <v>0</v>
      </c>
      <c r="CE338" s="15">
        <v>0</v>
      </c>
      <c r="CF338" s="15">
        <v>0</v>
      </c>
      <c r="CG338" s="15">
        <v>6.6666666666666652E-2</v>
      </c>
      <c r="CH338" s="15">
        <v>1.1764705882352899E-2</v>
      </c>
    </row>
    <row r="339" spans="4:86" ht="24" customHeight="1">
      <c r="D339" s="48">
        <v>1</v>
      </c>
      <c r="E339" s="2">
        <v>1</v>
      </c>
      <c r="F339" s="49">
        <v>0</v>
      </c>
      <c r="G339" s="48">
        <v>1</v>
      </c>
      <c r="H339" s="2">
        <v>0</v>
      </c>
      <c r="I339" s="49">
        <v>-1</v>
      </c>
      <c r="J339" s="48">
        <v>1</v>
      </c>
      <c r="K339" s="2">
        <v>1</v>
      </c>
      <c r="L339" s="49">
        <v>-1</v>
      </c>
      <c r="M339" s="48">
        <v>0</v>
      </c>
      <c r="N339" s="2">
        <v>1</v>
      </c>
      <c r="O339" s="49">
        <v>-1</v>
      </c>
      <c r="W339" s="16">
        <v>0</v>
      </c>
      <c r="X339" s="16">
        <v>0.12156862745097974</v>
      </c>
      <c r="Y339" s="16">
        <v>0.34901960784313757</v>
      </c>
      <c r="Z339" s="16">
        <v>1.9176470588235293</v>
      </c>
      <c r="AA339" s="16">
        <v>0.50588235294117623</v>
      </c>
      <c r="AB339" s="16">
        <v>2.223529411764706</v>
      </c>
      <c r="AC339" s="16">
        <v>1.1568627450980391</v>
      </c>
      <c r="AD339" s="16">
        <v>0</v>
      </c>
      <c r="AE339" s="16">
        <v>0</v>
      </c>
      <c r="AF339" s="16">
        <v>0.73725490196078391</v>
      </c>
      <c r="AG339" s="16">
        <v>1.0862745098039217</v>
      </c>
      <c r="AH339" s="16">
        <v>2.4078431372549018</v>
      </c>
      <c r="AI339" s="16">
        <v>0.47843137254901946</v>
      </c>
      <c r="AJ339" s="16">
        <v>2.3019607843137253</v>
      </c>
      <c r="AK339" s="16">
        <v>1.1333333333333333</v>
      </c>
      <c r="AL339" s="16">
        <v>0</v>
      </c>
      <c r="AM339" s="16">
        <v>0</v>
      </c>
      <c r="AN339" s="16">
        <v>1.9568627450980385</v>
      </c>
      <c r="AO339" s="16">
        <v>1.9764705882352942</v>
      </c>
      <c r="AP339" s="16">
        <v>1.8745098039215691</v>
      </c>
      <c r="AQ339" s="16">
        <v>0</v>
      </c>
      <c r="AR339" s="16">
        <v>2.8196078431372551</v>
      </c>
      <c r="AS339" s="16">
        <v>1.7215686274509805</v>
      </c>
      <c r="AT339" s="16">
        <v>0</v>
      </c>
      <c r="AU339" s="16">
        <v>0</v>
      </c>
      <c r="AV339" s="16">
        <v>2.5607843137254891</v>
      </c>
      <c r="AW339" s="16">
        <v>2.9764705882352942</v>
      </c>
      <c r="AX339" s="16">
        <v>1.662745098039216</v>
      </c>
      <c r="AY339" s="16">
        <v>0</v>
      </c>
      <c r="AZ339" s="16">
        <v>3.3764705882352946</v>
      </c>
      <c r="BA339" s="16">
        <v>1.7254901960784315</v>
      </c>
      <c r="BB339" s="16">
        <v>0</v>
      </c>
      <c r="BC339" s="16">
        <v>0</v>
      </c>
      <c r="BD339" s="16">
        <v>0.92941176470588238</v>
      </c>
      <c r="BE339" s="16">
        <v>1.9725490196078428</v>
      </c>
      <c r="BF339" s="16">
        <v>0.59607843137254912</v>
      </c>
      <c r="BG339" s="16">
        <v>0</v>
      </c>
      <c r="BH339" s="16">
        <v>2.7960784313725489</v>
      </c>
      <c r="BI339" s="16">
        <v>1.6705882352941179</v>
      </c>
      <c r="BJ339" s="16">
        <v>0</v>
      </c>
      <c r="BK339" s="16">
        <v>0</v>
      </c>
      <c r="BL339" s="16">
        <v>0</v>
      </c>
      <c r="BM339" s="16">
        <v>0.8431372549019609</v>
      </c>
      <c r="BN339" s="16">
        <v>0</v>
      </c>
      <c r="BO339" s="16">
        <v>0</v>
      </c>
      <c r="BP339" s="16">
        <v>2.6980392156862747</v>
      </c>
      <c r="BQ339" s="16">
        <v>1.6470588235294117</v>
      </c>
      <c r="BR339" s="16">
        <v>0</v>
      </c>
      <c r="BS339" s="16">
        <v>0</v>
      </c>
      <c r="BT339" s="16">
        <v>0</v>
      </c>
      <c r="BU339" s="16">
        <v>0</v>
      </c>
      <c r="BV339" s="16">
        <v>0</v>
      </c>
      <c r="BW339" s="16">
        <v>0</v>
      </c>
      <c r="BX339" s="16">
        <v>0.67450980392156845</v>
      </c>
      <c r="BY339" s="16">
        <v>3.529411764705892E-2</v>
      </c>
      <c r="BZ339" s="16">
        <v>0</v>
      </c>
      <c r="CA339" s="16">
        <v>0</v>
      </c>
      <c r="CB339" s="16">
        <v>0</v>
      </c>
      <c r="CC339" s="16">
        <v>0</v>
      </c>
      <c r="CD339" s="16">
        <v>0</v>
      </c>
      <c r="CE339" s="16">
        <v>0</v>
      </c>
      <c r="CF339" s="16">
        <v>6.6666666666666652E-2</v>
      </c>
      <c r="CG339" s="16">
        <v>1.1764705882352899E-2</v>
      </c>
      <c r="CH339" s="16">
        <v>0</v>
      </c>
    </row>
    <row r="340" spans="4:86" ht="24" customHeight="1">
      <c r="D340" s="33">
        <v>0</v>
      </c>
      <c r="E340" s="50">
        <v>0</v>
      </c>
      <c r="F340" s="34">
        <v>-1</v>
      </c>
      <c r="G340" s="33">
        <v>0</v>
      </c>
      <c r="H340" s="50">
        <v>1</v>
      </c>
      <c r="I340" s="34">
        <v>-1</v>
      </c>
      <c r="J340" s="33">
        <v>1</v>
      </c>
      <c r="K340" s="50">
        <v>0</v>
      </c>
      <c r="L340" s="34">
        <v>-1</v>
      </c>
      <c r="M340" s="33">
        <v>1</v>
      </c>
      <c r="N340" s="50">
        <v>1</v>
      </c>
      <c r="O340" s="34">
        <v>-1</v>
      </c>
      <c r="W340" s="16">
        <v>0.12156862745097974</v>
      </c>
      <c r="X340" s="16">
        <v>0.34901960784313757</v>
      </c>
      <c r="Y340" s="16">
        <v>1.9176470588235293</v>
      </c>
      <c r="Z340" s="16">
        <v>0.50588235294117623</v>
      </c>
      <c r="AA340" s="16">
        <v>2.223529411764706</v>
      </c>
      <c r="AB340" s="16">
        <v>1.1568627450980391</v>
      </c>
      <c r="AC340" s="16">
        <v>0</v>
      </c>
      <c r="AD340" s="16">
        <v>0</v>
      </c>
      <c r="AE340" s="16">
        <v>0.73725490196078391</v>
      </c>
      <c r="AF340" s="16">
        <v>1.0862745098039217</v>
      </c>
      <c r="AG340" s="16">
        <v>2.4078431372549018</v>
      </c>
      <c r="AH340" s="16">
        <v>0.47843137254901946</v>
      </c>
      <c r="AI340" s="16">
        <v>2.3019607843137253</v>
      </c>
      <c r="AJ340" s="16">
        <v>1.1333333333333333</v>
      </c>
      <c r="AK340" s="16">
        <v>0</v>
      </c>
      <c r="AL340" s="16">
        <v>0</v>
      </c>
      <c r="AM340" s="16">
        <v>1.9568627450980385</v>
      </c>
      <c r="AN340" s="16">
        <v>1.9764705882352942</v>
      </c>
      <c r="AO340" s="16">
        <v>1.8745098039215691</v>
      </c>
      <c r="AP340" s="16">
        <v>0</v>
      </c>
      <c r="AQ340" s="16">
        <v>2.8196078431372551</v>
      </c>
      <c r="AR340" s="16">
        <v>1.7215686274509805</v>
      </c>
      <c r="AS340" s="16">
        <v>0</v>
      </c>
      <c r="AT340" s="16">
        <v>0</v>
      </c>
      <c r="AU340" s="16">
        <v>2.5607843137254891</v>
      </c>
      <c r="AV340" s="16">
        <v>2.9764705882352942</v>
      </c>
      <c r="AW340" s="16">
        <v>1.662745098039216</v>
      </c>
      <c r="AX340" s="16">
        <v>0</v>
      </c>
      <c r="AY340" s="16">
        <v>3.3764705882352946</v>
      </c>
      <c r="AZ340" s="16">
        <v>1.7254901960784315</v>
      </c>
      <c r="BA340" s="16">
        <v>0</v>
      </c>
      <c r="BB340" s="16">
        <v>0</v>
      </c>
      <c r="BC340" s="16">
        <v>0.92941176470588238</v>
      </c>
      <c r="BD340" s="16">
        <v>1.9725490196078428</v>
      </c>
      <c r="BE340" s="16">
        <v>0.59607843137254912</v>
      </c>
      <c r="BF340" s="16">
        <v>0</v>
      </c>
      <c r="BG340" s="16">
        <v>2.7960784313725489</v>
      </c>
      <c r="BH340" s="16">
        <v>1.6705882352941179</v>
      </c>
      <c r="BI340" s="16">
        <v>0</v>
      </c>
      <c r="BJ340" s="16">
        <v>0</v>
      </c>
      <c r="BK340" s="16">
        <v>0</v>
      </c>
      <c r="BL340" s="16">
        <v>0.8431372549019609</v>
      </c>
      <c r="BM340" s="16">
        <v>0</v>
      </c>
      <c r="BN340" s="16">
        <v>0</v>
      </c>
      <c r="BO340" s="16">
        <v>2.6980392156862747</v>
      </c>
      <c r="BP340" s="16">
        <v>1.6470588235294117</v>
      </c>
      <c r="BQ340" s="16">
        <v>0</v>
      </c>
      <c r="BR340" s="16">
        <v>0</v>
      </c>
      <c r="BS340" s="16">
        <v>0</v>
      </c>
      <c r="BT340" s="16">
        <v>0</v>
      </c>
      <c r="BU340" s="16">
        <v>0</v>
      </c>
      <c r="BV340" s="16">
        <v>0</v>
      </c>
      <c r="BW340" s="16">
        <v>0.67450980392156845</v>
      </c>
      <c r="BX340" s="16">
        <v>3.529411764705892E-2</v>
      </c>
      <c r="BY340" s="16">
        <v>0</v>
      </c>
      <c r="BZ340" s="16">
        <v>0</v>
      </c>
      <c r="CA340" s="16">
        <v>0</v>
      </c>
      <c r="CB340" s="16">
        <v>0</v>
      </c>
      <c r="CC340" s="16">
        <v>0</v>
      </c>
      <c r="CD340" s="16">
        <v>0</v>
      </c>
      <c r="CE340" s="16">
        <v>6.6666666666666652E-2</v>
      </c>
      <c r="CF340" s="16">
        <v>1.1764705882352899E-2</v>
      </c>
      <c r="CG340" s="16">
        <v>0</v>
      </c>
      <c r="CH340" s="16">
        <v>0</v>
      </c>
    </row>
    <row r="341" spans="4:86" ht="24" customHeight="1">
      <c r="D341" s="29">
        <v>1</v>
      </c>
      <c r="E341" s="47">
        <v>0</v>
      </c>
      <c r="F341" s="30">
        <v>0</v>
      </c>
      <c r="G341" s="29">
        <v>1</v>
      </c>
      <c r="H341" s="47">
        <v>0</v>
      </c>
      <c r="I341" s="30">
        <v>-1</v>
      </c>
      <c r="J341" s="29">
        <v>1</v>
      </c>
      <c r="K341" s="47">
        <v>0</v>
      </c>
      <c r="L341" s="30">
        <v>-1</v>
      </c>
      <c r="M341" s="29">
        <v>0</v>
      </c>
      <c r="N341" s="47">
        <v>1</v>
      </c>
      <c r="O341" s="30">
        <v>-1</v>
      </c>
      <c r="W341" s="16">
        <v>0</v>
      </c>
      <c r="X341" s="16">
        <v>0</v>
      </c>
      <c r="Y341" s="16">
        <v>0.73725490196078391</v>
      </c>
      <c r="Z341" s="16">
        <v>1.0862745098039217</v>
      </c>
      <c r="AA341" s="16">
        <v>2.4078431372549018</v>
      </c>
      <c r="AB341" s="16">
        <v>0.47843137254901946</v>
      </c>
      <c r="AC341" s="16">
        <v>2.3019607843137253</v>
      </c>
      <c r="AD341" s="16">
        <v>1.1333333333333333</v>
      </c>
      <c r="AE341" s="16">
        <v>0</v>
      </c>
      <c r="AF341" s="16">
        <v>0</v>
      </c>
      <c r="AG341" s="16">
        <v>1.9568627450980385</v>
      </c>
      <c r="AH341" s="16">
        <v>1.9764705882352942</v>
      </c>
      <c r="AI341" s="16">
        <v>1.8745098039215691</v>
      </c>
      <c r="AJ341" s="16">
        <v>0</v>
      </c>
      <c r="AK341" s="16">
        <v>2.8196078431372551</v>
      </c>
      <c r="AL341" s="16">
        <v>1.7215686274509805</v>
      </c>
      <c r="AM341" s="16">
        <v>0</v>
      </c>
      <c r="AN341" s="16">
        <v>0</v>
      </c>
      <c r="AO341" s="16">
        <v>2.5607843137254891</v>
      </c>
      <c r="AP341" s="16">
        <v>2.9764705882352942</v>
      </c>
      <c r="AQ341" s="16">
        <v>1.662745098039216</v>
      </c>
      <c r="AR341" s="16">
        <v>0</v>
      </c>
      <c r="AS341" s="16">
        <v>3.3764705882352946</v>
      </c>
      <c r="AT341" s="16">
        <v>1.7254901960784315</v>
      </c>
      <c r="AU341" s="16">
        <v>0</v>
      </c>
      <c r="AV341" s="16">
        <v>0</v>
      </c>
      <c r="AW341" s="16">
        <v>0.92941176470588238</v>
      </c>
      <c r="AX341" s="16">
        <v>1.9725490196078428</v>
      </c>
      <c r="AY341" s="16">
        <v>0.59607843137254912</v>
      </c>
      <c r="AZ341" s="16">
        <v>0</v>
      </c>
      <c r="BA341" s="16">
        <v>2.7960784313725489</v>
      </c>
      <c r="BB341" s="16">
        <v>1.6705882352941179</v>
      </c>
      <c r="BC341" s="16">
        <v>0</v>
      </c>
      <c r="BD341" s="16">
        <v>0</v>
      </c>
      <c r="BE341" s="16">
        <v>0</v>
      </c>
      <c r="BF341" s="16">
        <v>0.8431372549019609</v>
      </c>
      <c r="BG341" s="16">
        <v>0</v>
      </c>
      <c r="BH341" s="16">
        <v>0</v>
      </c>
      <c r="BI341" s="16">
        <v>2.6980392156862747</v>
      </c>
      <c r="BJ341" s="16">
        <v>1.6470588235294117</v>
      </c>
      <c r="BK341" s="16">
        <v>0</v>
      </c>
      <c r="BL341" s="16">
        <v>0</v>
      </c>
      <c r="BM341" s="16">
        <v>0</v>
      </c>
      <c r="BN341" s="16">
        <v>0</v>
      </c>
      <c r="BO341" s="16">
        <v>0</v>
      </c>
      <c r="BP341" s="16">
        <v>0</v>
      </c>
      <c r="BQ341" s="16">
        <v>0.67450980392156845</v>
      </c>
      <c r="BR341" s="16">
        <v>3.529411764705892E-2</v>
      </c>
      <c r="BS341" s="16">
        <v>0</v>
      </c>
      <c r="BT341" s="16">
        <v>0</v>
      </c>
      <c r="BU341" s="16">
        <v>0</v>
      </c>
      <c r="BV341" s="16">
        <v>0</v>
      </c>
      <c r="BW341" s="16">
        <v>0</v>
      </c>
      <c r="BX341" s="16">
        <v>0</v>
      </c>
      <c r="BY341" s="16">
        <v>6.6666666666666652E-2</v>
      </c>
      <c r="BZ341" s="16">
        <v>1.1764705882352899E-2</v>
      </c>
      <c r="CA341" s="16">
        <v>0</v>
      </c>
      <c r="CB341" s="16">
        <v>0</v>
      </c>
      <c r="CC341" s="16">
        <v>0</v>
      </c>
      <c r="CD341" s="16">
        <v>0</v>
      </c>
      <c r="CE341" s="16">
        <v>0</v>
      </c>
      <c r="CF341" s="16">
        <v>0</v>
      </c>
      <c r="CG341" s="16">
        <v>0</v>
      </c>
      <c r="CH341" s="16">
        <v>0</v>
      </c>
    </row>
    <row r="342" spans="4:86" ht="24" customHeight="1">
      <c r="D342" s="48">
        <v>1</v>
      </c>
      <c r="E342" s="2">
        <v>0</v>
      </c>
      <c r="F342" s="49">
        <v>0</v>
      </c>
      <c r="G342" s="48">
        <v>1</v>
      </c>
      <c r="H342" s="2">
        <v>1</v>
      </c>
      <c r="I342" s="49">
        <v>0</v>
      </c>
      <c r="J342" s="48">
        <v>1</v>
      </c>
      <c r="K342" s="2">
        <v>1</v>
      </c>
      <c r="L342" s="49">
        <v>-1</v>
      </c>
      <c r="M342" s="48">
        <v>1</v>
      </c>
      <c r="N342" s="2">
        <v>1</v>
      </c>
      <c r="O342" s="49">
        <v>-1</v>
      </c>
      <c r="W342" s="16">
        <v>0</v>
      </c>
      <c r="X342" s="16">
        <v>0.73725490196078391</v>
      </c>
      <c r="Y342" s="16">
        <v>1.0862745098039217</v>
      </c>
      <c r="Z342" s="16">
        <v>2.4078431372549018</v>
      </c>
      <c r="AA342" s="16">
        <v>0.47843137254901946</v>
      </c>
      <c r="AB342" s="16">
        <v>2.3019607843137253</v>
      </c>
      <c r="AC342" s="16">
        <v>1.1333333333333333</v>
      </c>
      <c r="AD342" s="16">
        <v>0</v>
      </c>
      <c r="AE342" s="16">
        <v>0</v>
      </c>
      <c r="AF342" s="16">
        <v>1.9568627450980385</v>
      </c>
      <c r="AG342" s="16">
        <v>1.9764705882352942</v>
      </c>
      <c r="AH342" s="16">
        <v>1.8745098039215691</v>
      </c>
      <c r="AI342" s="16">
        <v>0</v>
      </c>
      <c r="AJ342" s="16">
        <v>2.8196078431372551</v>
      </c>
      <c r="AK342" s="16">
        <v>1.7215686274509805</v>
      </c>
      <c r="AL342" s="16">
        <v>0</v>
      </c>
      <c r="AM342" s="16">
        <v>0</v>
      </c>
      <c r="AN342" s="16">
        <v>2.5607843137254891</v>
      </c>
      <c r="AO342" s="16">
        <v>2.9764705882352942</v>
      </c>
      <c r="AP342" s="16">
        <v>1.662745098039216</v>
      </c>
      <c r="AQ342" s="16">
        <v>0</v>
      </c>
      <c r="AR342" s="16">
        <v>3.3764705882352946</v>
      </c>
      <c r="AS342" s="16">
        <v>1.7254901960784315</v>
      </c>
      <c r="AT342" s="16">
        <v>0</v>
      </c>
      <c r="AU342" s="16">
        <v>0</v>
      </c>
      <c r="AV342" s="16">
        <v>0.92941176470588238</v>
      </c>
      <c r="AW342" s="16">
        <v>1.9725490196078428</v>
      </c>
      <c r="AX342" s="16">
        <v>0.59607843137254912</v>
      </c>
      <c r="AY342" s="16">
        <v>0</v>
      </c>
      <c r="AZ342" s="16">
        <v>2.7960784313725489</v>
      </c>
      <c r="BA342" s="16">
        <v>1.6705882352941179</v>
      </c>
      <c r="BB342" s="16">
        <v>0</v>
      </c>
      <c r="BC342" s="16">
        <v>0</v>
      </c>
      <c r="BD342" s="16">
        <v>0</v>
      </c>
      <c r="BE342" s="16">
        <v>0.8431372549019609</v>
      </c>
      <c r="BF342" s="16">
        <v>0</v>
      </c>
      <c r="BG342" s="16">
        <v>0</v>
      </c>
      <c r="BH342" s="16">
        <v>2.6980392156862747</v>
      </c>
      <c r="BI342" s="16">
        <v>1.6470588235294117</v>
      </c>
      <c r="BJ342" s="16">
        <v>0</v>
      </c>
      <c r="BK342" s="16">
        <v>0</v>
      </c>
      <c r="BL342" s="16">
        <v>0</v>
      </c>
      <c r="BM342" s="16">
        <v>0</v>
      </c>
      <c r="BN342" s="16">
        <v>0</v>
      </c>
      <c r="BO342" s="16">
        <v>0</v>
      </c>
      <c r="BP342" s="16">
        <v>0.67450980392156845</v>
      </c>
      <c r="BQ342" s="16">
        <v>3.529411764705892E-2</v>
      </c>
      <c r="BR342" s="16">
        <v>0</v>
      </c>
      <c r="BS342" s="16">
        <v>0</v>
      </c>
      <c r="BT342" s="16">
        <v>0</v>
      </c>
      <c r="BU342" s="16">
        <v>0</v>
      </c>
      <c r="BV342" s="16">
        <v>0</v>
      </c>
      <c r="BW342" s="16">
        <v>0</v>
      </c>
      <c r="BX342" s="16">
        <v>6.6666666666666652E-2</v>
      </c>
      <c r="BY342" s="16">
        <v>1.1764705882352899E-2</v>
      </c>
      <c r="BZ342" s="16">
        <v>0</v>
      </c>
      <c r="CA342" s="16">
        <v>0</v>
      </c>
      <c r="CB342" s="16">
        <v>0</v>
      </c>
      <c r="CC342" s="16">
        <v>0</v>
      </c>
      <c r="CD342" s="16">
        <v>0</v>
      </c>
      <c r="CE342" s="16">
        <v>0</v>
      </c>
      <c r="CF342" s="16">
        <v>0</v>
      </c>
      <c r="CG342" s="16">
        <v>0</v>
      </c>
      <c r="CH342" s="16">
        <v>0</v>
      </c>
    </row>
    <row r="343" spans="4:86" ht="24" customHeight="1">
      <c r="D343" s="33">
        <v>0</v>
      </c>
      <c r="E343" s="50">
        <v>0</v>
      </c>
      <c r="F343" s="34">
        <v>-1</v>
      </c>
      <c r="G343" s="33">
        <v>0</v>
      </c>
      <c r="H343" s="50">
        <v>0</v>
      </c>
      <c r="I343" s="34">
        <v>-1</v>
      </c>
      <c r="J343" s="33">
        <v>1</v>
      </c>
      <c r="K343" s="50">
        <v>0</v>
      </c>
      <c r="L343" s="34">
        <v>-1</v>
      </c>
      <c r="M343" s="33">
        <v>1</v>
      </c>
      <c r="N343" s="50">
        <v>0</v>
      </c>
      <c r="O343" s="34">
        <v>-1</v>
      </c>
      <c r="W343" s="16">
        <v>0.73725490196078391</v>
      </c>
      <c r="X343" s="16">
        <v>1.0862745098039217</v>
      </c>
      <c r="Y343" s="16">
        <v>2.4078431372549018</v>
      </c>
      <c r="Z343" s="16">
        <v>0.47843137254901946</v>
      </c>
      <c r="AA343" s="16">
        <v>2.3019607843137253</v>
      </c>
      <c r="AB343" s="16">
        <v>1.1333333333333333</v>
      </c>
      <c r="AC343" s="16">
        <v>0</v>
      </c>
      <c r="AD343" s="16">
        <v>0</v>
      </c>
      <c r="AE343" s="16">
        <v>1.9568627450980385</v>
      </c>
      <c r="AF343" s="16">
        <v>1.9764705882352942</v>
      </c>
      <c r="AG343" s="16">
        <v>1.8745098039215691</v>
      </c>
      <c r="AH343" s="16">
        <v>0</v>
      </c>
      <c r="AI343" s="16">
        <v>2.8196078431372551</v>
      </c>
      <c r="AJ343" s="16">
        <v>1.7215686274509805</v>
      </c>
      <c r="AK343" s="16">
        <v>0</v>
      </c>
      <c r="AL343" s="16">
        <v>0</v>
      </c>
      <c r="AM343" s="16">
        <v>2.5607843137254891</v>
      </c>
      <c r="AN343" s="16">
        <v>2.9764705882352942</v>
      </c>
      <c r="AO343" s="16">
        <v>1.662745098039216</v>
      </c>
      <c r="AP343" s="16">
        <v>0</v>
      </c>
      <c r="AQ343" s="16">
        <v>3.3764705882352946</v>
      </c>
      <c r="AR343" s="16">
        <v>1.7254901960784315</v>
      </c>
      <c r="AS343" s="16">
        <v>0</v>
      </c>
      <c r="AT343" s="16">
        <v>0</v>
      </c>
      <c r="AU343" s="16">
        <v>0.92941176470588238</v>
      </c>
      <c r="AV343" s="16">
        <v>1.9725490196078428</v>
      </c>
      <c r="AW343" s="16">
        <v>0.59607843137254912</v>
      </c>
      <c r="AX343" s="16">
        <v>0</v>
      </c>
      <c r="AY343" s="16">
        <v>2.7960784313725489</v>
      </c>
      <c r="AZ343" s="16">
        <v>1.6705882352941179</v>
      </c>
      <c r="BA343" s="16">
        <v>0</v>
      </c>
      <c r="BB343" s="16">
        <v>0</v>
      </c>
      <c r="BC343" s="16">
        <v>0</v>
      </c>
      <c r="BD343" s="16">
        <v>0.8431372549019609</v>
      </c>
      <c r="BE343" s="16">
        <v>0</v>
      </c>
      <c r="BF343" s="16">
        <v>0</v>
      </c>
      <c r="BG343" s="16">
        <v>2.6980392156862747</v>
      </c>
      <c r="BH343" s="16">
        <v>1.6470588235294117</v>
      </c>
      <c r="BI343" s="16">
        <v>0</v>
      </c>
      <c r="BJ343" s="16">
        <v>0</v>
      </c>
      <c r="BK343" s="16">
        <v>0</v>
      </c>
      <c r="BL343" s="16">
        <v>0</v>
      </c>
      <c r="BM343" s="16">
        <v>0</v>
      </c>
      <c r="BN343" s="16">
        <v>0</v>
      </c>
      <c r="BO343" s="16">
        <v>0.67450980392156845</v>
      </c>
      <c r="BP343" s="16">
        <v>3.529411764705892E-2</v>
      </c>
      <c r="BQ343" s="16">
        <v>0</v>
      </c>
      <c r="BR343" s="16">
        <v>0</v>
      </c>
      <c r="BS343" s="16">
        <v>0</v>
      </c>
      <c r="BT343" s="16">
        <v>0</v>
      </c>
      <c r="BU343" s="16">
        <v>0</v>
      </c>
      <c r="BV343" s="16">
        <v>0</v>
      </c>
      <c r="BW343" s="16">
        <v>6.6666666666666652E-2</v>
      </c>
      <c r="BX343" s="16">
        <v>1.1764705882352899E-2</v>
      </c>
      <c r="BY343" s="16">
        <v>0</v>
      </c>
      <c r="BZ343" s="16">
        <v>0</v>
      </c>
      <c r="CA343" s="16">
        <v>0</v>
      </c>
      <c r="CB343" s="16">
        <v>0</v>
      </c>
      <c r="CC343" s="16">
        <v>0</v>
      </c>
      <c r="CD343" s="16">
        <v>0</v>
      </c>
      <c r="CE343" s="16">
        <v>0</v>
      </c>
      <c r="CF343" s="16">
        <v>0</v>
      </c>
      <c r="CG343" s="16">
        <v>0</v>
      </c>
      <c r="CH343" s="16">
        <v>0</v>
      </c>
    </row>
    <row r="344" spans="4:86" ht="24" customHeight="1">
      <c r="D344" s="29">
        <v>0</v>
      </c>
      <c r="E344" s="47">
        <v>0</v>
      </c>
      <c r="F344" s="30">
        <v>0</v>
      </c>
      <c r="G344" s="29">
        <v>0</v>
      </c>
      <c r="H344" s="47">
        <v>1</v>
      </c>
      <c r="I344" s="30">
        <v>0</v>
      </c>
      <c r="J344" s="29">
        <v>0</v>
      </c>
      <c r="K344" s="47">
        <v>1</v>
      </c>
      <c r="L344" s="30">
        <v>0</v>
      </c>
      <c r="M344" s="29">
        <v>0</v>
      </c>
      <c r="N344" s="47">
        <v>1</v>
      </c>
      <c r="O344" s="30">
        <v>0</v>
      </c>
      <c r="W344" s="16">
        <v>0</v>
      </c>
      <c r="X344" s="16">
        <v>0</v>
      </c>
      <c r="Y344" s="16">
        <v>1.9568627450980385</v>
      </c>
      <c r="Z344" s="16">
        <v>1.9764705882352942</v>
      </c>
      <c r="AA344" s="16">
        <v>1.8745098039215691</v>
      </c>
      <c r="AB344" s="16">
        <v>0</v>
      </c>
      <c r="AC344" s="16">
        <v>2.8196078431372551</v>
      </c>
      <c r="AD344" s="16">
        <v>1.7215686274509805</v>
      </c>
      <c r="AE344" s="16">
        <v>0</v>
      </c>
      <c r="AF344" s="16">
        <v>0</v>
      </c>
      <c r="AG344" s="16">
        <v>2.5607843137254891</v>
      </c>
      <c r="AH344" s="16">
        <v>2.9764705882352942</v>
      </c>
      <c r="AI344" s="16">
        <v>1.662745098039216</v>
      </c>
      <c r="AJ344" s="16">
        <v>0</v>
      </c>
      <c r="AK344" s="16">
        <v>3.3764705882352946</v>
      </c>
      <c r="AL344" s="16">
        <v>1.7254901960784315</v>
      </c>
      <c r="AM344" s="16">
        <v>0</v>
      </c>
      <c r="AN344" s="16">
        <v>0</v>
      </c>
      <c r="AO344" s="16">
        <v>0.92941176470588238</v>
      </c>
      <c r="AP344" s="16">
        <v>1.9725490196078428</v>
      </c>
      <c r="AQ344" s="16">
        <v>0.59607843137254912</v>
      </c>
      <c r="AR344" s="16">
        <v>0</v>
      </c>
      <c r="AS344" s="16">
        <v>2.7960784313725489</v>
      </c>
      <c r="AT344" s="16">
        <v>1.6705882352941179</v>
      </c>
      <c r="AU344" s="16">
        <v>0</v>
      </c>
      <c r="AV344" s="16">
        <v>0</v>
      </c>
      <c r="AW344" s="16">
        <v>0</v>
      </c>
      <c r="AX344" s="16">
        <v>0.8431372549019609</v>
      </c>
      <c r="AY344" s="16">
        <v>0</v>
      </c>
      <c r="AZ344" s="16">
        <v>0</v>
      </c>
      <c r="BA344" s="16">
        <v>2.6980392156862747</v>
      </c>
      <c r="BB344" s="16">
        <v>1.6470588235294117</v>
      </c>
      <c r="BC344" s="16">
        <v>0</v>
      </c>
      <c r="BD344" s="16">
        <v>0</v>
      </c>
      <c r="BE344" s="16">
        <v>0</v>
      </c>
      <c r="BF344" s="16">
        <v>0</v>
      </c>
      <c r="BG344" s="16">
        <v>0</v>
      </c>
      <c r="BH344" s="16">
        <v>0</v>
      </c>
      <c r="BI344" s="16">
        <v>0.67450980392156845</v>
      </c>
      <c r="BJ344" s="16">
        <v>3.529411764705892E-2</v>
      </c>
      <c r="BK344" s="16">
        <v>0</v>
      </c>
      <c r="BL344" s="16">
        <v>0</v>
      </c>
      <c r="BM344" s="16">
        <v>0</v>
      </c>
      <c r="BN344" s="16">
        <v>0</v>
      </c>
      <c r="BO344" s="16">
        <v>0</v>
      </c>
      <c r="BP344" s="16">
        <v>0</v>
      </c>
      <c r="BQ344" s="16">
        <v>6.6666666666666652E-2</v>
      </c>
      <c r="BR344" s="16">
        <v>1.1764705882352899E-2</v>
      </c>
      <c r="BS344" s="16">
        <v>0</v>
      </c>
      <c r="BT344" s="16">
        <v>0</v>
      </c>
      <c r="BU344" s="16">
        <v>0</v>
      </c>
      <c r="BV344" s="16">
        <v>0</v>
      </c>
      <c r="BW344" s="16">
        <v>0</v>
      </c>
      <c r="BX344" s="16">
        <v>0</v>
      </c>
      <c r="BY344" s="16">
        <v>0</v>
      </c>
      <c r="BZ344" s="16">
        <v>0</v>
      </c>
      <c r="CA344" s="16">
        <v>0</v>
      </c>
      <c r="CB344" s="16">
        <v>0</v>
      </c>
      <c r="CC344" s="16">
        <v>0</v>
      </c>
      <c r="CD344" s="16">
        <v>0</v>
      </c>
      <c r="CE344" s="16">
        <v>0</v>
      </c>
      <c r="CF344" s="16">
        <v>0</v>
      </c>
      <c r="CG344" s="16">
        <v>0</v>
      </c>
      <c r="CH344" s="16">
        <v>0</v>
      </c>
    </row>
    <row r="345" spans="4:86" ht="24" customHeight="1">
      <c r="D345" s="48">
        <v>0</v>
      </c>
      <c r="E345" s="2">
        <v>0</v>
      </c>
      <c r="F345" s="49">
        <v>1</v>
      </c>
      <c r="G345" s="48">
        <v>1</v>
      </c>
      <c r="H345" s="2">
        <v>0</v>
      </c>
      <c r="I345" s="49">
        <v>1</v>
      </c>
      <c r="J345" s="48">
        <v>1</v>
      </c>
      <c r="K345" s="2">
        <v>0</v>
      </c>
      <c r="L345" s="49">
        <v>1</v>
      </c>
      <c r="M345" s="48">
        <v>1</v>
      </c>
      <c r="N345" s="2">
        <v>0</v>
      </c>
      <c r="O345" s="49">
        <v>1</v>
      </c>
      <c r="W345" s="16">
        <v>0</v>
      </c>
      <c r="X345" s="16">
        <v>1.9568627450980385</v>
      </c>
      <c r="Y345" s="16">
        <v>1.9764705882352942</v>
      </c>
      <c r="Z345" s="16">
        <v>1.8745098039215691</v>
      </c>
      <c r="AA345" s="16">
        <v>0</v>
      </c>
      <c r="AB345" s="16">
        <v>2.8196078431372551</v>
      </c>
      <c r="AC345" s="16">
        <v>1.7215686274509805</v>
      </c>
      <c r="AD345" s="16">
        <v>0</v>
      </c>
      <c r="AE345" s="16">
        <v>0</v>
      </c>
      <c r="AF345" s="16">
        <v>2.5607843137254891</v>
      </c>
      <c r="AG345" s="16">
        <v>2.9764705882352942</v>
      </c>
      <c r="AH345" s="16">
        <v>1.662745098039216</v>
      </c>
      <c r="AI345" s="16">
        <v>0</v>
      </c>
      <c r="AJ345" s="16">
        <v>3.3764705882352946</v>
      </c>
      <c r="AK345" s="16">
        <v>1.7254901960784315</v>
      </c>
      <c r="AL345" s="16">
        <v>0</v>
      </c>
      <c r="AM345" s="16">
        <v>0</v>
      </c>
      <c r="AN345" s="16">
        <v>0.92941176470588238</v>
      </c>
      <c r="AO345" s="16">
        <v>1.9725490196078428</v>
      </c>
      <c r="AP345" s="16">
        <v>0.59607843137254912</v>
      </c>
      <c r="AQ345" s="16">
        <v>0</v>
      </c>
      <c r="AR345" s="16">
        <v>2.7960784313725489</v>
      </c>
      <c r="AS345" s="16">
        <v>1.6705882352941179</v>
      </c>
      <c r="AT345" s="16">
        <v>0</v>
      </c>
      <c r="AU345" s="16">
        <v>0</v>
      </c>
      <c r="AV345" s="16">
        <v>0</v>
      </c>
      <c r="AW345" s="16">
        <v>0.8431372549019609</v>
      </c>
      <c r="AX345" s="16">
        <v>0</v>
      </c>
      <c r="AY345" s="16">
        <v>0</v>
      </c>
      <c r="AZ345" s="16">
        <v>2.6980392156862747</v>
      </c>
      <c r="BA345" s="16">
        <v>1.6470588235294117</v>
      </c>
      <c r="BB345" s="16">
        <v>0</v>
      </c>
      <c r="BC345" s="16">
        <v>0</v>
      </c>
      <c r="BD345" s="16">
        <v>0</v>
      </c>
      <c r="BE345" s="16">
        <v>0</v>
      </c>
      <c r="BF345" s="16">
        <v>0</v>
      </c>
      <c r="BG345" s="16">
        <v>0</v>
      </c>
      <c r="BH345" s="16">
        <v>0.67450980392156845</v>
      </c>
      <c r="BI345" s="16">
        <v>3.529411764705892E-2</v>
      </c>
      <c r="BJ345" s="16">
        <v>0</v>
      </c>
      <c r="BK345" s="16">
        <v>0</v>
      </c>
      <c r="BL345" s="16">
        <v>0</v>
      </c>
      <c r="BM345" s="16">
        <v>0</v>
      </c>
      <c r="BN345" s="16">
        <v>0</v>
      </c>
      <c r="BO345" s="16">
        <v>0</v>
      </c>
      <c r="BP345" s="16">
        <v>6.6666666666666652E-2</v>
      </c>
      <c r="BQ345" s="16">
        <v>1.1764705882352899E-2</v>
      </c>
      <c r="BR345" s="16">
        <v>0</v>
      </c>
      <c r="BS345" s="16">
        <v>0</v>
      </c>
      <c r="BT345" s="16">
        <v>0</v>
      </c>
      <c r="BU345" s="16">
        <v>0</v>
      </c>
      <c r="BV345" s="16">
        <v>0</v>
      </c>
      <c r="BW345" s="16">
        <v>0</v>
      </c>
      <c r="BX345" s="16">
        <v>0</v>
      </c>
      <c r="BY345" s="16">
        <v>0</v>
      </c>
      <c r="BZ345" s="16">
        <v>0</v>
      </c>
      <c r="CA345" s="16">
        <v>0</v>
      </c>
      <c r="CB345" s="16">
        <v>0</v>
      </c>
      <c r="CC345" s="16">
        <v>0</v>
      </c>
      <c r="CD345" s="16">
        <v>0</v>
      </c>
      <c r="CE345" s="16">
        <v>0</v>
      </c>
      <c r="CF345" s="16">
        <v>0</v>
      </c>
      <c r="CG345" s="16">
        <v>0</v>
      </c>
      <c r="CH345" s="16">
        <v>0</v>
      </c>
    </row>
    <row r="346" spans="4:86" ht="24" customHeight="1">
      <c r="D346" s="33">
        <v>0</v>
      </c>
      <c r="E346" s="50">
        <v>1</v>
      </c>
      <c r="F346" s="34">
        <v>0</v>
      </c>
      <c r="G346" s="33">
        <v>0</v>
      </c>
      <c r="H346" s="50">
        <v>1</v>
      </c>
      <c r="I346" s="34">
        <v>0</v>
      </c>
      <c r="J346" s="33">
        <v>0</v>
      </c>
      <c r="K346" s="50">
        <v>1</v>
      </c>
      <c r="L346" s="34">
        <v>0</v>
      </c>
      <c r="M346" s="33">
        <v>0</v>
      </c>
      <c r="N346" s="50">
        <v>1</v>
      </c>
      <c r="O346" s="34">
        <v>0</v>
      </c>
      <c r="W346" s="17">
        <v>1.9568627450980385</v>
      </c>
      <c r="X346" s="17">
        <v>1.9764705882352942</v>
      </c>
      <c r="Y346" s="17">
        <v>1.8745098039215691</v>
      </c>
      <c r="Z346" s="17">
        <v>0</v>
      </c>
      <c r="AA346" s="17">
        <v>2.8196078431372551</v>
      </c>
      <c r="AB346" s="17">
        <v>1.7215686274509805</v>
      </c>
      <c r="AC346" s="17">
        <v>0</v>
      </c>
      <c r="AD346" s="17">
        <v>0</v>
      </c>
      <c r="AE346" s="17">
        <v>2.5607843137254891</v>
      </c>
      <c r="AF346" s="17">
        <v>2.9764705882352942</v>
      </c>
      <c r="AG346" s="17">
        <v>1.662745098039216</v>
      </c>
      <c r="AH346" s="17">
        <v>0</v>
      </c>
      <c r="AI346" s="17">
        <v>3.3764705882352946</v>
      </c>
      <c r="AJ346" s="17">
        <v>1.7254901960784315</v>
      </c>
      <c r="AK346" s="17">
        <v>0</v>
      </c>
      <c r="AL346" s="17">
        <v>0</v>
      </c>
      <c r="AM346" s="17">
        <v>0.92941176470588238</v>
      </c>
      <c r="AN346" s="17">
        <v>1.9725490196078428</v>
      </c>
      <c r="AO346" s="17">
        <v>0.59607843137254912</v>
      </c>
      <c r="AP346" s="17">
        <v>0</v>
      </c>
      <c r="AQ346" s="17">
        <v>2.7960784313725489</v>
      </c>
      <c r="AR346" s="17">
        <v>1.6705882352941179</v>
      </c>
      <c r="AS346" s="17">
        <v>0</v>
      </c>
      <c r="AT346" s="17">
        <v>0</v>
      </c>
      <c r="AU346" s="17">
        <v>0</v>
      </c>
      <c r="AV346" s="17">
        <v>0.8431372549019609</v>
      </c>
      <c r="AW346" s="17">
        <v>0</v>
      </c>
      <c r="AX346" s="17">
        <v>0</v>
      </c>
      <c r="AY346" s="17">
        <v>2.6980392156862747</v>
      </c>
      <c r="AZ346" s="17">
        <v>1.6470588235294117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0.67450980392156845</v>
      </c>
      <c r="BH346" s="17">
        <v>3.529411764705892E-2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6.6666666666666652E-2</v>
      </c>
      <c r="BP346" s="17">
        <v>1.1764705882352899E-2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</row>
    <row r="347" spans="4:86" ht="24" customHeight="1">
      <c r="W347">
        <v>1</v>
      </c>
      <c r="X347">
        <v>1</v>
      </c>
      <c r="Y347" s="1">
        <v>1</v>
      </c>
      <c r="Z347" s="1">
        <v>1</v>
      </c>
      <c r="AA347" s="1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</row>
    <row r="348" spans="4:86" ht="24" customHeight="1">
      <c r="D348" t="s">
        <v>86</v>
      </c>
    </row>
    <row r="349" spans="4:86" ht="24" customHeight="1">
      <c r="D349" s="51" cm="1">
        <f t="array" ref="D349:AM351">_xlfn.WRAPROWS(_xlfn.TOROW(D338:O346),9*4)</f>
        <v>1</v>
      </c>
      <c r="E349" s="52">
        <v>0</v>
      </c>
      <c r="F349" s="52">
        <v>-1</v>
      </c>
      <c r="G349" s="52">
        <v>1</v>
      </c>
      <c r="H349" s="52">
        <v>0</v>
      </c>
      <c r="I349" s="52">
        <v>-1</v>
      </c>
      <c r="J349" s="52">
        <v>1</v>
      </c>
      <c r="K349" s="52">
        <v>0</v>
      </c>
      <c r="L349" s="53">
        <v>-1</v>
      </c>
      <c r="M349" s="51">
        <v>1</v>
      </c>
      <c r="N349" s="52">
        <v>0</v>
      </c>
      <c r="O349" s="52">
        <v>-1</v>
      </c>
      <c r="P349" s="52">
        <v>1</v>
      </c>
      <c r="Q349" s="52">
        <v>1</v>
      </c>
      <c r="R349" s="52">
        <v>0</v>
      </c>
      <c r="S349" s="52">
        <v>1</v>
      </c>
      <c r="T349" s="52">
        <v>0</v>
      </c>
      <c r="U349" s="53">
        <v>-1</v>
      </c>
      <c r="V349" s="51">
        <v>1</v>
      </c>
      <c r="W349" s="52">
        <v>1</v>
      </c>
      <c r="X349" s="52">
        <v>-1</v>
      </c>
      <c r="Y349" s="52">
        <v>0</v>
      </c>
      <c r="Z349" s="52">
        <v>1</v>
      </c>
      <c r="AA349" s="52">
        <v>-1</v>
      </c>
      <c r="AB349" s="52">
        <v>0</v>
      </c>
      <c r="AC349" s="52">
        <v>0</v>
      </c>
      <c r="AD349" s="53">
        <v>-1</v>
      </c>
      <c r="AE349" s="51">
        <v>0</v>
      </c>
      <c r="AF349" s="52">
        <v>1</v>
      </c>
      <c r="AG349" s="52">
        <v>-1</v>
      </c>
      <c r="AH349" s="52">
        <v>1</v>
      </c>
      <c r="AI349" s="52">
        <v>0</v>
      </c>
      <c r="AJ349" s="52">
        <v>-1</v>
      </c>
      <c r="AK349" s="52">
        <v>1</v>
      </c>
      <c r="AL349" s="52">
        <v>1</v>
      </c>
      <c r="AM349" s="53">
        <v>-1</v>
      </c>
      <c r="AN349" s="54">
        <v>1</v>
      </c>
    </row>
    <row r="350" spans="4:86" ht="24" customHeight="1">
      <c r="D350" s="51">
        <v>1</v>
      </c>
      <c r="E350" s="52">
        <v>0</v>
      </c>
      <c r="F350" s="52">
        <v>0</v>
      </c>
      <c r="G350" s="52">
        <v>1</v>
      </c>
      <c r="H350" s="52">
        <v>0</v>
      </c>
      <c r="I350" s="52">
        <v>-1</v>
      </c>
      <c r="J350" s="52">
        <v>1</v>
      </c>
      <c r="K350" s="52">
        <v>0</v>
      </c>
      <c r="L350" s="53">
        <v>-1</v>
      </c>
      <c r="M350" s="51">
        <v>0</v>
      </c>
      <c r="N350" s="52">
        <v>1</v>
      </c>
      <c r="O350" s="52">
        <v>-1</v>
      </c>
      <c r="P350" s="52">
        <v>1</v>
      </c>
      <c r="Q350" s="52">
        <v>0</v>
      </c>
      <c r="R350" s="52">
        <v>0</v>
      </c>
      <c r="S350" s="52">
        <v>1</v>
      </c>
      <c r="T350" s="52">
        <v>1</v>
      </c>
      <c r="U350" s="53">
        <v>0</v>
      </c>
      <c r="V350" s="51">
        <v>1</v>
      </c>
      <c r="W350" s="52">
        <v>1</v>
      </c>
      <c r="X350" s="52">
        <v>-1</v>
      </c>
      <c r="Y350" s="52">
        <v>1</v>
      </c>
      <c r="Z350" s="52">
        <v>1</v>
      </c>
      <c r="AA350" s="52">
        <v>-1</v>
      </c>
      <c r="AB350" s="52">
        <v>0</v>
      </c>
      <c r="AC350" s="52">
        <v>0</v>
      </c>
      <c r="AD350" s="53">
        <v>-1</v>
      </c>
      <c r="AE350" s="51">
        <v>0</v>
      </c>
      <c r="AF350" s="52">
        <v>0</v>
      </c>
      <c r="AG350" s="52">
        <v>-1</v>
      </c>
      <c r="AH350" s="52">
        <v>1</v>
      </c>
      <c r="AI350" s="52">
        <v>0</v>
      </c>
      <c r="AJ350" s="52">
        <v>-1</v>
      </c>
      <c r="AK350" s="52">
        <v>1</v>
      </c>
      <c r="AL350" s="52">
        <v>0</v>
      </c>
      <c r="AM350" s="53">
        <v>-1</v>
      </c>
      <c r="AN350" s="54">
        <v>-1</v>
      </c>
    </row>
    <row r="351" spans="4:86" ht="24" customHeight="1">
      <c r="D351" s="51">
        <v>0</v>
      </c>
      <c r="E351" s="52">
        <v>0</v>
      </c>
      <c r="F351" s="52">
        <v>0</v>
      </c>
      <c r="G351" s="52">
        <v>0</v>
      </c>
      <c r="H351" s="52">
        <v>1</v>
      </c>
      <c r="I351" s="52">
        <v>0</v>
      </c>
      <c r="J351" s="52">
        <v>0</v>
      </c>
      <c r="K351" s="52">
        <v>1</v>
      </c>
      <c r="L351" s="53">
        <v>0</v>
      </c>
      <c r="M351" s="51">
        <v>0</v>
      </c>
      <c r="N351" s="52">
        <v>1</v>
      </c>
      <c r="O351" s="52">
        <v>0</v>
      </c>
      <c r="P351" s="52">
        <v>0</v>
      </c>
      <c r="Q351" s="52">
        <v>0</v>
      </c>
      <c r="R351" s="52">
        <v>1</v>
      </c>
      <c r="S351" s="52">
        <v>1</v>
      </c>
      <c r="T351" s="52">
        <v>0</v>
      </c>
      <c r="U351" s="53">
        <v>1</v>
      </c>
      <c r="V351" s="51">
        <v>1</v>
      </c>
      <c r="W351" s="52">
        <v>0</v>
      </c>
      <c r="X351" s="52">
        <v>1</v>
      </c>
      <c r="Y351" s="52">
        <v>1</v>
      </c>
      <c r="Z351" s="52">
        <v>0</v>
      </c>
      <c r="AA351" s="52">
        <v>1</v>
      </c>
      <c r="AB351" s="52">
        <v>0</v>
      </c>
      <c r="AC351" s="52">
        <v>1</v>
      </c>
      <c r="AD351" s="53">
        <v>0</v>
      </c>
      <c r="AE351" s="51">
        <v>0</v>
      </c>
      <c r="AF351" s="52">
        <v>1</v>
      </c>
      <c r="AG351" s="52">
        <v>0</v>
      </c>
      <c r="AH351" s="52">
        <v>0</v>
      </c>
      <c r="AI351" s="52">
        <v>1</v>
      </c>
      <c r="AJ351" s="52">
        <v>0</v>
      </c>
      <c r="AK351" s="52">
        <v>0</v>
      </c>
      <c r="AL351" s="52">
        <v>1</v>
      </c>
      <c r="AM351" s="53">
        <v>0</v>
      </c>
      <c r="AN351" s="54">
        <v>-1</v>
      </c>
    </row>
    <row r="352" spans="4:86" ht="24" customHeight="1">
      <c r="V352" t="s">
        <v>87</v>
      </c>
    </row>
    <row r="353" spans="21:86" ht="24" customHeight="1">
      <c r="W353" s="55" cm="1">
        <f t="array" ref="W353:CH355">MMULT(D349:AN351,W311:CH347)</f>
        <v>859.65882352941139</v>
      </c>
      <c r="X353" s="56">
        <v>371.7999999999999</v>
      </c>
      <c r="Y353" s="8">
        <v>-449.34509803921571</v>
      </c>
      <c r="Z353" s="8">
        <v>-18.698039215686258</v>
      </c>
      <c r="AA353" s="8">
        <v>394.98039215686265</v>
      </c>
      <c r="AB353" s="56">
        <v>356.34509803921566</v>
      </c>
      <c r="AC353" s="56">
        <v>741.04313725490226</v>
      </c>
      <c r="AD353" s="56">
        <v>246.01960784313727</v>
      </c>
      <c r="AE353" s="56">
        <v>967.83137254901908</v>
      </c>
      <c r="AF353" s="56">
        <v>355.48627450980382</v>
      </c>
      <c r="AG353" s="56">
        <v>-657.02745098039202</v>
      </c>
      <c r="AH353" s="56">
        <v>-87.57647058823531</v>
      </c>
      <c r="AI353" s="56">
        <v>510.23137254901962</v>
      </c>
      <c r="AJ353" s="56">
        <v>203.91764705882349</v>
      </c>
      <c r="AK353" s="56">
        <v>532.05098039215693</v>
      </c>
      <c r="AL353" s="56">
        <v>248.63137254901963</v>
      </c>
      <c r="AM353" s="56">
        <v>756.49019607843104</v>
      </c>
      <c r="AN353" s="56">
        <v>160.12549019607843</v>
      </c>
      <c r="AO353" s="56">
        <v>-387.98823529411766</v>
      </c>
      <c r="AP353" s="56">
        <v>146.7764705882353</v>
      </c>
      <c r="AQ353" s="56">
        <v>594.38431372549007</v>
      </c>
      <c r="AR353" s="56">
        <v>313.57647058823522</v>
      </c>
      <c r="AS353" s="56">
        <v>370.15294117647062</v>
      </c>
      <c r="AT353" s="56">
        <v>120.16470588235295</v>
      </c>
      <c r="AU353" s="56">
        <v>393.1372549019606</v>
      </c>
      <c r="AV353" s="56">
        <v>275.52941176470586</v>
      </c>
      <c r="AW353" s="56">
        <v>-141.81176470588235</v>
      </c>
      <c r="AX353" s="56">
        <v>-5.1647058823529584</v>
      </c>
      <c r="AY353" s="56">
        <v>307.95294117647063</v>
      </c>
      <c r="AZ353" s="56">
        <v>245.10196078431372</v>
      </c>
      <c r="BA353" s="56">
        <v>322.61176470588236</v>
      </c>
      <c r="BB353" s="56">
        <v>138.58823529411768</v>
      </c>
      <c r="BC353" s="56">
        <v>-85.741176470588258</v>
      </c>
      <c r="BD353" s="56">
        <v>-256.8156862745098</v>
      </c>
      <c r="BE353" s="56">
        <v>231.45882352941172</v>
      </c>
      <c r="BF353" s="56">
        <v>463.61568627450976</v>
      </c>
      <c r="BG353" s="56">
        <v>203.71372549019608</v>
      </c>
      <c r="BH353" s="56">
        <v>112.26666666666665</v>
      </c>
      <c r="BI353" s="56">
        <v>232.71372549019611</v>
      </c>
      <c r="BJ353" s="56">
        <v>94.721568627450992</v>
      </c>
      <c r="BK353" s="56">
        <v>-308.86666666666662</v>
      </c>
      <c r="BL353" s="56">
        <v>-141.4549019607843</v>
      </c>
      <c r="BM353" s="56">
        <v>622.44313725490224</v>
      </c>
      <c r="BN353" s="56">
        <v>514.54509803921576</v>
      </c>
      <c r="BO353" s="56">
        <v>198.86666666666659</v>
      </c>
      <c r="BP353" s="56">
        <v>53.360784313725475</v>
      </c>
      <c r="BQ353" s="56">
        <v>177.01568627450987</v>
      </c>
      <c r="BR353" s="56">
        <v>92.462745098039235</v>
      </c>
      <c r="BS353" s="56">
        <v>-120.7137254901961</v>
      </c>
      <c r="BT353" s="56">
        <v>-66.768627450980432</v>
      </c>
      <c r="BU353" s="56">
        <v>509.33725490196076</v>
      </c>
      <c r="BV353" s="56">
        <v>513.11764705882354</v>
      </c>
      <c r="BW353" s="56">
        <v>244.8117647058823</v>
      </c>
      <c r="BX353" s="56">
        <v>63.517647058823513</v>
      </c>
      <c r="BY353" s="56">
        <v>91.713725490196097</v>
      </c>
      <c r="BZ353" s="56">
        <v>41.964705882352959</v>
      </c>
      <c r="CA353" s="56">
        <v>-250.56470588235297</v>
      </c>
      <c r="CB353" s="56">
        <v>-180.17647058823533</v>
      </c>
      <c r="CC353" s="56">
        <v>226.57647058823534</v>
      </c>
      <c r="CD353" s="56">
        <v>171.16078431372549</v>
      </c>
      <c r="CE353" s="56">
        <v>76.564705882352925</v>
      </c>
      <c r="CF353" s="56">
        <v>39.713725490196069</v>
      </c>
      <c r="CG353" s="56">
        <v>44.996078431372567</v>
      </c>
      <c r="CH353" s="57">
        <v>22.964705882352948</v>
      </c>
    </row>
    <row r="354" spans="21:86" ht="24" customHeight="1">
      <c r="W354" s="55">
        <v>929.6509803921565</v>
      </c>
      <c r="X354" s="56">
        <v>216.84705882352938</v>
      </c>
      <c r="Y354" s="8">
        <v>-183.57647058823525</v>
      </c>
      <c r="Z354" s="8">
        <v>96.164705882352962</v>
      </c>
      <c r="AA354" s="8">
        <v>607.59999999999991</v>
      </c>
      <c r="AB354" s="56">
        <v>254.72156862745098</v>
      </c>
      <c r="AC354" s="56">
        <v>590.7764705882355</v>
      </c>
      <c r="AD354" s="56">
        <v>190.10980392156864</v>
      </c>
      <c r="AE354" s="56">
        <v>1101.8156862745095</v>
      </c>
      <c r="AF354" s="56">
        <v>226.356862745098</v>
      </c>
      <c r="AG354" s="56">
        <v>-335.87450980392168</v>
      </c>
      <c r="AH354" s="56">
        <v>148.41568627450982</v>
      </c>
      <c r="AI354" s="56">
        <v>768.19215686274504</v>
      </c>
      <c r="AJ354" s="56">
        <v>332.97254901960775</v>
      </c>
      <c r="AK354" s="56">
        <v>531.51372549019618</v>
      </c>
      <c r="AL354" s="56">
        <v>131.35686274509803</v>
      </c>
      <c r="AM354" s="56">
        <v>608.39215686274486</v>
      </c>
      <c r="AN354" s="56">
        <v>339.18823529411753</v>
      </c>
      <c r="AO354" s="56">
        <v>-141.63529411764705</v>
      </c>
      <c r="AP354" s="56">
        <v>207.13725490196077</v>
      </c>
      <c r="AQ354" s="56">
        <v>496.92549019607844</v>
      </c>
      <c r="AR354" s="56">
        <v>289.78431372549011</v>
      </c>
      <c r="AS354" s="56">
        <v>332.66666666666663</v>
      </c>
      <c r="AT354" s="56">
        <v>92.650980392156868</v>
      </c>
      <c r="AU354" s="56">
        <v>461.09411764705868</v>
      </c>
      <c r="AV354" s="56">
        <v>118.90588235294115</v>
      </c>
      <c r="AW354" s="56">
        <v>-67.509803921568633</v>
      </c>
      <c r="AX354" s="56">
        <v>359.17254901960774</v>
      </c>
      <c r="AY354" s="56">
        <v>360.1960784313726</v>
      </c>
      <c r="AZ354" s="56">
        <v>203.72549019607843</v>
      </c>
      <c r="BA354" s="56">
        <v>332.57647058823534</v>
      </c>
      <c r="BB354" s="56">
        <v>83.764705882352956</v>
      </c>
      <c r="BC354" s="56">
        <v>24.454901960784305</v>
      </c>
      <c r="BD354" s="56">
        <v>34.60392156862747</v>
      </c>
      <c r="BE354" s="56">
        <v>571.89019607843147</v>
      </c>
      <c r="BF354" s="56">
        <v>351.35294117647055</v>
      </c>
      <c r="BG354" s="56">
        <v>238.26666666666662</v>
      </c>
      <c r="BH354" s="56">
        <v>69.917647058823519</v>
      </c>
      <c r="BI354" s="56">
        <v>195.58431372549026</v>
      </c>
      <c r="BJ354" s="56">
        <v>77.450980392156879</v>
      </c>
      <c r="BK354" s="56">
        <v>-40.643137254901951</v>
      </c>
      <c r="BL354" s="56">
        <v>268.47843137254904</v>
      </c>
      <c r="BM354" s="56">
        <v>510.18823529411776</v>
      </c>
      <c r="BN354" s="56">
        <v>628.89803921568637</v>
      </c>
      <c r="BO354" s="56">
        <v>307.24313725490191</v>
      </c>
      <c r="BP354" s="56">
        <v>97.403921568627453</v>
      </c>
      <c r="BQ354" s="56">
        <v>161.14509803921572</v>
      </c>
      <c r="BR354" s="56">
        <v>62.635294117647078</v>
      </c>
      <c r="BS354" s="56">
        <v>-96.294117647058826</v>
      </c>
      <c r="BT354" s="56">
        <v>-181.75294117647061</v>
      </c>
      <c r="BU354" s="56">
        <v>565.80784313725496</v>
      </c>
      <c r="BV354" s="56">
        <v>285.92156862745099</v>
      </c>
      <c r="BW354" s="56">
        <v>149.28235294117644</v>
      </c>
      <c r="BX354" s="56">
        <v>43.93725490196077</v>
      </c>
      <c r="BY354" s="56">
        <v>87.745098039215705</v>
      </c>
      <c r="BZ354" s="56">
        <v>24.023529411764713</v>
      </c>
      <c r="CA354" s="56">
        <v>-138.57254901960786</v>
      </c>
      <c r="CB354" s="56">
        <v>112.17254901960786</v>
      </c>
      <c r="CC354" s="56">
        <v>169.89019607843139</v>
      </c>
      <c r="CD354" s="56">
        <v>112.67843137254904</v>
      </c>
      <c r="CE354" s="56">
        <v>94.517647058823528</v>
      </c>
      <c r="CF354" s="56">
        <v>9.0196078431372229E-2</v>
      </c>
      <c r="CG354" s="56">
        <v>42.98431372549021</v>
      </c>
      <c r="CH354" s="57">
        <v>1.0117647058823529</v>
      </c>
    </row>
    <row r="355" spans="21:86" ht="24" customHeight="1">
      <c r="W355" s="55">
        <v>385.46274509803908</v>
      </c>
      <c r="X355" s="56">
        <v>149.36862745098043</v>
      </c>
      <c r="Y355" s="8">
        <v>351.66274509803918</v>
      </c>
      <c r="Z355" s="8">
        <v>481.93725490196073</v>
      </c>
      <c r="AA355" s="8">
        <v>527.80392156862752</v>
      </c>
      <c r="AB355" s="56">
        <v>535.69019607843154</v>
      </c>
      <c r="AC355" s="56">
        <v>136.79607843137254</v>
      </c>
      <c r="AD355" s="56">
        <v>38.294117647058826</v>
      </c>
      <c r="AE355" s="56">
        <v>402.54509803921553</v>
      </c>
      <c r="AF355" s="56">
        <v>204.56078431372546</v>
      </c>
      <c r="AG355" s="56">
        <v>442.40784313725482</v>
      </c>
      <c r="AH355" s="56">
        <v>614.90588235294115</v>
      </c>
      <c r="AI355" s="56">
        <v>496.37254901960779</v>
      </c>
      <c r="AJ355" s="56">
        <v>516.79607843137262</v>
      </c>
      <c r="AK355" s="56">
        <v>202.4980392156863</v>
      </c>
      <c r="AL355" s="56">
        <v>66.160784313725486</v>
      </c>
      <c r="AM355" s="56">
        <v>213.93725490196078</v>
      </c>
      <c r="AN355" s="56">
        <v>181.55294117647057</v>
      </c>
      <c r="AO355" s="56">
        <v>339.78431372549016</v>
      </c>
      <c r="AP355" s="56">
        <v>710.5411764705882</v>
      </c>
      <c r="AQ355" s="56">
        <v>248.30980392156863</v>
      </c>
      <c r="AR355" s="56">
        <v>287.4666666666667</v>
      </c>
      <c r="AS355" s="56">
        <v>101.5294117647059</v>
      </c>
      <c r="AT355" s="56">
        <v>29.125490196078438</v>
      </c>
      <c r="AU355" s="56">
        <v>434.56862745098033</v>
      </c>
      <c r="AV355" s="56">
        <v>177.28235294117644</v>
      </c>
      <c r="AW355" s="56">
        <v>316.39607843137259</v>
      </c>
      <c r="AX355" s="56">
        <v>444.60392156862753</v>
      </c>
      <c r="AY355" s="56">
        <v>309.73333333333335</v>
      </c>
      <c r="AZ355" s="56">
        <v>261.96078431372553</v>
      </c>
      <c r="BA355" s="56">
        <v>146.51372549019609</v>
      </c>
      <c r="BB355" s="56">
        <v>40.541176470588233</v>
      </c>
      <c r="BC355" s="56">
        <v>321.34509803921566</v>
      </c>
      <c r="BD355" s="56">
        <v>466.43137254901956</v>
      </c>
      <c r="BE355" s="56">
        <v>474.90980392156865</v>
      </c>
      <c r="BF355" s="56">
        <v>417.01176470588246</v>
      </c>
      <c r="BG355" s="56">
        <v>187.74117647058821</v>
      </c>
      <c r="BH355" s="56">
        <v>171.46666666666673</v>
      </c>
      <c r="BI355" s="56">
        <v>58.094117647058845</v>
      </c>
      <c r="BJ355" s="56">
        <v>26.941176470588243</v>
      </c>
      <c r="BK355" s="56">
        <v>431.41568627450982</v>
      </c>
      <c r="BL355" s="56">
        <v>731.81176470588241</v>
      </c>
      <c r="BM355" s="56">
        <v>464.9098039215686</v>
      </c>
      <c r="BN355" s="56">
        <v>354.53725490196075</v>
      </c>
      <c r="BO355" s="56">
        <v>152.85098039215688</v>
      </c>
      <c r="BP355" s="56">
        <v>200.69411764705887</v>
      </c>
      <c r="BQ355" s="56">
        <v>63.64705882352942</v>
      </c>
      <c r="BR355" s="56">
        <v>26.682352941176479</v>
      </c>
      <c r="BS355" s="56">
        <v>228.40392156862745</v>
      </c>
      <c r="BT355" s="56">
        <v>342.51372549019607</v>
      </c>
      <c r="BU355" s="56">
        <v>401.18823529411765</v>
      </c>
      <c r="BV355" s="56">
        <v>176.53333333333336</v>
      </c>
      <c r="BW355" s="56">
        <v>28.337254901960794</v>
      </c>
      <c r="BX355" s="56">
        <v>49.384313725490209</v>
      </c>
      <c r="BY355" s="56">
        <v>22.80784313725491</v>
      </c>
      <c r="BZ355" s="56">
        <v>4.0588235294117645</v>
      </c>
      <c r="CA355" s="56">
        <v>44.494117647058822</v>
      </c>
      <c r="CB355" s="56">
        <v>227.18823529411765</v>
      </c>
      <c r="CC355" s="56">
        <v>115.49019607843135</v>
      </c>
      <c r="CD355" s="56">
        <v>58.549019607843135</v>
      </c>
      <c r="CE355" s="56">
        <v>60.113725490196074</v>
      </c>
      <c r="CF355" s="56">
        <v>22.078431372549026</v>
      </c>
      <c r="CG355" s="56">
        <v>21.031372549019615</v>
      </c>
      <c r="CH355" s="57">
        <v>1.0117647058823529</v>
      </c>
    </row>
    <row r="357" spans="21:86" ht="24" customHeight="1">
      <c r="U357" t="s">
        <v>89</v>
      </c>
      <c r="W357" s="55" cm="1">
        <f t="array" ref="W357:CH359">RELU(_xlfn.ANCHORARRAY(W353))</f>
        <v>859.65882352941139</v>
      </c>
      <c r="X357" s="56">
        <v>371.7999999999999</v>
      </c>
      <c r="Y357" s="8">
        <v>0</v>
      </c>
      <c r="Z357" s="8">
        <v>0</v>
      </c>
      <c r="AA357" s="8">
        <v>394.98039215686265</v>
      </c>
      <c r="AB357" s="56">
        <v>356.34509803921566</v>
      </c>
      <c r="AC357" s="56">
        <v>741.04313725490226</v>
      </c>
      <c r="AD357" s="56">
        <v>246.01960784313727</v>
      </c>
      <c r="AE357" s="56">
        <v>967.83137254901908</v>
      </c>
      <c r="AF357" s="56">
        <v>355.48627450980382</v>
      </c>
      <c r="AG357" s="56">
        <v>0</v>
      </c>
      <c r="AH357" s="56">
        <v>0</v>
      </c>
      <c r="AI357" s="56">
        <v>510.23137254901962</v>
      </c>
      <c r="AJ357" s="56">
        <v>203.91764705882349</v>
      </c>
      <c r="AK357" s="56">
        <v>532.05098039215693</v>
      </c>
      <c r="AL357" s="56">
        <v>248.63137254901963</v>
      </c>
      <c r="AM357" s="56">
        <v>756.49019607843104</v>
      </c>
      <c r="AN357" s="56">
        <v>160.12549019607843</v>
      </c>
      <c r="AO357" s="56">
        <v>0</v>
      </c>
      <c r="AP357" s="56">
        <v>146.7764705882353</v>
      </c>
      <c r="AQ357" s="56">
        <v>594.38431372549007</v>
      </c>
      <c r="AR357" s="56">
        <v>313.57647058823522</v>
      </c>
      <c r="AS357" s="56">
        <v>370.15294117647062</v>
      </c>
      <c r="AT357" s="56">
        <v>120.16470588235295</v>
      </c>
      <c r="AU357" s="56">
        <v>393.1372549019606</v>
      </c>
      <c r="AV357" s="56">
        <v>275.52941176470586</v>
      </c>
      <c r="AW357" s="56">
        <v>0</v>
      </c>
      <c r="AX357" s="56">
        <v>0</v>
      </c>
      <c r="AY357" s="56">
        <v>307.95294117647063</v>
      </c>
      <c r="AZ357" s="56">
        <v>245.10196078431372</v>
      </c>
      <c r="BA357" s="56">
        <v>322.61176470588236</v>
      </c>
      <c r="BB357" s="56">
        <v>138.58823529411768</v>
      </c>
      <c r="BC357" s="56">
        <v>0</v>
      </c>
      <c r="BD357" s="56">
        <v>0</v>
      </c>
      <c r="BE357" s="56">
        <v>231.45882352941172</v>
      </c>
      <c r="BF357" s="56">
        <v>463.61568627450976</v>
      </c>
      <c r="BG357" s="56">
        <v>203.71372549019608</v>
      </c>
      <c r="BH357" s="56">
        <v>112.26666666666665</v>
      </c>
      <c r="BI357" s="56">
        <v>232.71372549019611</v>
      </c>
      <c r="BJ357" s="56">
        <v>94.721568627450992</v>
      </c>
      <c r="BK357" s="56">
        <v>0</v>
      </c>
      <c r="BL357" s="56">
        <v>0</v>
      </c>
      <c r="BM357" s="56">
        <v>622.44313725490224</v>
      </c>
      <c r="BN357" s="56">
        <v>514.54509803921576</v>
      </c>
      <c r="BO357" s="56">
        <v>198.86666666666659</v>
      </c>
      <c r="BP357" s="56">
        <v>53.360784313725475</v>
      </c>
      <c r="BQ357" s="56">
        <v>177.01568627450987</v>
      </c>
      <c r="BR357" s="56">
        <v>92.462745098039235</v>
      </c>
      <c r="BS357" s="56">
        <v>0</v>
      </c>
      <c r="BT357" s="56">
        <v>0</v>
      </c>
      <c r="BU357" s="56">
        <v>509.33725490196076</v>
      </c>
      <c r="BV357" s="56">
        <v>513.11764705882354</v>
      </c>
      <c r="BW357" s="56">
        <v>244.8117647058823</v>
      </c>
      <c r="BX357" s="56">
        <v>63.517647058823513</v>
      </c>
      <c r="BY357" s="56">
        <v>91.713725490196097</v>
      </c>
      <c r="BZ357" s="56">
        <v>41.964705882352959</v>
      </c>
      <c r="CA357" s="56">
        <v>0</v>
      </c>
      <c r="CB357" s="56">
        <v>0</v>
      </c>
      <c r="CC357" s="56">
        <v>226.57647058823534</v>
      </c>
      <c r="CD357" s="56">
        <v>171.16078431372549</v>
      </c>
      <c r="CE357" s="56">
        <v>76.564705882352925</v>
      </c>
      <c r="CF357" s="56">
        <v>39.713725490196069</v>
      </c>
      <c r="CG357" s="56">
        <v>44.996078431372567</v>
      </c>
      <c r="CH357" s="57">
        <v>22.964705882352948</v>
      </c>
    </row>
    <row r="358" spans="21:86" ht="24" customHeight="1">
      <c r="W358" s="55">
        <v>929.6509803921565</v>
      </c>
      <c r="X358" s="56">
        <v>216.84705882352938</v>
      </c>
      <c r="Y358" s="8">
        <v>0</v>
      </c>
      <c r="Z358" s="8">
        <v>96.164705882352962</v>
      </c>
      <c r="AA358" s="8">
        <v>607.59999999999991</v>
      </c>
      <c r="AB358" s="56">
        <v>254.72156862745098</v>
      </c>
      <c r="AC358" s="56">
        <v>590.7764705882355</v>
      </c>
      <c r="AD358" s="56">
        <v>190.10980392156864</v>
      </c>
      <c r="AE358" s="56">
        <v>1101.8156862745095</v>
      </c>
      <c r="AF358" s="56">
        <v>226.356862745098</v>
      </c>
      <c r="AG358" s="56">
        <v>0</v>
      </c>
      <c r="AH358" s="56">
        <v>148.41568627450982</v>
      </c>
      <c r="AI358" s="56">
        <v>768.19215686274504</v>
      </c>
      <c r="AJ358" s="56">
        <v>332.97254901960775</v>
      </c>
      <c r="AK358" s="56">
        <v>531.51372549019618</v>
      </c>
      <c r="AL358" s="56">
        <v>131.35686274509803</v>
      </c>
      <c r="AM358" s="56">
        <v>608.39215686274486</v>
      </c>
      <c r="AN358" s="56">
        <v>339.18823529411753</v>
      </c>
      <c r="AO358" s="56">
        <v>0</v>
      </c>
      <c r="AP358" s="56">
        <v>207.13725490196077</v>
      </c>
      <c r="AQ358" s="56">
        <v>496.92549019607844</v>
      </c>
      <c r="AR358" s="56">
        <v>289.78431372549011</v>
      </c>
      <c r="AS358" s="56">
        <v>332.66666666666663</v>
      </c>
      <c r="AT358" s="56">
        <v>92.650980392156868</v>
      </c>
      <c r="AU358" s="56">
        <v>461.09411764705868</v>
      </c>
      <c r="AV358" s="56">
        <v>118.90588235294115</v>
      </c>
      <c r="AW358" s="56">
        <v>0</v>
      </c>
      <c r="AX358" s="56">
        <v>359.17254901960774</v>
      </c>
      <c r="AY358" s="56">
        <v>360.1960784313726</v>
      </c>
      <c r="AZ358" s="56">
        <v>203.72549019607843</v>
      </c>
      <c r="BA358" s="56">
        <v>332.57647058823534</v>
      </c>
      <c r="BB358" s="56">
        <v>83.764705882352956</v>
      </c>
      <c r="BC358" s="56">
        <v>24.454901960784305</v>
      </c>
      <c r="BD358" s="56">
        <v>34.60392156862747</v>
      </c>
      <c r="BE358" s="56">
        <v>571.89019607843147</v>
      </c>
      <c r="BF358" s="56">
        <v>351.35294117647055</v>
      </c>
      <c r="BG358" s="56">
        <v>238.26666666666662</v>
      </c>
      <c r="BH358" s="56">
        <v>69.917647058823519</v>
      </c>
      <c r="BI358" s="56">
        <v>195.58431372549026</v>
      </c>
      <c r="BJ358" s="56">
        <v>77.450980392156879</v>
      </c>
      <c r="BK358" s="56">
        <v>0</v>
      </c>
      <c r="BL358" s="56">
        <v>268.47843137254904</v>
      </c>
      <c r="BM358" s="56">
        <v>510.18823529411776</v>
      </c>
      <c r="BN358" s="56">
        <v>628.89803921568637</v>
      </c>
      <c r="BO358" s="56">
        <v>307.24313725490191</v>
      </c>
      <c r="BP358" s="56">
        <v>97.403921568627453</v>
      </c>
      <c r="BQ358" s="56">
        <v>161.14509803921572</v>
      </c>
      <c r="BR358" s="56">
        <v>62.635294117647078</v>
      </c>
      <c r="BS358" s="56">
        <v>0</v>
      </c>
      <c r="BT358" s="56">
        <v>0</v>
      </c>
      <c r="BU358" s="56">
        <v>565.80784313725496</v>
      </c>
      <c r="BV358" s="56">
        <v>285.92156862745099</v>
      </c>
      <c r="BW358" s="56">
        <v>149.28235294117644</v>
      </c>
      <c r="BX358" s="56">
        <v>43.93725490196077</v>
      </c>
      <c r="BY358" s="56">
        <v>87.745098039215705</v>
      </c>
      <c r="BZ358" s="56">
        <v>24.023529411764713</v>
      </c>
      <c r="CA358" s="56">
        <v>0</v>
      </c>
      <c r="CB358" s="56">
        <v>112.17254901960786</v>
      </c>
      <c r="CC358" s="56">
        <v>169.89019607843139</v>
      </c>
      <c r="CD358" s="56">
        <v>112.67843137254904</v>
      </c>
      <c r="CE358" s="56">
        <v>94.517647058823528</v>
      </c>
      <c r="CF358" s="56">
        <v>9.0196078431372229E-2</v>
      </c>
      <c r="CG358" s="56">
        <v>42.98431372549021</v>
      </c>
      <c r="CH358" s="57">
        <v>1.0117647058823529</v>
      </c>
    </row>
    <row r="359" spans="21:86" ht="24" customHeight="1">
      <c r="W359" s="55">
        <v>385.46274509803908</v>
      </c>
      <c r="X359" s="56">
        <v>149.36862745098043</v>
      </c>
      <c r="Y359" s="8">
        <v>351.66274509803918</v>
      </c>
      <c r="Z359" s="8">
        <v>481.93725490196073</v>
      </c>
      <c r="AA359" s="8">
        <v>527.80392156862752</v>
      </c>
      <c r="AB359" s="56">
        <v>535.69019607843154</v>
      </c>
      <c r="AC359" s="56">
        <v>136.79607843137254</v>
      </c>
      <c r="AD359" s="56">
        <v>38.294117647058826</v>
      </c>
      <c r="AE359" s="56">
        <v>402.54509803921553</v>
      </c>
      <c r="AF359" s="56">
        <v>204.56078431372546</v>
      </c>
      <c r="AG359" s="56">
        <v>442.40784313725482</v>
      </c>
      <c r="AH359" s="56">
        <v>614.90588235294115</v>
      </c>
      <c r="AI359" s="56">
        <v>496.37254901960779</v>
      </c>
      <c r="AJ359" s="56">
        <v>516.79607843137262</v>
      </c>
      <c r="AK359" s="56">
        <v>202.4980392156863</v>
      </c>
      <c r="AL359" s="56">
        <v>66.160784313725486</v>
      </c>
      <c r="AM359" s="56">
        <v>213.93725490196078</v>
      </c>
      <c r="AN359" s="56">
        <v>181.55294117647057</v>
      </c>
      <c r="AO359" s="56">
        <v>339.78431372549016</v>
      </c>
      <c r="AP359" s="56">
        <v>710.5411764705882</v>
      </c>
      <c r="AQ359" s="56">
        <v>248.30980392156863</v>
      </c>
      <c r="AR359" s="56">
        <v>287.4666666666667</v>
      </c>
      <c r="AS359" s="56">
        <v>101.5294117647059</v>
      </c>
      <c r="AT359" s="56">
        <v>29.125490196078438</v>
      </c>
      <c r="AU359" s="56">
        <v>434.56862745098033</v>
      </c>
      <c r="AV359" s="56">
        <v>177.28235294117644</v>
      </c>
      <c r="AW359" s="56">
        <v>316.39607843137259</v>
      </c>
      <c r="AX359" s="56">
        <v>444.60392156862753</v>
      </c>
      <c r="AY359" s="56">
        <v>309.73333333333335</v>
      </c>
      <c r="AZ359" s="56">
        <v>261.96078431372553</v>
      </c>
      <c r="BA359" s="56">
        <v>146.51372549019609</v>
      </c>
      <c r="BB359" s="56">
        <v>40.541176470588233</v>
      </c>
      <c r="BC359" s="56">
        <v>321.34509803921566</v>
      </c>
      <c r="BD359" s="56">
        <v>466.43137254901956</v>
      </c>
      <c r="BE359" s="56">
        <v>474.90980392156865</v>
      </c>
      <c r="BF359" s="56">
        <v>417.01176470588246</v>
      </c>
      <c r="BG359" s="56">
        <v>187.74117647058821</v>
      </c>
      <c r="BH359" s="56">
        <v>171.46666666666673</v>
      </c>
      <c r="BI359" s="56">
        <v>58.094117647058845</v>
      </c>
      <c r="BJ359" s="56">
        <v>26.941176470588243</v>
      </c>
      <c r="BK359" s="56">
        <v>431.41568627450982</v>
      </c>
      <c r="BL359" s="56">
        <v>731.81176470588241</v>
      </c>
      <c r="BM359" s="56">
        <v>464.9098039215686</v>
      </c>
      <c r="BN359" s="56">
        <v>354.53725490196075</v>
      </c>
      <c r="BO359" s="56">
        <v>152.85098039215688</v>
      </c>
      <c r="BP359" s="56">
        <v>200.69411764705887</v>
      </c>
      <c r="BQ359" s="56">
        <v>63.64705882352942</v>
      </c>
      <c r="BR359" s="56">
        <v>26.682352941176479</v>
      </c>
      <c r="BS359" s="56">
        <v>228.40392156862745</v>
      </c>
      <c r="BT359" s="56">
        <v>342.51372549019607</v>
      </c>
      <c r="BU359" s="56">
        <v>401.18823529411765</v>
      </c>
      <c r="BV359" s="56">
        <v>176.53333333333336</v>
      </c>
      <c r="BW359" s="56">
        <v>28.337254901960794</v>
      </c>
      <c r="BX359" s="56">
        <v>49.384313725490209</v>
      </c>
      <c r="BY359" s="56">
        <v>22.80784313725491</v>
      </c>
      <c r="BZ359" s="56">
        <v>4.0588235294117645</v>
      </c>
      <c r="CA359" s="56">
        <v>44.494117647058822</v>
      </c>
      <c r="CB359" s="56">
        <v>227.18823529411765</v>
      </c>
      <c r="CC359" s="56">
        <v>115.49019607843135</v>
      </c>
      <c r="CD359" s="56">
        <v>58.549019607843135</v>
      </c>
      <c r="CE359" s="56">
        <v>60.113725490196074</v>
      </c>
      <c r="CF359" s="56">
        <v>22.078431372549026</v>
      </c>
      <c r="CG359" s="56">
        <v>21.031372549019615</v>
      </c>
      <c r="CH359" s="57">
        <v>1.0117647058823529</v>
      </c>
    </row>
    <row r="360" spans="21:86" ht="24" customHeight="1" thickBot="1"/>
    <row r="361" spans="21:86" ht="24" customHeight="1">
      <c r="U361" t="s">
        <v>88</v>
      </c>
      <c r="W361" s="58" cm="1">
        <f t="array" ref="W361:AD384">_xlfn.WRAPROWS(_xlfn.TOROW(_xlfn.ANCHORARRAY(W357)),8)</f>
        <v>859.65882352941139</v>
      </c>
      <c r="X361" s="59">
        <v>371.7999999999999</v>
      </c>
      <c r="Y361" s="59">
        <v>0</v>
      </c>
      <c r="Z361" s="59">
        <v>0</v>
      </c>
      <c r="AA361" s="59">
        <v>394.98039215686265</v>
      </c>
      <c r="AB361" s="59">
        <v>356.34509803921566</v>
      </c>
      <c r="AC361" s="59">
        <v>741.04313725490226</v>
      </c>
      <c r="AD361" s="60">
        <v>246.01960784313727</v>
      </c>
    </row>
    <row r="362" spans="21:86" ht="24" customHeight="1">
      <c r="W362" s="61">
        <v>967.83137254901908</v>
      </c>
      <c r="X362" s="62">
        <v>355.48627450980382</v>
      </c>
      <c r="Y362" s="62">
        <v>0</v>
      </c>
      <c r="Z362" s="62">
        <v>0</v>
      </c>
      <c r="AA362" s="62">
        <v>510.23137254901962</v>
      </c>
      <c r="AB362" s="62">
        <v>203.91764705882349</v>
      </c>
      <c r="AC362" s="62">
        <v>532.05098039215693</v>
      </c>
      <c r="AD362" s="63">
        <v>248.63137254901963</v>
      </c>
    </row>
    <row r="363" spans="21:86" ht="24" customHeight="1">
      <c r="W363" s="61">
        <v>756.49019607843104</v>
      </c>
      <c r="X363" s="62">
        <v>160.12549019607843</v>
      </c>
      <c r="Y363" s="62">
        <v>0</v>
      </c>
      <c r="Z363" s="62">
        <v>146.7764705882353</v>
      </c>
      <c r="AA363" s="62">
        <v>594.38431372549007</v>
      </c>
      <c r="AB363" s="62">
        <v>313.57647058823522</v>
      </c>
      <c r="AC363" s="62">
        <v>370.15294117647062</v>
      </c>
      <c r="AD363" s="63">
        <v>120.16470588235295</v>
      </c>
    </row>
    <row r="364" spans="21:86" ht="24" customHeight="1">
      <c r="W364" s="61">
        <v>393.1372549019606</v>
      </c>
      <c r="X364" s="62">
        <v>275.52941176470586</v>
      </c>
      <c r="Y364" s="62">
        <v>0</v>
      </c>
      <c r="Z364" s="62">
        <v>0</v>
      </c>
      <c r="AA364" s="62">
        <v>307.95294117647063</v>
      </c>
      <c r="AB364" s="62">
        <v>245.10196078431372</v>
      </c>
      <c r="AC364" s="62">
        <v>322.61176470588236</v>
      </c>
      <c r="AD364" s="63">
        <v>138.58823529411768</v>
      </c>
    </row>
    <row r="365" spans="21:86" ht="24" customHeight="1">
      <c r="W365" s="61">
        <v>0</v>
      </c>
      <c r="X365" s="62">
        <v>0</v>
      </c>
      <c r="Y365" s="62">
        <v>231.45882352941172</v>
      </c>
      <c r="Z365" s="62">
        <v>463.61568627450976</v>
      </c>
      <c r="AA365" s="62">
        <v>203.71372549019608</v>
      </c>
      <c r="AB365" s="62">
        <v>112.26666666666665</v>
      </c>
      <c r="AC365" s="62">
        <v>232.71372549019611</v>
      </c>
      <c r="AD365" s="63">
        <v>94.721568627450992</v>
      </c>
    </row>
    <row r="366" spans="21:86" ht="24" customHeight="1">
      <c r="W366" s="61">
        <v>0</v>
      </c>
      <c r="X366" s="62">
        <v>0</v>
      </c>
      <c r="Y366" s="62">
        <v>622.44313725490224</v>
      </c>
      <c r="Z366" s="62">
        <v>514.54509803921576</v>
      </c>
      <c r="AA366" s="62">
        <v>198.86666666666659</v>
      </c>
      <c r="AB366" s="62">
        <v>53.360784313725475</v>
      </c>
      <c r="AC366" s="62">
        <v>177.01568627450987</v>
      </c>
      <c r="AD366" s="63">
        <v>92.462745098039235</v>
      </c>
    </row>
    <row r="367" spans="21:86" ht="24" customHeight="1">
      <c r="W367" s="61">
        <v>0</v>
      </c>
      <c r="X367" s="62">
        <v>0</v>
      </c>
      <c r="Y367" s="62">
        <v>509.33725490196076</v>
      </c>
      <c r="Z367" s="62">
        <v>513.11764705882354</v>
      </c>
      <c r="AA367" s="62">
        <v>244.8117647058823</v>
      </c>
      <c r="AB367" s="62">
        <v>63.517647058823513</v>
      </c>
      <c r="AC367" s="62">
        <v>91.713725490196097</v>
      </c>
      <c r="AD367" s="63">
        <v>41.964705882352959</v>
      </c>
    </row>
    <row r="368" spans="21:86" ht="24" customHeight="1" thickBot="1">
      <c r="W368" s="64">
        <v>0</v>
      </c>
      <c r="X368" s="65">
        <v>0</v>
      </c>
      <c r="Y368" s="65">
        <v>226.57647058823534</v>
      </c>
      <c r="Z368" s="65">
        <v>171.16078431372549</v>
      </c>
      <c r="AA368" s="65">
        <v>76.564705882352925</v>
      </c>
      <c r="AB368" s="65">
        <v>39.713725490196069</v>
      </c>
      <c r="AC368" s="65">
        <v>44.996078431372567</v>
      </c>
      <c r="AD368" s="66">
        <v>22.964705882352948</v>
      </c>
    </row>
    <row r="369" spans="23:30" ht="24" customHeight="1">
      <c r="W369" s="58">
        <v>929.6509803921565</v>
      </c>
      <c r="X369" s="59">
        <v>216.84705882352938</v>
      </c>
      <c r="Y369" s="59">
        <v>0</v>
      </c>
      <c r="Z369" s="59">
        <v>96.164705882352962</v>
      </c>
      <c r="AA369" s="59">
        <v>607.59999999999991</v>
      </c>
      <c r="AB369" s="59">
        <v>254.72156862745098</v>
      </c>
      <c r="AC369" s="59">
        <v>590.7764705882355</v>
      </c>
      <c r="AD369" s="60">
        <v>190.10980392156864</v>
      </c>
    </row>
    <row r="370" spans="23:30" ht="24" customHeight="1">
      <c r="W370" s="61">
        <v>1101.8156862745095</v>
      </c>
      <c r="X370" s="62">
        <v>226.356862745098</v>
      </c>
      <c r="Y370" s="62">
        <v>0</v>
      </c>
      <c r="Z370" s="62">
        <v>148.41568627450982</v>
      </c>
      <c r="AA370" s="62">
        <v>768.19215686274504</v>
      </c>
      <c r="AB370" s="62">
        <v>332.97254901960775</v>
      </c>
      <c r="AC370" s="62">
        <v>531.51372549019618</v>
      </c>
      <c r="AD370" s="63">
        <v>131.35686274509803</v>
      </c>
    </row>
    <row r="371" spans="23:30" ht="24" customHeight="1">
      <c r="W371" s="61">
        <v>608.39215686274486</v>
      </c>
      <c r="X371" s="62">
        <v>339.18823529411753</v>
      </c>
      <c r="Y371" s="62">
        <v>0</v>
      </c>
      <c r="Z371" s="62">
        <v>207.13725490196077</v>
      </c>
      <c r="AA371" s="62">
        <v>496.92549019607844</v>
      </c>
      <c r="AB371" s="62">
        <v>289.78431372549011</v>
      </c>
      <c r="AC371" s="62">
        <v>332.66666666666663</v>
      </c>
      <c r="AD371" s="63">
        <v>92.650980392156868</v>
      </c>
    </row>
    <row r="372" spans="23:30" ht="24" customHeight="1">
      <c r="W372" s="61">
        <v>461.09411764705868</v>
      </c>
      <c r="X372" s="62">
        <v>118.90588235294115</v>
      </c>
      <c r="Y372" s="62">
        <v>0</v>
      </c>
      <c r="Z372" s="62">
        <v>359.17254901960774</v>
      </c>
      <c r="AA372" s="62">
        <v>360.1960784313726</v>
      </c>
      <c r="AB372" s="62">
        <v>203.72549019607843</v>
      </c>
      <c r="AC372" s="62">
        <v>332.57647058823534</v>
      </c>
      <c r="AD372" s="63">
        <v>83.764705882352956</v>
      </c>
    </row>
    <row r="373" spans="23:30" ht="24" customHeight="1">
      <c r="W373" s="61">
        <v>24.454901960784305</v>
      </c>
      <c r="X373" s="62">
        <v>34.60392156862747</v>
      </c>
      <c r="Y373" s="62">
        <v>571.89019607843147</v>
      </c>
      <c r="Z373" s="62">
        <v>351.35294117647055</v>
      </c>
      <c r="AA373" s="62">
        <v>238.26666666666662</v>
      </c>
      <c r="AB373" s="62">
        <v>69.917647058823519</v>
      </c>
      <c r="AC373" s="62">
        <v>195.58431372549026</v>
      </c>
      <c r="AD373" s="63">
        <v>77.450980392156879</v>
      </c>
    </row>
    <row r="374" spans="23:30" ht="24" customHeight="1">
      <c r="W374" s="61">
        <v>0</v>
      </c>
      <c r="X374" s="62">
        <v>268.47843137254904</v>
      </c>
      <c r="Y374" s="62">
        <v>510.18823529411776</v>
      </c>
      <c r="Z374" s="62">
        <v>628.89803921568637</v>
      </c>
      <c r="AA374" s="62">
        <v>307.24313725490191</v>
      </c>
      <c r="AB374" s="62">
        <v>97.403921568627453</v>
      </c>
      <c r="AC374" s="62">
        <v>161.14509803921572</v>
      </c>
      <c r="AD374" s="63">
        <v>62.635294117647078</v>
      </c>
    </row>
    <row r="375" spans="23:30" ht="24" customHeight="1">
      <c r="W375" s="61">
        <v>0</v>
      </c>
      <c r="X375" s="62">
        <v>0</v>
      </c>
      <c r="Y375" s="62">
        <v>565.80784313725496</v>
      </c>
      <c r="Z375" s="62">
        <v>285.92156862745099</v>
      </c>
      <c r="AA375" s="62">
        <v>149.28235294117644</v>
      </c>
      <c r="AB375" s="62">
        <v>43.93725490196077</v>
      </c>
      <c r="AC375" s="62">
        <v>87.745098039215705</v>
      </c>
      <c r="AD375" s="63">
        <v>24.023529411764713</v>
      </c>
    </row>
    <row r="376" spans="23:30" ht="24" customHeight="1" thickBot="1">
      <c r="W376" s="64">
        <v>0</v>
      </c>
      <c r="X376" s="65">
        <v>112.17254901960786</v>
      </c>
      <c r="Y376" s="65">
        <v>169.89019607843139</v>
      </c>
      <c r="Z376" s="65">
        <v>112.67843137254904</v>
      </c>
      <c r="AA376" s="65">
        <v>94.517647058823528</v>
      </c>
      <c r="AB376" s="65">
        <v>9.0196078431372229E-2</v>
      </c>
      <c r="AC376" s="65">
        <v>42.98431372549021</v>
      </c>
      <c r="AD376" s="66">
        <v>1.0117647058823529</v>
      </c>
    </row>
    <row r="377" spans="23:30" ht="24" customHeight="1">
      <c r="W377" s="58">
        <v>385.46274509803908</v>
      </c>
      <c r="X377" s="59">
        <v>149.36862745098043</v>
      </c>
      <c r="Y377" s="59">
        <v>351.66274509803918</v>
      </c>
      <c r="Z377" s="59">
        <v>481.93725490196073</v>
      </c>
      <c r="AA377" s="59">
        <v>527.80392156862752</v>
      </c>
      <c r="AB377" s="59">
        <v>535.69019607843154</v>
      </c>
      <c r="AC377" s="59">
        <v>136.79607843137254</v>
      </c>
      <c r="AD377" s="60">
        <v>38.294117647058826</v>
      </c>
    </row>
    <row r="378" spans="23:30" ht="24" customHeight="1">
      <c r="W378" s="61">
        <v>402.54509803921553</v>
      </c>
      <c r="X378" s="62">
        <v>204.56078431372546</v>
      </c>
      <c r="Y378" s="62">
        <v>442.40784313725482</v>
      </c>
      <c r="Z378" s="62">
        <v>614.90588235294115</v>
      </c>
      <c r="AA378" s="62">
        <v>496.37254901960779</v>
      </c>
      <c r="AB378" s="62">
        <v>516.79607843137262</v>
      </c>
      <c r="AC378" s="62">
        <v>202.4980392156863</v>
      </c>
      <c r="AD378" s="63">
        <v>66.160784313725486</v>
      </c>
    </row>
    <row r="379" spans="23:30" ht="24" customHeight="1">
      <c r="W379" s="61">
        <v>213.93725490196078</v>
      </c>
      <c r="X379" s="62">
        <v>181.55294117647057</v>
      </c>
      <c r="Y379" s="62">
        <v>339.78431372549016</v>
      </c>
      <c r="Z379" s="62">
        <v>710.5411764705882</v>
      </c>
      <c r="AA379" s="62">
        <v>248.30980392156863</v>
      </c>
      <c r="AB379" s="62">
        <v>287.4666666666667</v>
      </c>
      <c r="AC379" s="62">
        <v>101.5294117647059</v>
      </c>
      <c r="AD379" s="63">
        <v>29.125490196078438</v>
      </c>
    </row>
    <row r="380" spans="23:30" ht="24" customHeight="1">
      <c r="W380" s="61">
        <v>434.56862745098033</v>
      </c>
      <c r="X380" s="62">
        <v>177.28235294117644</v>
      </c>
      <c r="Y380" s="62">
        <v>316.39607843137259</v>
      </c>
      <c r="Z380" s="62">
        <v>444.60392156862753</v>
      </c>
      <c r="AA380" s="62">
        <v>309.73333333333335</v>
      </c>
      <c r="AB380" s="62">
        <v>261.96078431372553</v>
      </c>
      <c r="AC380" s="62">
        <v>146.51372549019609</v>
      </c>
      <c r="AD380" s="63">
        <v>40.541176470588233</v>
      </c>
    </row>
    <row r="381" spans="23:30" ht="24" customHeight="1">
      <c r="W381" s="61">
        <v>321.34509803921566</v>
      </c>
      <c r="X381" s="62">
        <v>466.43137254901956</v>
      </c>
      <c r="Y381" s="62">
        <v>474.90980392156865</v>
      </c>
      <c r="Z381" s="62">
        <v>417.01176470588246</v>
      </c>
      <c r="AA381" s="62">
        <v>187.74117647058821</v>
      </c>
      <c r="AB381" s="62">
        <v>171.46666666666673</v>
      </c>
      <c r="AC381" s="62">
        <v>58.094117647058845</v>
      </c>
      <c r="AD381" s="63">
        <v>26.941176470588243</v>
      </c>
    </row>
    <row r="382" spans="23:30" ht="24" customHeight="1">
      <c r="W382" s="61">
        <v>431.41568627450982</v>
      </c>
      <c r="X382" s="62">
        <v>731.81176470588241</v>
      </c>
      <c r="Y382" s="62">
        <v>464.9098039215686</v>
      </c>
      <c r="Z382" s="62">
        <v>354.53725490196075</v>
      </c>
      <c r="AA382" s="62">
        <v>152.85098039215688</v>
      </c>
      <c r="AB382" s="62">
        <v>200.69411764705887</v>
      </c>
      <c r="AC382" s="62">
        <v>63.64705882352942</v>
      </c>
      <c r="AD382" s="63">
        <v>26.682352941176479</v>
      </c>
    </row>
    <row r="383" spans="23:30" ht="24" customHeight="1">
      <c r="W383" s="61">
        <v>228.40392156862745</v>
      </c>
      <c r="X383" s="62">
        <v>342.51372549019607</v>
      </c>
      <c r="Y383" s="62">
        <v>401.18823529411765</v>
      </c>
      <c r="Z383" s="62">
        <v>176.53333333333336</v>
      </c>
      <c r="AA383" s="62">
        <v>28.337254901960794</v>
      </c>
      <c r="AB383" s="62">
        <v>49.384313725490209</v>
      </c>
      <c r="AC383" s="62">
        <v>22.80784313725491</v>
      </c>
      <c r="AD383" s="63">
        <v>4.0588235294117645</v>
      </c>
    </row>
    <row r="384" spans="23:30" ht="24" customHeight="1" thickBot="1">
      <c r="W384" s="64">
        <v>44.494117647058822</v>
      </c>
      <c r="X384" s="65">
        <v>227.18823529411765</v>
      </c>
      <c r="Y384" s="65">
        <v>115.49019607843135</v>
      </c>
      <c r="Z384" s="65">
        <v>58.549019607843135</v>
      </c>
      <c r="AA384" s="65">
        <v>60.113725490196074</v>
      </c>
      <c r="AB384" s="65">
        <v>22.078431372549026</v>
      </c>
      <c r="AC384" s="65">
        <v>21.031372549019615</v>
      </c>
      <c r="AD384" s="66">
        <v>1.0117647058823529</v>
      </c>
    </row>
    <row r="386" spans="21:86" ht="24" customHeight="1">
      <c r="U386" t="s">
        <v>85</v>
      </c>
      <c r="W386" s="15" cm="1">
        <f t="array" ref="W386:CH394">IM2COL(W361:AD368,3,1,2,0)</f>
        <v>859.65882352941139</v>
      </c>
      <c r="X386" s="15">
        <v>371.7999999999999</v>
      </c>
      <c r="Y386" s="15">
        <v>0</v>
      </c>
      <c r="Z386" s="15">
        <v>0</v>
      </c>
      <c r="AA386" s="15">
        <v>394.98039215686265</v>
      </c>
      <c r="AB386" s="15">
        <v>356.34509803921566</v>
      </c>
      <c r="AC386" s="15">
        <v>741.04313725490226</v>
      </c>
      <c r="AD386" s="15">
        <v>246.01960784313727</v>
      </c>
      <c r="AE386" s="15">
        <v>967.83137254901908</v>
      </c>
      <c r="AF386" s="15">
        <v>355.48627450980382</v>
      </c>
      <c r="AG386" s="15">
        <v>0</v>
      </c>
      <c r="AH386" s="15">
        <v>0</v>
      </c>
      <c r="AI386" s="15">
        <v>510.23137254901962</v>
      </c>
      <c r="AJ386" s="15">
        <v>203.91764705882349</v>
      </c>
      <c r="AK386" s="15">
        <v>532.05098039215693</v>
      </c>
      <c r="AL386" s="15">
        <v>248.63137254901963</v>
      </c>
      <c r="AM386" s="15">
        <v>756.49019607843104</v>
      </c>
      <c r="AN386" s="15">
        <v>160.12549019607843</v>
      </c>
      <c r="AO386" s="15">
        <v>0</v>
      </c>
      <c r="AP386" s="15">
        <v>146.7764705882353</v>
      </c>
      <c r="AQ386" s="15">
        <v>594.38431372549007</v>
      </c>
      <c r="AR386" s="15">
        <v>313.57647058823522</v>
      </c>
      <c r="AS386" s="15">
        <v>370.15294117647062</v>
      </c>
      <c r="AT386" s="15">
        <v>120.16470588235295</v>
      </c>
      <c r="AU386" s="15">
        <v>393.1372549019606</v>
      </c>
      <c r="AV386" s="15">
        <v>275.52941176470586</v>
      </c>
      <c r="AW386" s="15">
        <v>0</v>
      </c>
      <c r="AX386" s="15">
        <v>0</v>
      </c>
      <c r="AY386" s="15">
        <v>307.95294117647063</v>
      </c>
      <c r="AZ386" s="15">
        <v>245.10196078431372</v>
      </c>
      <c r="BA386" s="15">
        <v>322.61176470588236</v>
      </c>
      <c r="BB386" s="15">
        <v>138.58823529411768</v>
      </c>
      <c r="BC386" s="15">
        <v>0</v>
      </c>
      <c r="BD386" s="15">
        <v>0</v>
      </c>
      <c r="BE386" s="15">
        <v>231.45882352941172</v>
      </c>
      <c r="BF386" s="15">
        <v>463.61568627450976</v>
      </c>
      <c r="BG386" s="15">
        <v>203.71372549019608</v>
      </c>
      <c r="BH386" s="15">
        <v>112.26666666666665</v>
      </c>
      <c r="BI386" s="15">
        <v>232.71372549019611</v>
      </c>
      <c r="BJ386" s="15">
        <v>94.721568627450992</v>
      </c>
      <c r="BK386" s="15">
        <v>0</v>
      </c>
      <c r="BL386" s="15">
        <v>0</v>
      </c>
      <c r="BM386" s="15">
        <v>622.44313725490224</v>
      </c>
      <c r="BN386" s="15">
        <v>514.54509803921576</v>
      </c>
      <c r="BO386" s="15">
        <v>198.86666666666659</v>
      </c>
      <c r="BP386" s="15">
        <v>53.360784313725475</v>
      </c>
      <c r="BQ386" s="15">
        <v>177.01568627450987</v>
      </c>
      <c r="BR386" s="15">
        <v>92.462745098039235</v>
      </c>
      <c r="BS386" s="15">
        <v>0</v>
      </c>
      <c r="BT386" s="15">
        <v>0</v>
      </c>
      <c r="BU386" s="15">
        <v>509.33725490196076</v>
      </c>
      <c r="BV386" s="15">
        <v>513.11764705882354</v>
      </c>
      <c r="BW386" s="15">
        <v>244.8117647058823</v>
      </c>
      <c r="BX386" s="15">
        <v>63.517647058823513</v>
      </c>
      <c r="BY386" s="15">
        <v>91.713725490196097</v>
      </c>
      <c r="BZ386" s="15">
        <v>41.964705882352959</v>
      </c>
      <c r="CA386" s="15">
        <v>0</v>
      </c>
      <c r="CB386" s="15">
        <v>0</v>
      </c>
      <c r="CC386" s="15">
        <v>226.57647058823534</v>
      </c>
      <c r="CD386" s="15">
        <v>171.16078431372549</v>
      </c>
      <c r="CE386" s="15">
        <v>76.564705882352925</v>
      </c>
      <c r="CF386" s="15">
        <v>39.713725490196069</v>
      </c>
      <c r="CG386" s="15">
        <v>44.996078431372567</v>
      </c>
      <c r="CH386" s="15">
        <v>22.964705882352948</v>
      </c>
    </row>
    <row r="387" spans="21:86" ht="24" customHeight="1">
      <c r="W387" s="16">
        <v>371.7999999999999</v>
      </c>
      <c r="X387" s="16">
        <v>0</v>
      </c>
      <c r="Y387" s="16">
        <v>0</v>
      </c>
      <c r="Z387" s="16">
        <v>394.98039215686265</v>
      </c>
      <c r="AA387" s="16">
        <v>356.34509803921566</v>
      </c>
      <c r="AB387" s="16">
        <v>741.04313725490226</v>
      </c>
      <c r="AC387" s="16">
        <v>246.01960784313727</v>
      </c>
      <c r="AD387" s="16">
        <v>0</v>
      </c>
      <c r="AE387" s="16">
        <v>355.48627450980382</v>
      </c>
      <c r="AF387" s="16">
        <v>0</v>
      </c>
      <c r="AG387" s="16">
        <v>0</v>
      </c>
      <c r="AH387" s="16">
        <v>510.23137254901962</v>
      </c>
      <c r="AI387" s="16">
        <v>203.91764705882349</v>
      </c>
      <c r="AJ387" s="16">
        <v>532.05098039215693</v>
      </c>
      <c r="AK387" s="16">
        <v>248.63137254901963</v>
      </c>
      <c r="AL387" s="16">
        <v>0</v>
      </c>
      <c r="AM387" s="16">
        <v>160.12549019607843</v>
      </c>
      <c r="AN387" s="16">
        <v>0</v>
      </c>
      <c r="AO387" s="16">
        <v>146.7764705882353</v>
      </c>
      <c r="AP387" s="16">
        <v>594.38431372549007</v>
      </c>
      <c r="AQ387" s="16">
        <v>313.57647058823522</v>
      </c>
      <c r="AR387" s="16">
        <v>370.15294117647062</v>
      </c>
      <c r="AS387" s="16">
        <v>120.16470588235295</v>
      </c>
      <c r="AT387" s="16">
        <v>0</v>
      </c>
      <c r="AU387" s="16">
        <v>275.52941176470586</v>
      </c>
      <c r="AV387" s="16">
        <v>0</v>
      </c>
      <c r="AW387" s="16">
        <v>0</v>
      </c>
      <c r="AX387" s="16">
        <v>307.95294117647063</v>
      </c>
      <c r="AY387" s="16">
        <v>245.10196078431372</v>
      </c>
      <c r="AZ387" s="16">
        <v>322.61176470588236</v>
      </c>
      <c r="BA387" s="16">
        <v>138.58823529411768</v>
      </c>
      <c r="BB387" s="16">
        <v>0</v>
      </c>
      <c r="BC387" s="16">
        <v>0</v>
      </c>
      <c r="BD387" s="16">
        <v>231.45882352941172</v>
      </c>
      <c r="BE387" s="16">
        <v>463.61568627450976</v>
      </c>
      <c r="BF387" s="16">
        <v>203.71372549019608</v>
      </c>
      <c r="BG387" s="16">
        <v>112.26666666666665</v>
      </c>
      <c r="BH387" s="16">
        <v>232.71372549019611</v>
      </c>
      <c r="BI387" s="16">
        <v>94.721568627450992</v>
      </c>
      <c r="BJ387" s="16">
        <v>0</v>
      </c>
      <c r="BK387" s="16">
        <v>0</v>
      </c>
      <c r="BL387" s="16">
        <v>622.44313725490224</v>
      </c>
      <c r="BM387" s="16">
        <v>514.54509803921576</v>
      </c>
      <c r="BN387" s="16">
        <v>198.86666666666659</v>
      </c>
      <c r="BO387" s="16">
        <v>53.360784313725475</v>
      </c>
      <c r="BP387" s="16">
        <v>177.01568627450987</v>
      </c>
      <c r="BQ387" s="16">
        <v>92.462745098039235</v>
      </c>
      <c r="BR387" s="16">
        <v>0</v>
      </c>
      <c r="BS387" s="16">
        <v>0</v>
      </c>
      <c r="BT387" s="16">
        <v>509.33725490196076</v>
      </c>
      <c r="BU387" s="16">
        <v>513.11764705882354</v>
      </c>
      <c r="BV387" s="16">
        <v>244.8117647058823</v>
      </c>
      <c r="BW387" s="16">
        <v>63.517647058823513</v>
      </c>
      <c r="BX387" s="16">
        <v>91.713725490196097</v>
      </c>
      <c r="BY387" s="16">
        <v>41.964705882352959</v>
      </c>
      <c r="BZ387" s="16">
        <v>0</v>
      </c>
      <c r="CA387" s="16">
        <v>0</v>
      </c>
      <c r="CB387" s="16">
        <v>226.57647058823534</v>
      </c>
      <c r="CC387" s="16">
        <v>171.16078431372549</v>
      </c>
      <c r="CD387" s="16">
        <v>76.564705882352925</v>
      </c>
      <c r="CE387" s="16">
        <v>39.713725490196069</v>
      </c>
      <c r="CF387" s="16">
        <v>44.996078431372567</v>
      </c>
      <c r="CG387" s="16">
        <v>22.964705882352948</v>
      </c>
      <c r="CH387" s="16">
        <v>0</v>
      </c>
    </row>
    <row r="388" spans="21:86" ht="24" customHeight="1">
      <c r="W388" s="16">
        <v>0</v>
      </c>
      <c r="X388" s="16">
        <v>0</v>
      </c>
      <c r="Y388" s="16">
        <v>394.98039215686265</v>
      </c>
      <c r="Z388" s="16">
        <v>356.34509803921566</v>
      </c>
      <c r="AA388" s="16">
        <v>741.04313725490226</v>
      </c>
      <c r="AB388" s="16">
        <v>246.01960784313727</v>
      </c>
      <c r="AC388" s="16">
        <v>0</v>
      </c>
      <c r="AD388" s="16">
        <v>0</v>
      </c>
      <c r="AE388" s="16">
        <v>0</v>
      </c>
      <c r="AF388" s="16">
        <v>0</v>
      </c>
      <c r="AG388" s="16">
        <v>510.23137254901962</v>
      </c>
      <c r="AH388" s="16">
        <v>203.91764705882349</v>
      </c>
      <c r="AI388" s="16">
        <v>532.05098039215693</v>
      </c>
      <c r="AJ388" s="16">
        <v>248.63137254901963</v>
      </c>
      <c r="AK388" s="16">
        <v>0</v>
      </c>
      <c r="AL388" s="16">
        <v>0</v>
      </c>
      <c r="AM388" s="16">
        <v>0</v>
      </c>
      <c r="AN388" s="16">
        <v>146.7764705882353</v>
      </c>
      <c r="AO388" s="16">
        <v>594.38431372549007</v>
      </c>
      <c r="AP388" s="16">
        <v>313.57647058823522</v>
      </c>
      <c r="AQ388" s="16">
        <v>370.15294117647062</v>
      </c>
      <c r="AR388" s="16">
        <v>120.16470588235295</v>
      </c>
      <c r="AS388" s="16">
        <v>0</v>
      </c>
      <c r="AT388" s="16">
        <v>0</v>
      </c>
      <c r="AU388" s="16">
        <v>0</v>
      </c>
      <c r="AV388" s="16">
        <v>0</v>
      </c>
      <c r="AW388" s="16">
        <v>307.95294117647063</v>
      </c>
      <c r="AX388" s="16">
        <v>245.10196078431372</v>
      </c>
      <c r="AY388" s="16">
        <v>322.61176470588236</v>
      </c>
      <c r="AZ388" s="16">
        <v>138.58823529411768</v>
      </c>
      <c r="BA388" s="16">
        <v>0</v>
      </c>
      <c r="BB388" s="16">
        <v>0</v>
      </c>
      <c r="BC388" s="16">
        <v>231.45882352941172</v>
      </c>
      <c r="BD388" s="16">
        <v>463.61568627450976</v>
      </c>
      <c r="BE388" s="16">
        <v>203.71372549019608</v>
      </c>
      <c r="BF388" s="16">
        <v>112.26666666666665</v>
      </c>
      <c r="BG388" s="16">
        <v>232.71372549019611</v>
      </c>
      <c r="BH388" s="16">
        <v>94.721568627450992</v>
      </c>
      <c r="BI388" s="16">
        <v>0</v>
      </c>
      <c r="BJ388" s="16">
        <v>0</v>
      </c>
      <c r="BK388" s="16">
        <v>622.44313725490224</v>
      </c>
      <c r="BL388" s="16">
        <v>514.54509803921576</v>
      </c>
      <c r="BM388" s="16">
        <v>198.86666666666659</v>
      </c>
      <c r="BN388" s="16">
        <v>53.360784313725475</v>
      </c>
      <c r="BO388" s="16">
        <v>177.01568627450987</v>
      </c>
      <c r="BP388" s="16">
        <v>92.462745098039235</v>
      </c>
      <c r="BQ388" s="16">
        <v>0</v>
      </c>
      <c r="BR388" s="16">
        <v>0</v>
      </c>
      <c r="BS388" s="16">
        <v>509.33725490196076</v>
      </c>
      <c r="BT388" s="16">
        <v>513.11764705882354</v>
      </c>
      <c r="BU388" s="16">
        <v>244.8117647058823</v>
      </c>
      <c r="BV388" s="16">
        <v>63.517647058823513</v>
      </c>
      <c r="BW388" s="16">
        <v>91.713725490196097</v>
      </c>
      <c r="BX388" s="16">
        <v>41.964705882352959</v>
      </c>
      <c r="BY388" s="16">
        <v>0</v>
      </c>
      <c r="BZ388" s="16">
        <v>0</v>
      </c>
      <c r="CA388" s="16">
        <v>226.57647058823534</v>
      </c>
      <c r="CB388" s="16">
        <v>171.16078431372549</v>
      </c>
      <c r="CC388" s="16">
        <v>76.564705882352925</v>
      </c>
      <c r="CD388" s="16">
        <v>39.713725490196069</v>
      </c>
      <c r="CE388" s="16">
        <v>44.996078431372567</v>
      </c>
      <c r="CF388" s="16">
        <v>22.964705882352948</v>
      </c>
      <c r="CG388" s="16">
        <v>0</v>
      </c>
      <c r="CH388" s="16">
        <v>0</v>
      </c>
    </row>
    <row r="389" spans="21:86" ht="24" customHeight="1">
      <c r="W389" s="16">
        <v>967.83137254901908</v>
      </c>
      <c r="X389" s="16">
        <v>355.48627450980382</v>
      </c>
      <c r="Y389" s="16">
        <v>0</v>
      </c>
      <c r="Z389" s="16">
        <v>0</v>
      </c>
      <c r="AA389" s="16">
        <v>510.23137254901962</v>
      </c>
      <c r="AB389" s="16">
        <v>203.91764705882349</v>
      </c>
      <c r="AC389" s="16">
        <v>532.05098039215693</v>
      </c>
      <c r="AD389" s="16">
        <v>248.63137254901963</v>
      </c>
      <c r="AE389" s="16">
        <v>756.49019607843104</v>
      </c>
      <c r="AF389" s="16">
        <v>160.12549019607843</v>
      </c>
      <c r="AG389" s="16">
        <v>0</v>
      </c>
      <c r="AH389" s="16">
        <v>146.7764705882353</v>
      </c>
      <c r="AI389" s="16">
        <v>594.38431372549007</v>
      </c>
      <c r="AJ389" s="16">
        <v>313.57647058823522</v>
      </c>
      <c r="AK389" s="16">
        <v>370.15294117647062</v>
      </c>
      <c r="AL389" s="16">
        <v>120.16470588235295</v>
      </c>
      <c r="AM389" s="16">
        <v>393.1372549019606</v>
      </c>
      <c r="AN389" s="16">
        <v>275.52941176470586</v>
      </c>
      <c r="AO389" s="16">
        <v>0</v>
      </c>
      <c r="AP389" s="16">
        <v>0</v>
      </c>
      <c r="AQ389" s="16">
        <v>307.95294117647063</v>
      </c>
      <c r="AR389" s="16">
        <v>245.10196078431372</v>
      </c>
      <c r="AS389" s="16">
        <v>322.61176470588236</v>
      </c>
      <c r="AT389" s="16">
        <v>138.58823529411768</v>
      </c>
      <c r="AU389" s="16">
        <v>0</v>
      </c>
      <c r="AV389" s="16">
        <v>0</v>
      </c>
      <c r="AW389" s="16">
        <v>231.45882352941172</v>
      </c>
      <c r="AX389" s="16">
        <v>463.61568627450976</v>
      </c>
      <c r="AY389" s="16">
        <v>203.71372549019608</v>
      </c>
      <c r="AZ389" s="16">
        <v>112.26666666666665</v>
      </c>
      <c r="BA389" s="16">
        <v>232.71372549019611</v>
      </c>
      <c r="BB389" s="16">
        <v>94.721568627450992</v>
      </c>
      <c r="BC389" s="16">
        <v>0</v>
      </c>
      <c r="BD389" s="16">
        <v>0</v>
      </c>
      <c r="BE389" s="16">
        <v>622.44313725490224</v>
      </c>
      <c r="BF389" s="16">
        <v>514.54509803921576</v>
      </c>
      <c r="BG389" s="16">
        <v>198.86666666666659</v>
      </c>
      <c r="BH389" s="16">
        <v>53.360784313725475</v>
      </c>
      <c r="BI389" s="16">
        <v>177.01568627450987</v>
      </c>
      <c r="BJ389" s="16">
        <v>92.462745098039235</v>
      </c>
      <c r="BK389" s="16">
        <v>0</v>
      </c>
      <c r="BL389" s="16">
        <v>0</v>
      </c>
      <c r="BM389" s="16">
        <v>509.33725490196076</v>
      </c>
      <c r="BN389" s="16">
        <v>513.11764705882354</v>
      </c>
      <c r="BO389" s="16">
        <v>244.8117647058823</v>
      </c>
      <c r="BP389" s="16">
        <v>63.517647058823513</v>
      </c>
      <c r="BQ389" s="16">
        <v>91.713725490196097</v>
      </c>
      <c r="BR389" s="16">
        <v>41.964705882352959</v>
      </c>
      <c r="BS389" s="16">
        <v>0</v>
      </c>
      <c r="BT389" s="16">
        <v>0</v>
      </c>
      <c r="BU389" s="16">
        <v>226.57647058823534</v>
      </c>
      <c r="BV389" s="16">
        <v>171.16078431372549</v>
      </c>
      <c r="BW389" s="16">
        <v>76.564705882352925</v>
      </c>
      <c r="BX389" s="16">
        <v>39.713725490196069</v>
      </c>
      <c r="BY389" s="16">
        <v>44.996078431372567</v>
      </c>
      <c r="BZ389" s="16">
        <v>22.964705882352948</v>
      </c>
      <c r="CA389" s="16">
        <v>0</v>
      </c>
      <c r="CB389" s="16">
        <v>0</v>
      </c>
      <c r="CC389" s="16">
        <v>0</v>
      </c>
      <c r="CD389" s="16">
        <v>0</v>
      </c>
      <c r="CE389" s="16">
        <v>0</v>
      </c>
      <c r="CF389" s="16">
        <v>0</v>
      </c>
      <c r="CG389" s="16">
        <v>0</v>
      </c>
      <c r="CH389" s="16">
        <v>0</v>
      </c>
    </row>
    <row r="390" spans="21:86" ht="24" customHeight="1">
      <c r="W390" s="16">
        <v>355.48627450980382</v>
      </c>
      <c r="X390" s="16">
        <v>0</v>
      </c>
      <c r="Y390" s="16">
        <v>0</v>
      </c>
      <c r="Z390" s="16">
        <v>510.23137254901962</v>
      </c>
      <c r="AA390" s="16">
        <v>203.91764705882349</v>
      </c>
      <c r="AB390" s="16">
        <v>532.05098039215693</v>
      </c>
      <c r="AC390" s="16">
        <v>248.63137254901963</v>
      </c>
      <c r="AD390" s="16">
        <v>0</v>
      </c>
      <c r="AE390" s="16">
        <v>160.12549019607843</v>
      </c>
      <c r="AF390" s="16">
        <v>0</v>
      </c>
      <c r="AG390" s="16">
        <v>146.7764705882353</v>
      </c>
      <c r="AH390" s="16">
        <v>594.38431372549007</v>
      </c>
      <c r="AI390" s="16">
        <v>313.57647058823522</v>
      </c>
      <c r="AJ390" s="16">
        <v>370.15294117647062</v>
      </c>
      <c r="AK390" s="16">
        <v>120.16470588235295</v>
      </c>
      <c r="AL390" s="16">
        <v>0</v>
      </c>
      <c r="AM390" s="16">
        <v>275.52941176470586</v>
      </c>
      <c r="AN390" s="16">
        <v>0</v>
      </c>
      <c r="AO390" s="16">
        <v>0</v>
      </c>
      <c r="AP390" s="16">
        <v>307.95294117647063</v>
      </c>
      <c r="AQ390" s="16">
        <v>245.10196078431372</v>
      </c>
      <c r="AR390" s="16">
        <v>322.61176470588236</v>
      </c>
      <c r="AS390" s="16">
        <v>138.58823529411768</v>
      </c>
      <c r="AT390" s="16">
        <v>0</v>
      </c>
      <c r="AU390" s="16">
        <v>0</v>
      </c>
      <c r="AV390" s="16">
        <v>231.45882352941172</v>
      </c>
      <c r="AW390" s="16">
        <v>463.61568627450976</v>
      </c>
      <c r="AX390" s="16">
        <v>203.71372549019608</v>
      </c>
      <c r="AY390" s="16">
        <v>112.26666666666665</v>
      </c>
      <c r="AZ390" s="16">
        <v>232.71372549019611</v>
      </c>
      <c r="BA390" s="16">
        <v>94.721568627450992</v>
      </c>
      <c r="BB390" s="16">
        <v>0</v>
      </c>
      <c r="BC390" s="16">
        <v>0</v>
      </c>
      <c r="BD390" s="16">
        <v>622.44313725490224</v>
      </c>
      <c r="BE390" s="16">
        <v>514.54509803921576</v>
      </c>
      <c r="BF390" s="16">
        <v>198.86666666666659</v>
      </c>
      <c r="BG390" s="16">
        <v>53.360784313725475</v>
      </c>
      <c r="BH390" s="16">
        <v>177.01568627450987</v>
      </c>
      <c r="BI390" s="16">
        <v>92.462745098039235</v>
      </c>
      <c r="BJ390" s="16">
        <v>0</v>
      </c>
      <c r="BK390" s="16">
        <v>0</v>
      </c>
      <c r="BL390" s="16">
        <v>509.33725490196076</v>
      </c>
      <c r="BM390" s="16">
        <v>513.11764705882354</v>
      </c>
      <c r="BN390" s="16">
        <v>244.8117647058823</v>
      </c>
      <c r="BO390" s="16">
        <v>63.517647058823513</v>
      </c>
      <c r="BP390" s="16">
        <v>91.713725490196097</v>
      </c>
      <c r="BQ390" s="16">
        <v>41.964705882352959</v>
      </c>
      <c r="BR390" s="16">
        <v>0</v>
      </c>
      <c r="BS390" s="16">
        <v>0</v>
      </c>
      <c r="BT390" s="16">
        <v>226.57647058823534</v>
      </c>
      <c r="BU390" s="16">
        <v>171.16078431372549</v>
      </c>
      <c r="BV390" s="16">
        <v>76.564705882352925</v>
      </c>
      <c r="BW390" s="16">
        <v>39.713725490196069</v>
      </c>
      <c r="BX390" s="16">
        <v>44.996078431372567</v>
      </c>
      <c r="BY390" s="16">
        <v>22.964705882352948</v>
      </c>
      <c r="BZ390" s="16">
        <v>0</v>
      </c>
      <c r="CA390" s="16">
        <v>0</v>
      </c>
      <c r="CB390" s="16">
        <v>0</v>
      </c>
      <c r="CC390" s="16">
        <v>0</v>
      </c>
      <c r="CD390" s="16">
        <v>0</v>
      </c>
      <c r="CE390" s="16">
        <v>0</v>
      </c>
      <c r="CF390" s="16">
        <v>0</v>
      </c>
      <c r="CG390" s="16">
        <v>0</v>
      </c>
      <c r="CH390" s="16">
        <v>0</v>
      </c>
    </row>
    <row r="391" spans="21:86" ht="24" customHeight="1">
      <c r="W391" s="16">
        <v>0</v>
      </c>
      <c r="X391" s="16">
        <v>0</v>
      </c>
      <c r="Y391" s="16">
        <v>510.23137254901962</v>
      </c>
      <c r="Z391" s="16">
        <v>203.91764705882349</v>
      </c>
      <c r="AA391" s="16">
        <v>532.05098039215693</v>
      </c>
      <c r="AB391" s="16">
        <v>248.63137254901963</v>
      </c>
      <c r="AC391" s="16">
        <v>0</v>
      </c>
      <c r="AD391" s="16">
        <v>0</v>
      </c>
      <c r="AE391" s="16">
        <v>0</v>
      </c>
      <c r="AF391" s="16">
        <v>146.7764705882353</v>
      </c>
      <c r="AG391" s="16">
        <v>594.38431372549007</v>
      </c>
      <c r="AH391" s="16">
        <v>313.57647058823522</v>
      </c>
      <c r="AI391" s="16">
        <v>370.15294117647062</v>
      </c>
      <c r="AJ391" s="16">
        <v>120.16470588235295</v>
      </c>
      <c r="AK391" s="16">
        <v>0</v>
      </c>
      <c r="AL391" s="16">
        <v>0</v>
      </c>
      <c r="AM391" s="16">
        <v>0</v>
      </c>
      <c r="AN391" s="16">
        <v>0</v>
      </c>
      <c r="AO391" s="16">
        <v>307.95294117647063</v>
      </c>
      <c r="AP391" s="16">
        <v>245.10196078431372</v>
      </c>
      <c r="AQ391" s="16">
        <v>322.61176470588236</v>
      </c>
      <c r="AR391" s="16">
        <v>138.58823529411768</v>
      </c>
      <c r="AS391" s="16">
        <v>0</v>
      </c>
      <c r="AT391" s="16">
        <v>0</v>
      </c>
      <c r="AU391" s="16">
        <v>231.45882352941172</v>
      </c>
      <c r="AV391" s="16">
        <v>463.61568627450976</v>
      </c>
      <c r="AW391" s="16">
        <v>203.71372549019608</v>
      </c>
      <c r="AX391" s="16">
        <v>112.26666666666665</v>
      </c>
      <c r="AY391" s="16">
        <v>232.71372549019611</v>
      </c>
      <c r="AZ391" s="16">
        <v>94.721568627450992</v>
      </c>
      <c r="BA391" s="16">
        <v>0</v>
      </c>
      <c r="BB391" s="16">
        <v>0</v>
      </c>
      <c r="BC391" s="16">
        <v>622.44313725490224</v>
      </c>
      <c r="BD391" s="16">
        <v>514.54509803921576</v>
      </c>
      <c r="BE391" s="16">
        <v>198.86666666666659</v>
      </c>
      <c r="BF391" s="16">
        <v>53.360784313725475</v>
      </c>
      <c r="BG391" s="16">
        <v>177.01568627450987</v>
      </c>
      <c r="BH391" s="16">
        <v>92.462745098039235</v>
      </c>
      <c r="BI391" s="16">
        <v>0</v>
      </c>
      <c r="BJ391" s="16">
        <v>0</v>
      </c>
      <c r="BK391" s="16">
        <v>509.33725490196076</v>
      </c>
      <c r="BL391" s="16">
        <v>513.11764705882354</v>
      </c>
      <c r="BM391" s="16">
        <v>244.8117647058823</v>
      </c>
      <c r="BN391" s="16">
        <v>63.517647058823513</v>
      </c>
      <c r="BO391" s="16">
        <v>91.713725490196097</v>
      </c>
      <c r="BP391" s="16">
        <v>41.964705882352959</v>
      </c>
      <c r="BQ391" s="16">
        <v>0</v>
      </c>
      <c r="BR391" s="16">
        <v>0</v>
      </c>
      <c r="BS391" s="16">
        <v>226.57647058823534</v>
      </c>
      <c r="BT391" s="16">
        <v>171.16078431372549</v>
      </c>
      <c r="BU391" s="16">
        <v>76.564705882352925</v>
      </c>
      <c r="BV391" s="16">
        <v>39.713725490196069</v>
      </c>
      <c r="BW391" s="16">
        <v>44.996078431372567</v>
      </c>
      <c r="BX391" s="16">
        <v>22.964705882352948</v>
      </c>
      <c r="BY391" s="16">
        <v>0</v>
      </c>
      <c r="BZ391" s="16">
        <v>0</v>
      </c>
      <c r="CA391" s="16">
        <v>0</v>
      </c>
      <c r="CB391" s="16">
        <v>0</v>
      </c>
      <c r="CC391" s="16">
        <v>0</v>
      </c>
      <c r="CD391" s="16">
        <v>0</v>
      </c>
      <c r="CE391" s="16">
        <v>0</v>
      </c>
      <c r="CF391" s="16">
        <v>0</v>
      </c>
      <c r="CG391" s="16">
        <v>0</v>
      </c>
      <c r="CH391" s="16">
        <v>0</v>
      </c>
    </row>
    <row r="392" spans="21:86" ht="24" customHeight="1">
      <c r="W392" s="16">
        <v>756.49019607843104</v>
      </c>
      <c r="X392" s="16">
        <v>160.12549019607843</v>
      </c>
      <c r="Y392" s="16">
        <v>0</v>
      </c>
      <c r="Z392" s="16">
        <v>146.7764705882353</v>
      </c>
      <c r="AA392" s="16">
        <v>594.38431372549007</v>
      </c>
      <c r="AB392" s="16">
        <v>313.57647058823522</v>
      </c>
      <c r="AC392" s="16">
        <v>370.15294117647062</v>
      </c>
      <c r="AD392" s="16">
        <v>120.16470588235295</v>
      </c>
      <c r="AE392" s="16">
        <v>393.1372549019606</v>
      </c>
      <c r="AF392" s="16">
        <v>275.52941176470586</v>
      </c>
      <c r="AG392" s="16">
        <v>0</v>
      </c>
      <c r="AH392" s="16">
        <v>0</v>
      </c>
      <c r="AI392" s="16">
        <v>307.95294117647063</v>
      </c>
      <c r="AJ392" s="16">
        <v>245.10196078431372</v>
      </c>
      <c r="AK392" s="16">
        <v>322.61176470588236</v>
      </c>
      <c r="AL392" s="16">
        <v>138.58823529411768</v>
      </c>
      <c r="AM392" s="16">
        <v>0</v>
      </c>
      <c r="AN392" s="16">
        <v>0</v>
      </c>
      <c r="AO392" s="16">
        <v>231.45882352941172</v>
      </c>
      <c r="AP392" s="16">
        <v>463.61568627450976</v>
      </c>
      <c r="AQ392" s="16">
        <v>203.71372549019608</v>
      </c>
      <c r="AR392" s="16">
        <v>112.26666666666665</v>
      </c>
      <c r="AS392" s="16">
        <v>232.71372549019611</v>
      </c>
      <c r="AT392" s="16">
        <v>94.721568627450992</v>
      </c>
      <c r="AU392" s="16">
        <v>0</v>
      </c>
      <c r="AV392" s="16">
        <v>0</v>
      </c>
      <c r="AW392" s="16">
        <v>622.44313725490224</v>
      </c>
      <c r="AX392" s="16">
        <v>514.54509803921576</v>
      </c>
      <c r="AY392" s="16">
        <v>198.86666666666659</v>
      </c>
      <c r="AZ392" s="16">
        <v>53.360784313725475</v>
      </c>
      <c r="BA392" s="16">
        <v>177.01568627450987</v>
      </c>
      <c r="BB392" s="16">
        <v>92.462745098039235</v>
      </c>
      <c r="BC392" s="16">
        <v>0</v>
      </c>
      <c r="BD392" s="16">
        <v>0</v>
      </c>
      <c r="BE392" s="16">
        <v>509.33725490196076</v>
      </c>
      <c r="BF392" s="16">
        <v>513.11764705882354</v>
      </c>
      <c r="BG392" s="16">
        <v>244.8117647058823</v>
      </c>
      <c r="BH392" s="16">
        <v>63.517647058823513</v>
      </c>
      <c r="BI392" s="16">
        <v>91.713725490196097</v>
      </c>
      <c r="BJ392" s="16">
        <v>41.964705882352959</v>
      </c>
      <c r="BK392" s="16">
        <v>0</v>
      </c>
      <c r="BL392" s="16">
        <v>0</v>
      </c>
      <c r="BM392" s="16">
        <v>226.57647058823534</v>
      </c>
      <c r="BN392" s="16">
        <v>171.16078431372549</v>
      </c>
      <c r="BO392" s="16">
        <v>76.564705882352925</v>
      </c>
      <c r="BP392" s="16">
        <v>39.713725490196069</v>
      </c>
      <c r="BQ392" s="16">
        <v>44.996078431372567</v>
      </c>
      <c r="BR392" s="16">
        <v>22.964705882352948</v>
      </c>
      <c r="BS392" s="16">
        <v>0</v>
      </c>
      <c r="BT392" s="16">
        <v>0</v>
      </c>
      <c r="BU392" s="16">
        <v>0</v>
      </c>
      <c r="BV392" s="16">
        <v>0</v>
      </c>
      <c r="BW392" s="16">
        <v>0</v>
      </c>
      <c r="BX392" s="16">
        <v>0</v>
      </c>
      <c r="BY392" s="16">
        <v>0</v>
      </c>
      <c r="BZ392" s="16">
        <v>0</v>
      </c>
      <c r="CA392" s="16">
        <v>0</v>
      </c>
      <c r="CB392" s="16">
        <v>0</v>
      </c>
      <c r="CC392" s="16">
        <v>0</v>
      </c>
      <c r="CD392" s="16">
        <v>0</v>
      </c>
      <c r="CE392" s="16">
        <v>0</v>
      </c>
      <c r="CF392" s="16">
        <v>0</v>
      </c>
      <c r="CG392" s="16">
        <v>0</v>
      </c>
      <c r="CH392" s="16">
        <v>0</v>
      </c>
    </row>
    <row r="393" spans="21:86" ht="24" customHeight="1">
      <c r="W393" s="16">
        <v>160.12549019607843</v>
      </c>
      <c r="X393" s="16">
        <v>0</v>
      </c>
      <c r="Y393" s="16">
        <v>146.7764705882353</v>
      </c>
      <c r="Z393" s="16">
        <v>594.38431372549007</v>
      </c>
      <c r="AA393" s="16">
        <v>313.57647058823522</v>
      </c>
      <c r="AB393" s="16">
        <v>370.15294117647062</v>
      </c>
      <c r="AC393" s="16">
        <v>120.16470588235295</v>
      </c>
      <c r="AD393" s="16">
        <v>0</v>
      </c>
      <c r="AE393" s="16">
        <v>275.52941176470586</v>
      </c>
      <c r="AF393" s="16">
        <v>0</v>
      </c>
      <c r="AG393" s="16">
        <v>0</v>
      </c>
      <c r="AH393" s="16">
        <v>307.95294117647063</v>
      </c>
      <c r="AI393" s="16">
        <v>245.10196078431372</v>
      </c>
      <c r="AJ393" s="16">
        <v>322.61176470588236</v>
      </c>
      <c r="AK393" s="16">
        <v>138.58823529411768</v>
      </c>
      <c r="AL393" s="16">
        <v>0</v>
      </c>
      <c r="AM393" s="16">
        <v>0</v>
      </c>
      <c r="AN393" s="16">
        <v>231.45882352941172</v>
      </c>
      <c r="AO393" s="16">
        <v>463.61568627450976</v>
      </c>
      <c r="AP393" s="16">
        <v>203.71372549019608</v>
      </c>
      <c r="AQ393" s="16">
        <v>112.26666666666665</v>
      </c>
      <c r="AR393" s="16">
        <v>232.71372549019611</v>
      </c>
      <c r="AS393" s="16">
        <v>94.721568627450992</v>
      </c>
      <c r="AT393" s="16">
        <v>0</v>
      </c>
      <c r="AU393" s="16">
        <v>0</v>
      </c>
      <c r="AV393" s="16">
        <v>622.44313725490224</v>
      </c>
      <c r="AW393" s="16">
        <v>514.54509803921576</v>
      </c>
      <c r="AX393" s="16">
        <v>198.86666666666659</v>
      </c>
      <c r="AY393" s="16">
        <v>53.360784313725475</v>
      </c>
      <c r="AZ393" s="16">
        <v>177.01568627450987</v>
      </c>
      <c r="BA393" s="16">
        <v>92.462745098039235</v>
      </c>
      <c r="BB393" s="16">
        <v>0</v>
      </c>
      <c r="BC393" s="16">
        <v>0</v>
      </c>
      <c r="BD393" s="16">
        <v>509.33725490196076</v>
      </c>
      <c r="BE393" s="16">
        <v>513.11764705882354</v>
      </c>
      <c r="BF393" s="16">
        <v>244.8117647058823</v>
      </c>
      <c r="BG393" s="16">
        <v>63.517647058823513</v>
      </c>
      <c r="BH393" s="16">
        <v>91.713725490196097</v>
      </c>
      <c r="BI393" s="16">
        <v>41.964705882352959</v>
      </c>
      <c r="BJ393" s="16">
        <v>0</v>
      </c>
      <c r="BK393" s="16">
        <v>0</v>
      </c>
      <c r="BL393" s="16">
        <v>226.57647058823534</v>
      </c>
      <c r="BM393" s="16">
        <v>171.16078431372549</v>
      </c>
      <c r="BN393" s="16">
        <v>76.564705882352925</v>
      </c>
      <c r="BO393" s="16">
        <v>39.713725490196069</v>
      </c>
      <c r="BP393" s="16">
        <v>44.996078431372567</v>
      </c>
      <c r="BQ393" s="16">
        <v>22.964705882352948</v>
      </c>
      <c r="BR393" s="16">
        <v>0</v>
      </c>
      <c r="BS393" s="16">
        <v>0</v>
      </c>
      <c r="BT393" s="16">
        <v>0</v>
      </c>
      <c r="BU393" s="16">
        <v>0</v>
      </c>
      <c r="BV393" s="16">
        <v>0</v>
      </c>
      <c r="BW393" s="16">
        <v>0</v>
      </c>
      <c r="BX393" s="16">
        <v>0</v>
      </c>
      <c r="BY393" s="16">
        <v>0</v>
      </c>
      <c r="BZ393" s="16">
        <v>0</v>
      </c>
      <c r="CA393" s="16">
        <v>0</v>
      </c>
      <c r="CB393" s="16">
        <v>0</v>
      </c>
      <c r="CC393" s="16">
        <v>0</v>
      </c>
      <c r="CD393" s="16">
        <v>0</v>
      </c>
      <c r="CE393" s="16">
        <v>0</v>
      </c>
      <c r="CF393" s="16">
        <v>0</v>
      </c>
      <c r="CG393" s="16">
        <v>0</v>
      </c>
      <c r="CH393" s="16">
        <v>0</v>
      </c>
    </row>
    <row r="394" spans="21:86" ht="24" customHeight="1">
      <c r="W394" s="17">
        <v>0</v>
      </c>
      <c r="X394" s="17">
        <v>146.7764705882353</v>
      </c>
      <c r="Y394" s="17">
        <v>594.38431372549007</v>
      </c>
      <c r="Z394" s="17">
        <v>313.57647058823522</v>
      </c>
      <c r="AA394" s="17">
        <v>370.15294117647062</v>
      </c>
      <c r="AB394" s="17">
        <v>120.16470588235295</v>
      </c>
      <c r="AC394" s="17">
        <v>0</v>
      </c>
      <c r="AD394" s="17">
        <v>0</v>
      </c>
      <c r="AE394" s="17">
        <v>0</v>
      </c>
      <c r="AF394" s="17">
        <v>0</v>
      </c>
      <c r="AG394" s="17">
        <v>307.95294117647063</v>
      </c>
      <c r="AH394" s="17">
        <v>245.10196078431372</v>
      </c>
      <c r="AI394" s="17">
        <v>322.61176470588236</v>
      </c>
      <c r="AJ394" s="17">
        <v>138.58823529411768</v>
      </c>
      <c r="AK394" s="17">
        <v>0</v>
      </c>
      <c r="AL394" s="17">
        <v>0</v>
      </c>
      <c r="AM394" s="17">
        <v>231.45882352941172</v>
      </c>
      <c r="AN394" s="17">
        <v>463.61568627450976</v>
      </c>
      <c r="AO394" s="17">
        <v>203.71372549019608</v>
      </c>
      <c r="AP394" s="17">
        <v>112.26666666666665</v>
      </c>
      <c r="AQ394" s="17">
        <v>232.71372549019611</v>
      </c>
      <c r="AR394" s="17">
        <v>94.721568627450992</v>
      </c>
      <c r="AS394" s="17">
        <v>0</v>
      </c>
      <c r="AT394" s="17">
        <v>0</v>
      </c>
      <c r="AU394" s="17">
        <v>622.44313725490224</v>
      </c>
      <c r="AV394" s="17">
        <v>514.54509803921576</v>
      </c>
      <c r="AW394" s="17">
        <v>198.86666666666659</v>
      </c>
      <c r="AX394" s="17">
        <v>53.360784313725475</v>
      </c>
      <c r="AY394" s="17">
        <v>177.01568627450987</v>
      </c>
      <c r="AZ394" s="17">
        <v>92.462745098039235</v>
      </c>
      <c r="BA394" s="17">
        <v>0</v>
      </c>
      <c r="BB394" s="17">
        <v>0</v>
      </c>
      <c r="BC394" s="17">
        <v>509.33725490196076</v>
      </c>
      <c r="BD394" s="17">
        <v>513.11764705882354</v>
      </c>
      <c r="BE394" s="17">
        <v>244.8117647058823</v>
      </c>
      <c r="BF394" s="17">
        <v>63.517647058823513</v>
      </c>
      <c r="BG394" s="17">
        <v>91.713725490196097</v>
      </c>
      <c r="BH394" s="17">
        <v>41.964705882352959</v>
      </c>
      <c r="BI394" s="17">
        <v>0</v>
      </c>
      <c r="BJ394" s="17">
        <v>0</v>
      </c>
      <c r="BK394" s="17">
        <v>226.57647058823534</v>
      </c>
      <c r="BL394" s="17">
        <v>171.16078431372549</v>
      </c>
      <c r="BM394" s="17">
        <v>76.564705882352925</v>
      </c>
      <c r="BN394" s="17">
        <v>39.713725490196069</v>
      </c>
      <c r="BO394" s="17">
        <v>44.996078431372567</v>
      </c>
      <c r="BP394" s="17">
        <v>22.964705882352948</v>
      </c>
      <c r="BQ394" s="17">
        <v>0</v>
      </c>
      <c r="BR394" s="17">
        <v>0</v>
      </c>
      <c r="BS394" s="17">
        <v>0</v>
      </c>
      <c r="BT394" s="17">
        <v>0</v>
      </c>
      <c r="BU394" s="17">
        <v>0</v>
      </c>
      <c r="BV394" s="17">
        <v>0</v>
      </c>
      <c r="BW394" s="17">
        <v>0</v>
      </c>
      <c r="BX394" s="17">
        <v>0</v>
      </c>
      <c r="BY394" s="17">
        <v>0</v>
      </c>
      <c r="BZ394" s="17">
        <v>0</v>
      </c>
      <c r="CA394" s="17">
        <v>0</v>
      </c>
      <c r="CB394" s="17">
        <v>0</v>
      </c>
      <c r="CC394" s="17">
        <v>0</v>
      </c>
      <c r="CD394" s="17">
        <v>0</v>
      </c>
      <c r="CE394" s="17">
        <v>0</v>
      </c>
      <c r="CF394" s="17">
        <v>0</v>
      </c>
      <c r="CG394" s="17">
        <v>0</v>
      </c>
      <c r="CH394" s="17">
        <v>0</v>
      </c>
    </row>
    <row r="395" spans="21:86" ht="24" customHeight="1">
      <c r="W395" s="15" cm="1">
        <f t="array" ref="W395:CH403">IM2COL(W369:AD376,3,1,2,0)</f>
        <v>929.6509803921565</v>
      </c>
      <c r="X395" s="15">
        <v>216.84705882352938</v>
      </c>
      <c r="Y395" s="15">
        <v>0</v>
      </c>
      <c r="Z395" s="15">
        <v>96.164705882352962</v>
      </c>
      <c r="AA395" s="15">
        <v>607.59999999999991</v>
      </c>
      <c r="AB395" s="15">
        <v>254.72156862745098</v>
      </c>
      <c r="AC395" s="15">
        <v>590.7764705882355</v>
      </c>
      <c r="AD395" s="15">
        <v>190.10980392156864</v>
      </c>
      <c r="AE395" s="15">
        <v>1101.8156862745095</v>
      </c>
      <c r="AF395" s="15">
        <v>226.356862745098</v>
      </c>
      <c r="AG395" s="15">
        <v>0</v>
      </c>
      <c r="AH395" s="15">
        <v>148.41568627450982</v>
      </c>
      <c r="AI395" s="15">
        <v>768.19215686274504</v>
      </c>
      <c r="AJ395" s="15">
        <v>332.97254901960775</v>
      </c>
      <c r="AK395" s="15">
        <v>531.51372549019618</v>
      </c>
      <c r="AL395" s="15">
        <v>131.35686274509803</v>
      </c>
      <c r="AM395" s="15">
        <v>608.39215686274486</v>
      </c>
      <c r="AN395" s="15">
        <v>339.18823529411753</v>
      </c>
      <c r="AO395" s="15">
        <v>0</v>
      </c>
      <c r="AP395" s="15">
        <v>207.13725490196077</v>
      </c>
      <c r="AQ395" s="15">
        <v>496.92549019607844</v>
      </c>
      <c r="AR395" s="15">
        <v>289.78431372549011</v>
      </c>
      <c r="AS395" s="15">
        <v>332.66666666666663</v>
      </c>
      <c r="AT395" s="15">
        <v>92.650980392156868</v>
      </c>
      <c r="AU395" s="15">
        <v>461.09411764705868</v>
      </c>
      <c r="AV395" s="15">
        <v>118.90588235294115</v>
      </c>
      <c r="AW395" s="15">
        <v>0</v>
      </c>
      <c r="AX395" s="15">
        <v>359.17254901960774</v>
      </c>
      <c r="AY395" s="15">
        <v>360.1960784313726</v>
      </c>
      <c r="AZ395" s="15">
        <v>203.72549019607843</v>
      </c>
      <c r="BA395" s="15">
        <v>332.57647058823534</v>
      </c>
      <c r="BB395" s="15">
        <v>83.764705882352956</v>
      </c>
      <c r="BC395" s="15">
        <v>24.454901960784305</v>
      </c>
      <c r="BD395" s="15">
        <v>34.60392156862747</v>
      </c>
      <c r="BE395" s="15">
        <v>571.89019607843147</v>
      </c>
      <c r="BF395" s="15">
        <v>351.35294117647055</v>
      </c>
      <c r="BG395" s="15">
        <v>238.26666666666662</v>
      </c>
      <c r="BH395" s="15">
        <v>69.917647058823519</v>
      </c>
      <c r="BI395" s="15">
        <v>195.58431372549026</v>
      </c>
      <c r="BJ395" s="15">
        <v>77.450980392156879</v>
      </c>
      <c r="BK395" s="15">
        <v>0</v>
      </c>
      <c r="BL395" s="15">
        <v>268.47843137254904</v>
      </c>
      <c r="BM395" s="15">
        <v>510.18823529411776</v>
      </c>
      <c r="BN395" s="15">
        <v>628.89803921568637</v>
      </c>
      <c r="BO395" s="15">
        <v>307.24313725490191</v>
      </c>
      <c r="BP395" s="15">
        <v>97.403921568627453</v>
      </c>
      <c r="BQ395" s="15">
        <v>161.14509803921572</v>
      </c>
      <c r="BR395" s="15">
        <v>62.635294117647078</v>
      </c>
      <c r="BS395" s="15">
        <v>0</v>
      </c>
      <c r="BT395" s="15">
        <v>0</v>
      </c>
      <c r="BU395" s="15">
        <v>565.80784313725496</v>
      </c>
      <c r="BV395" s="15">
        <v>285.92156862745099</v>
      </c>
      <c r="BW395" s="15">
        <v>149.28235294117644</v>
      </c>
      <c r="BX395" s="15">
        <v>43.93725490196077</v>
      </c>
      <c r="BY395" s="15">
        <v>87.745098039215705</v>
      </c>
      <c r="BZ395" s="15">
        <v>24.023529411764713</v>
      </c>
      <c r="CA395" s="15">
        <v>0</v>
      </c>
      <c r="CB395" s="15">
        <v>112.17254901960786</v>
      </c>
      <c r="CC395" s="15">
        <v>169.89019607843139</v>
      </c>
      <c r="CD395" s="15">
        <v>112.67843137254904</v>
      </c>
      <c r="CE395" s="15">
        <v>94.517647058823528</v>
      </c>
      <c r="CF395" s="15">
        <v>9.0196078431372229E-2</v>
      </c>
      <c r="CG395" s="15">
        <v>42.98431372549021</v>
      </c>
      <c r="CH395" s="15">
        <v>1.0117647058823529</v>
      </c>
    </row>
    <row r="396" spans="21:86" ht="24" customHeight="1">
      <c r="W396" s="16">
        <v>216.84705882352938</v>
      </c>
      <c r="X396" s="16">
        <v>0</v>
      </c>
      <c r="Y396" s="16">
        <v>96.164705882352962</v>
      </c>
      <c r="Z396" s="16">
        <v>607.59999999999991</v>
      </c>
      <c r="AA396" s="16">
        <v>254.72156862745098</v>
      </c>
      <c r="AB396" s="16">
        <v>590.7764705882355</v>
      </c>
      <c r="AC396" s="16">
        <v>190.10980392156864</v>
      </c>
      <c r="AD396" s="16">
        <v>0</v>
      </c>
      <c r="AE396" s="16">
        <v>226.356862745098</v>
      </c>
      <c r="AF396" s="16">
        <v>0</v>
      </c>
      <c r="AG396" s="16">
        <v>148.41568627450982</v>
      </c>
      <c r="AH396" s="16">
        <v>768.19215686274504</v>
      </c>
      <c r="AI396" s="16">
        <v>332.97254901960775</v>
      </c>
      <c r="AJ396" s="16">
        <v>531.51372549019618</v>
      </c>
      <c r="AK396" s="16">
        <v>131.35686274509803</v>
      </c>
      <c r="AL396" s="16">
        <v>0</v>
      </c>
      <c r="AM396" s="16">
        <v>339.18823529411753</v>
      </c>
      <c r="AN396" s="16">
        <v>0</v>
      </c>
      <c r="AO396" s="16">
        <v>207.13725490196077</v>
      </c>
      <c r="AP396" s="16">
        <v>496.92549019607844</v>
      </c>
      <c r="AQ396" s="16">
        <v>289.78431372549011</v>
      </c>
      <c r="AR396" s="16">
        <v>332.66666666666663</v>
      </c>
      <c r="AS396" s="16">
        <v>92.650980392156868</v>
      </c>
      <c r="AT396" s="16">
        <v>0</v>
      </c>
      <c r="AU396" s="16">
        <v>118.90588235294115</v>
      </c>
      <c r="AV396" s="16">
        <v>0</v>
      </c>
      <c r="AW396" s="16">
        <v>359.17254901960774</v>
      </c>
      <c r="AX396" s="16">
        <v>360.1960784313726</v>
      </c>
      <c r="AY396" s="16">
        <v>203.72549019607843</v>
      </c>
      <c r="AZ396" s="16">
        <v>332.57647058823534</v>
      </c>
      <c r="BA396" s="16">
        <v>83.764705882352956</v>
      </c>
      <c r="BB396" s="16">
        <v>0</v>
      </c>
      <c r="BC396" s="16">
        <v>34.60392156862747</v>
      </c>
      <c r="BD396" s="16">
        <v>571.89019607843147</v>
      </c>
      <c r="BE396" s="16">
        <v>351.35294117647055</v>
      </c>
      <c r="BF396" s="16">
        <v>238.26666666666662</v>
      </c>
      <c r="BG396" s="16">
        <v>69.917647058823519</v>
      </c>
      <c r="BH396" s="16">
        <v>195.58431372549026</v>
      </c>
      <c r="BI396" s="16">
        <v>77.450980392156879</v>
      </c>
      <c r="BJ396" s="16">
        <v>0</v>
      </c>
      <c r="BK396" s="16">
        <v>268.47843137254904</v>
      </c>
      <c r="BL396" s="16">
        <v>510.18823529411776</v>
      </c>
      <c r="BM396" s="16">
        <v>628.89803921568637</v>
      </c>
      <c r="BN396" s="16">
        <v>307.24313725490191</v>
      </c>
      <c r="BO396" s="16">
        <v>97.403921568627453</v>
      </c>
      <c r="BP396" s="16">
        <v>161.14509803921572</v>
      </c>
      <c r="BQ396" s="16">
        <v>62.635294117647078</v>
      </c>
      <c r="BR396" s="16">
        <v>0</v>
      </c>
      <c r="BS396" s="16">
        <v>0</v>
      </c>
      <c r="BT396" s="16">
        <v>565.80784313725496</v>
      </c>
      <c r="BU396" s="16">
        <v>285.92156862745099</v>
      </c>
      <c r="BV396" s="16">
        <v>149.28235294117644</v>
      </c>
      <c r="BW396" s="16">
        <v>43.93725490196077</v>
      </c>
      <c r="BX396" s="16">
        <v>87.745098039215705</v>
      </c>
      <c r="BY396" s="16">
        <v>24.023529411764713</v>
      </c>
      <c r="BZ396" s="16">
        <v>0</v>
      </c>
      <c r="CA396" s="16">
        <v>112.17254901960786</v>
      </c>
      <c r="CB396" s="16">
        <v>169.89019607843139</v>
      </c>
      <c r="CC396" s="16">
        <v>112.67843137254904</v>
      </c>
      <c r="CD396" s="16">
        <v>94.517647058823528</v>
      </c>
      <c r="CE396" s="16">
        <v>9.0196078431372229E-2</v>
      </c>
      <c r="CF396" s="16">
        <v>42.98431372549021</v>
      </c>
      <c r="CG396" s="16">
        <v>1.0117647058823529</v>
      </c>
      <c r="CH396" s="16">
        <v>0</v>
      </c>
    </row>
    <row r="397" spans="21:86" ht="24" customHeight="1">
      <c r="W397" s="16">
        <v>0</v>
      </c>
      <c r="X397" s="16">
        <v>96.164705882352962</v>
      </c>
      <c r="Y397" s="16">
        <v>607.59999999999991</v>
      </c>
      <c r="Z397" s="16">
        <v>254.72156862745098</v>
      </c>
      <c r="AA397" s="16">
        <v>590.7764705882355</v>
      </c>
      <c r="AB397" s="16">
        <v>190.10980392156864</v>
      </c>
      <c r="AC397" s="16">
        <v>0</v>
      </c>
      <c r="AD397" s="16">
        <v>0</v>
      </c>
      <c r="AE397" s="16">
        <v>0</v>
      </c>
      <c r="AF397" s="16">
        <v>148.41568627450982</v>
      </c>
      <c r="AG397" s="16">
        <v>768.19215686274504</v>
      </c>
      <c r="AH397" s="16">
        <v>332.97254901960775</v>
      </c>
      <c r="AI397" s="16">
        <v>531.51372549019618</v>
      </c>
      <c r="AJ397" s="16">
        <v>131.35686274509803</v>
      </c>
      <c r="AK397" s="16">
        <v>0</v>
      </c>
      <c r="AL397" s="16">
        <v>0</v>
      </c>
      <c r="AM397" s="16">
        <v>0</v>
      </c>
      <c r="AN397" s="16">
        <v>207.13725490196077</v>
      </c>
      <c r="AO397" s="16">
        <v>496.92549019607844</v>
      </c>
      <c r="AP397" s="16">
        <v>289.78431372549011</v>
      </c>
      <c r="AQ397" s="16">
        <v>332.66666666666663</v>
      </c>
      <c r="AR397" s="16">
        <v>92.650980392156868</v>
      </c>
      <c r="AS397" s="16">
        <v>0</v>
      </c>
      <c r="AT397" s="16">
        <v>0</v>
      </c>
      <c r="AU397" s="16">
        <v>0</v>
      </c>
      <c r="AV397" s="16">
        <v>359.17254901960774</v>
      </c>
      <c r="AW397" s="16">
        <v>360.1960784313726</v>
      </c>
      <c r="AX397" s="16">
        <v>203.72549019607843</v>
      </c>
      <c r="AY397" s="16">
        <v>332.57647058823534</v>
      </c>
      <c r="AZ397" s="16">
        <v>83.764705882352956</v>
      </c>
      <c r="BA397" s="16">
        <v>0</v>
      </c>
      <c r="BB397" s="16">
        <v>0</v>
      </c>
      <c r="BC397" s="16">
        <v>571.89019607843147</v>
      </c>
      <c r="BD397" s="16">
        <v>351.35294117647055</v>
      </c>
      <c r="BE397" s="16">
        <v>238.26666666666662</v>
      </c>
      <c r="BF397" s="16">
        <v>69.917647058823519</v>
      </c>
      <c r="BG397" s="16">
        <v>195.58431372549026</v>
      </c>
      <c r="BH397" s="16">
        <v>77.450980392156879</v>
      </c>
      <c r="BI397" s="16">
        <v>0</v>
      </c>
      <c r="BJ397" s="16">
        <v>0</v>
      </c>
      <c r="BK397" s="16">
        <v>510.18823529411776</v>
      </c>
      <c r="BL397" s="16">
        <v>628.89803921568637</v>
      </c>
      <c r="BM397" s="16">
        <v>307.24313725490191</v>
      </c>
      <c r="BN397" s="16">
        <v>97.403921568627453</v>
      </c>
      <c r="BO397" s="16">
        <v>161.14509803921572</v>
      </c>
      <c r="BP397" s="16">
        <v>62.635294117647078</v>
      </c>
      <c r="BQ397" s="16">
        <v>0</v>
      </c>
      <c r="BR397" s="16">
        <v>0</v>
      </c>
      <c r="BS397" s="16">
        <v>565.80784313725496</v>
      </c>
      <c r="BT397" s="16">
        <v>285.92156862745099</v>
      </c>
      <c r="BU397" s="16">
        <v>149.28235294117644</v>
      </c>
      <c r="BV397" s="16">
        <v>43.93725490196077</v>
      </c>
      <c r="BW397" s="16">
        <v>87.745098039215705</v>
      </c>
      <c r="BX397" s="16">
        <v>24.023529411764713</v>
      </c>
      <c r="BY397" s="16">
        <v>0</v>
      </c>
      <c r="BZ397" s="16">
        <v>0</v>
      </c>
      <c r="CA397" s="16">
        <v>169.89019607843139</v>
      </c>
      <c r="CB397" s="16">
        <v>112.67843137254904</v>
      </c>
      <c r="CC397" s="16">
        <v>94.517647058823528</v>
      </c>
      <c r="CD397" s="16">
        <v>9.0196078431372229E-2</v>
      </c>
      <c r="CE397" s="16">
        <v>42.98431372549021</v>
      </c>
      <c r="CF397" s="16">
        <v>1.0117647058823529</v>
      </c>
      <c r="CG397" s="16">
        <v>0</v>
      </c>
      <c r="CH397" s="16">
        <v>0</v>
      </c>
    </row>
    <row r="398" spans="21:86" ht="24" customHeight="1">
      <c r="W398" s="16">
        <v>1101.8156862745095</v>
      </c>
      <c r="X398" s="16">
        <v>226.356862745098</v>
      </c>
      <c r="Y398" s="16">
        <v>0</v>
      </c>
      <c r="Z398" s="16">
        <v>148.41568627450982</v>
      </c>
      <c r="AA398" s="16">
        <v>768.19215686274504</v>
      </c>
      <c r="AB398" s="16">
        <v>332.97254901960775</v>
      </c>
      <c r="AC398" s="16">
        <v>531.51372549019618</v>
      </c>
      <c r="AD398" s="16">
        <v>131.35686274509803</v>
      </c>
      <c r="AE398" s="16">
        <v>608.39215686274486</v>
      </c>
      <c r="AF398" s="16">
        <v>339.18823529411753</v>
      </c>
      <c r="AG398" s="16">
        <v>0</v>
      </c>
      <c r="AH398" s="16">
        <v>207.13725490196077</v>
      </c>
      <c r="AI398" s="16">
        <v>496.92549019607844</v>
      </c>
      <c r="AJ398" s="16">
        <v>289.78431372549011</v>
      </c>
      <c r="AK398" s="16">
        <v>332.66666666666663</v>
      </c>
      <c r="AL398" s="16">
        <v>92.650980392156868</v>
      </c>
      <c r="AM398" s="16">
        <v>461.09411764705868</v>
      </c>
      <c r="AN398" s="16">
        <v>118.90588235294115</v>
      </c>
      <c r="AO398" s="16">
        <v>0</v>
      </c>
      <c r="AP398" s="16">
        <v>359.17254901960774</v>
      </c>
      <c r="AQ398" s="16">
        <v>360.1960784313726</v>
      </c>
      <c r="AR398" s="16">
        <v>203.72549019607843</v>
      </c>
      <c r="AS398" s="16">
        <v>332.57647058823534</v>
      </c>
      <c r="AT398" s="16">
        <v>83.764705882352956</v>
      </c>
      <c r="AU398" s="16">
        <v>24.454901960784305</v>
      </c>
      <c r="AV398" s="16">
        <v>34.60392156862747</v>
      </c>
      <c r="AW398" s="16">
        <v>571.89019607843147</v>
      </c>
      <c r="AX398" s="16">
        <v>351.35294117647055</v>
      </c>
      <c r="AY398" s="16">
        <v>238.26666666666662</v>
      </c>
      <c r="AZ398" s="16">
        <v>69.917647058823519</v>
      </c>
      <c r="BA398" s="16">
        <v>195.58431372549026</v>
      </c>
      <c r="BB398" s="16">
        <v>77.450980392156879</v>
      </c>
      <c r="BC398" s="16">
        <v>0</v>
      </c>
      <c r="BD398" s="16">
        <v>268.47843137254904</v>
      </c>
      <c r="BE398" s="16">
        <v>510.18823529411776</v>
      </c>
      <c r="BF398" s="16">
        <v>628.89803921568637</v>
      </c>
      <c r="BG398" s="16">
        <v>307.24313725490191</v>
      </c>
      <c r="BH398" s="16">
        <v>97.403921568627453</v>
      </c>
      <c r="BI398" s="16">
        <v>161.14509803921572</v>
      </c>
      <c r="BJ398" s="16">
        <v>62.635294117647078</v>
      </c>
      <c r="BK398" s="16">
        <v>0</v>
      </c>
      <c r="BL398" s="16">
        <v>0</v>
      </c>
      <c r="BM398" s="16">
        <v>565.80784313725496</v>
      </c>
      <c r="BN398" s="16">
        <v>285.92156862745099</v>
      </c>
      <c r="BO398" s="16">
        <v>149.28235294117644</v>
      </c>
      <c r="BP398" s="16">
        <v>43.93725490196077</v>
      </c>
      <c r="BQ398" s="16">
        <v>87.745098039215705</v>
      </c>
      <c r="BR398" s="16">
        <v>24.023529411764713</v>
      </c>
      <c r="BS398" s="16">
        <v>0</v>
      </c>
      <c r="BT398" s="16">
        <v>112.17254901960786</v>
      </c>
      <c r="BU398" s="16">
        <v>169.89019607843139</v>
      </c>
      <c r="BV398" s="16">
        <v>112.67843137254904</v>
      </c>
      <c r="BW398" s="16">
        <v>94.517647058823528</v>
      </c>
      <c r="BX398" s="16">
        <v>9.0196078431372229E-2</v>
      </c>
      <c r="BY398" s="16">
        <v>42.98431372549021</v>
      </c>
      <c r="BZ398" s="16">
        <v>1.0117647058823529</v>
      </c>
      <c r="CA398" s="16">
        <v>0</v>
      </c>
      <c r="CB398" s="16">
        <v>0</v>
      </c>
      <c r="CC398" s="16">
        <v>0</v>
      </c>
      <c r="CD398" s="16">
        <v>0</v>
      </c>
      <c r="CE398" s="16">
        <v>0</v>
      </c>
      <c r="CF398" s="16">
        <v>0</v>
      </c>
      <c r="CG398" s="16">
        <v>0</v>
      </c>
      <c r="CH398" s="16">
        <v>0</v>
      </c>
    </row>
    <row r="399" spans="21:86" ht="24" customHeight="1">
      <c r="W399" s="16">
        <v>226.356862745098</v>
      </c>
      <c r="X399" s="16">
        <v>0</v>
      </c>
      <c r="Y399" s="16">
        <v>148.41568627450982</v>
      </c>
      <c r="Z399" s="16">
        <v>768.19215686274504</v>
      </c>
      <c r="AA399" s="16">
        <v>332.97254901960775</v>
      </c>
      <c r="AB399" s="16">
        <v>531.51372549019618</v>
      </c>
      <c r="AC399" s="16">
        <v>131.35686274509803</v>
      </c>
      <c r="AD399" s="16">
        <v>0</v>
      </c>
      <c r="AE399" s="16">
        <v>339.18823529411753</v>
      </c>
      <c r="AF399" s="16">
        <v>0</v>
      </c>
      <c r="AG399" s="16">
        <v>207.13725490196077</v>
      </c>
      <c r="AH399" s="16">
        <v>496.92549019607844</v>
      </c>
      <c r="AI399" s="16">
        <v>289.78431372549011</v>
      </c>
      <c r="AJ399" s="16">
        <v>332.66666666666663</v>
      </c>
      <c r="AK399" s="16">
        <v>92.650980392156868</v>
      </c>
      <c r="AL399" s="16">
        <v>0</v>
      </c>
      <c r="AM399" s="16">
        <v>118.90588235294115</v>
      </c>
      <c r="AN399" s="16">
        <v>0</v>
      </c>
      <c r="AO399" s="16">
        <v>359.17254901960774</v>
      </c>
      <c r="AP399" s="16">
        <v>360.1960784313726</v>
      </c>
      <c r="AQ399" s="16">
        <v>203.72549019607843</v>
      </c>
      <c r="AR399" s="16">
        <v>332.57647058823534</v>
      </c>
      <c r="AS399" s="16">
        <v>83.764705882352956</v>
      </c>
      <c r="AT399" s="16">
        <v>0</v>
      </c>
      <c r="AU399" s="16">
        <v>34.60392156862747</v>
      </c>
      <c r="AV399" s="16">
        <v>571.89019607843147</v>
      </c>
      <c r="AW399" s="16">
        <v>351.35294117647055</v>
      </c>
      <c r="AX399" s="16">
        <v>238.26666666666662</v>
      </c>
      <c r="AY399" s="16">
        <v>69.917647058823519</v>
      </c>
      <c r="AZ399" s="16">
        <v>195.58431372549026</v>
      </c>
      <c r="BA399" s="16">
        <v>77.450980392156879</v>
      </c>
      <c r="BB399" s="16">
        <v>0</v>
      </c>
      <c r="BC399" s="16">
        <v>268.47843137254904</v>
      </c>
      <c r="BD399" s="16">
        <v>510.18823529411776</v>
      </c>
      <c r="BE399" s="16">
        <v>628.89803921568637</v>
      </c>
      <c r="BF399" s="16">
        <v>307.24313725490191</v>
      </c>
      <c r="BG399" s="16">
        <v>97.403921568627453</v>
      </c>
      <c r="BH399" s="16">
        <v>161.14509803921572</v>
      </c>
      <c r="BI399" s="16">
        <v>62.635294117647078</v>
      </c>
      <c r="BJ399" s="16">
        <v>0</v>
      </c>
      <c r="BK399" s="16">
        <v>0</v>
      </c>
      <c r="BL399" s="16">
        <v>565.80784313725496</v>
      </c>
      <c r="BM399" s="16">
        <v>285.92156862745099</v>
      </c>
      <c r="BN399" s="16">
        <v>149.28235294117644</v>
      </c>
      <c r="BO399" s="16">
        <v>43.93725490196077</v>
      </c>
      <c r="BP399" s="16">
        <v>87.745098039215705</v>
      </c>
      <c r="BQ399" s="16">
        <v>24.023529411764713</v>
      </c>
      <c r="BR399" s="16">
        <v>0</v>
      </c>
      <c r="BS399" s="16">
        <v>112.17254901960786</v>
      </c>
      <c r="BT399" s="16">
        <v>169.89019607843139</v>
      </c>
      <c r="BU399" s="16">
        <v>112.67843137254904</v>
      </c>
      <c r="BV399" s="16">
        <v>94.517647058823528</v>
      </c>
      <c r="BW399" s="16">
        <v>9.0196078431372229E-2</v>
      </c>
      <c r="BX399" s="16">
        <v>42.98431372549021</v>
      </c>
      <c r="BY399" s="16">
        <v>1.0117647058823529</v>
      </c>
      <c r="BZ399" s="16">
        <v>0</v>
      </c>
      <c r="CA399" s="16">
        <v>0</v>
      </c>
      <c r="CB399" s="16">
        <v>0</v>
      </c>
      <c r="CC399" s="16">
        <v>0</v>
      </c>
      <c r="CD399" s="16">
        <v>0</v>
      </c>
      <c r="CE399" s="16">
        <v>0</v>
      </c>
      <c r="CF399" s="16">
        <v>0</v>
      </c>
      <c r="CG399" s="16">
        <v>0</v>
      </c>
      <c r="CH399" s="16">
        <v>0</v>
      </c>
    </row>
    <row r="400" spans="21:86" ht="24" customHeight="1">
      <c r="W400" s="16">
        <v>0</v>
      </c>
      <c r="X400" s="16">
        <v>148.41568627450982</v>
      </c>
      <c r="Y400" s="16">
        <v>768.19215686274504</v>
      </c>
      <c r="Z400" s="16">
        <v>332.97254901960775</v>
      </c>
      <c r="AA400" s="16">
        <v>531.51372549019618</v>
      </c>
      <c r="AB400" s="16">
        <v>131.35686274509803</v>
      </c>
      <c r="AC400" s="16">
        <v>0</v>
      </c>
      <c r="AD400" s="16">
        <v>0</v>
      </c>
      <c r="AE400" s="16">
        <v>0</v>
      </c>
      <c r="AF400" s="16">
        <v>207.13725490196077</v>
      </c>
      <c r="AG400" s="16">
        <v>496.92549019607844</v>
      </c>
      <c r="AH400" s="16">
        <v>289.78431372549011</v>
      </c>
      <c r="AI400" s="16">
        <v>332.66666666666663</v>
      </c>
      <c r="AJ400" s="16">
        <v>92.650980392156868</v>
      </c>
      <c r="AK400" s="16">
        <v>0</v>
      </c>
      <c r="AL400" s="16">
        <v>0</v>
      </c>
      <c r="AM400" s="16">
        <v>0</v>
      </c>
      <c r="AN400" s="16">
        <v>359.17254901960774</v>
      </c>
      <c r="AO400" s="16">
        <v>360.1960784313726</v>
      </c>
      <c r="AP400" s="16">
        <v>203.72549019607843</v>
      </c>
      <c r="AQ400" s="16">
        <v>332.57647058823534</v>
      </c>
      <c r="AR400" s="16">
        <v>83.764705882352956</v>
      </c>
      <c r="AS400" s="16">
        <v>0</v>
      </c>
      <c r="AT400" s="16">
        <v>0</v>
      </c>
      <c r="AU400" s="16">
        <v>571.89019607843147</v>
      </c>
      <c r="AV400" s="16">
        <v>351.35294117647055</v>
      </c>
      <c r="AW400" s="16">
        <v>238.26666666666662</v>
      </c>
      <c r="AX400" s="16">
        <v>69.917647058823519</v>
      </c>
      <c r="AY400" s="16">
        <v>195.58431372549026</v>
      </c>
      <c r="AZ400" s="16">
        <v>77.450980392156879</v>
      </c>
      <c r="BA400" s="16">
        <v>0</v>
      </c>
      <c r="BB400" s="16">
        <v>0</v>
      </c>
      <c r="BC400" s="16">
        <v>510.18823529411776</v>
      </c>
      <c r="BD400" s="16">
        <v>628.89803921568637</v>
      </c>
      <c r="BE400" s="16">
        <v>307.24313725490191</v>
      </c>
      <c r="BF400" s="16">
        <v>97.403921568627453</v>
      </c>
      <c r="BG400" s="16">
        <v>161.14509803921572</v>
      </c>
      <c r="BH400" s="16">
        <v>62.635294117647078</v>
      </c>
      <c r="BI400" s="16">
        <v>0</v>
      </c>
      <c r="BJ400" s="16">
        <v>0</v>
      </c>
      <c r="BK400" s="16">
        <v>565.80784313725496</v>
      </c>
      <c r="BL400" s="16">
        <v>285.92156862745099</v>
      </c>
      <c r="BM400" s="16">
        <v>149.28235294117644</v>
      </c>
      <c r="BN400" s="16">
        <v>43.93725490196077</v>
      </c>
      <c r="BO400" s="16">
        <v>87.745098039215705</v>
      </c>
      <c r="BP400" s="16">
        <v>24.023529411764713</v>
      </c>
      <c r="BQ400" s="16">
        <v>0</v>
      </c>
      <c r="BR400" s="16">
        <v>0</v>
      </c>
      <c r="BS400" s="16">
        <v>169.89019607843139</v>
      </c>
      <c r="BT400" s="16">
        <v>112.67843137254904</v>
      </c>
      <c r="BU400" s="16">
        <v>94.517647058823528</v>
      </c>
      <c r="BV400" s="16">
        <v>9.0196078431372229E-2</v>
      </c>
      <c r="BW400" s="16">
        <v>42.98431372549021</v>
      </c>
      <c r="BX400" s="16">
        <v>1.0117647058823529</v>
      </c>
      <c r="BY400" s="16">
        <v>0</v>
      </c>
      <c r="BZ400" s="16">
        <v>0</v>
      </c>
      <c r="CA400" s="16">
        <v>0</v>
      </c>
      <c r="CB400" s="16">
        <v>0</v>
      </c>
      <c r="CC400" s="16">
        <v>0</v>
      </c>
      <c r="CD400" s="16">
        <v>0</v>
      </c>
      <c r="CE400" s="16">
        <v>0</v>
      </c>
      <c r="CF400" s="16">
        <v>0</v>
      </c>
      <c r="CG400" s="16">
        <v>0</v>
      </c>
      <c r="CH400" s="16">
        <v>0</v>
      </c>
    </row>
    <row r="401" spans="4:86" ht="24" customHeight="1">
      <c r="W401" s="16">
        <v>608.39215686274486</v>
      </c>
      <c r="X401" s="16">
        <v>339.18823529411753</v>
      </c>
      <c r="Y401" s="16">
        <v>0</v>
      </c>
      <c r="Z401" s="16">
        <v>207.13725490196077</v>
      </c>
      <c r="AA401" s="16">
        <v>496.92549019607844</v>
      </c>
      <c r="AB401" s="16">
        <v>289.78431372549011</v>
      </c>
      <c r="AC401" s="16">
        <v>332.66666666666663</v>
      </c>
      <c r="AD401" s="16">
        <v>92.650980392156868</v>
      </c>
      <c r="AE401" s="16">
        <v>461.09411764705868</v>
      </c>
      <c r="AF401" s="16">
        <v>118.90588235294115</v>
      </c>
      <c r="AG401" s="16">
        <v>0</v>
      </c>
      <c r="AH401" s="16">
        <v>359.17254901960774</v>
      </c>
      <c r="AI401" s="16">
        <v>360.1960784313726</v>
      </c>
      <c r="AJ401" s="16">
        <v>203.72549019607843</v>
      </c>
      <c r="AK401" s="16">
        <v>332.57647058823534</v>
      </c>
      <c r="AL401" s="16">
        <v>83.764705882352956</v>
      </c>
      <c r="AM401" s="16">
        <v>24.454901960784305</v>
      </c>
      <c r="AN401" s="16">
        <v>34.60392156862747</v>
      </c>
      <c r="AO401" s="16">
        <v>571.89019607843147</v>
      </c>
      <c r="AP401" s="16">
        <v>351.35294117647055</v>
      </c>
      <c r="AQ401" s="16">
        <v>238.26666666666662</v>
      </c>
      <c r="AR401" s="16">
        <v>69.917647058823519</v>
      </c>
      <c r="AS401" s="16">
        <v>195.58431372549026</v>
      </c>
      <c r="AT401" s="16">
        <v>77.450980392156879</v>
      </c>
      <c r="AU401" s="16">
        <v>0</v>
      </c>
      <c r="AV401" s="16">
        <v>268.47843137254904</v>
      </c>
      <c r="AW401" s="16">
        <v>510.18823529411776</v>
      </c>
      <c r="AX401" s="16">
        <v>628.89803921568637</v>
      </c>
      <c r="AY401" s="16">
        <v>307.24313725490191</v>
      </c>
      <c r="AZ401" s="16">
        <v>97.403921568627453</v>
      </c>
      <c r="BA401" s="16">
        <v>161.14509803921572</v>
      </c>
      <c r="BB401" s="16">
        <v>62.635294117647078</v>
      </c>
      <c r="BC401" s="16">
        <v>0</v>
      </c>
      <c r="BD401" s="16">
        <v>0</v>
      </c>
      <c r="BE401" s="16">
        <v>565.80784313725496</v>
      </c>
      <c r="BF401" s="16">
        <v>285.92156862745099</v>
      </c>
      <c r="BG401" s="16">
        <v>149.28235294117644</v>
      </c>
      <c r="BH401" s="16">
        <v>43.93725490196077</v>
      </c>
      <c r="BI401" s="16">
        <v>87.745098039215705</v>
      </c>
      <c r="BJ401" s="16">
        <v>24.023529411764713</v>
      </c>
      <c r="BK401" s="16">
        <v>0</v>
      </c>
      <c r="BL401" s="16">
        <v>112.17254901960786</v>
      </c>
      <c r="BM401" s="16">
        <v>169.89019607843139</v>
      </c>
      <c r="BN401" s="16">
        <v>112.67843137254904</v>
      </c>
      <c r="BO401" s="16">
        <v>94.517647058823528</v>
      </c>
      <c r="BP401" s="16">
        <v>9.0196078431372229E-2</v>
      </c>
      <c r="BQ401" s="16">
        <v>42.98431372549021</v>
      </c>
      <c r="BR401" s="16">
        <v>1.0117647058823529</v>
      </c>
      <c r="BS401" s="16">
        <v>0</v>
      </c>
      <c r="BT401" s="16">
        <v>0</v>
      </c>
      <c r="BU401" s="16">
        <v>0</v>
      </c>
      <c r="BV401" s="16">
        <v>0</v>
      </c>
      <c r="BW401" s="16">
        <v>0</v>
      </c>
      <c r="BX401" s="16">
        <v>0</v>
      </c>
      <c r="BY401" s="16">
        <v>0</v>
      </c>
      <c r="BZ401" s="16">
        <v>0</v>
      </c>
      <c r="CA401" s="16">
        <v>0</v>
      </c>
      <c r="CB401" s="16">
        <v>0</v>
      </c>
      <c r="CC401" s="16">
        <v>0</v>
      </c>
      <c r="CD401" s="16">
        <v>0</v>
      </c>
      <c r="CE401" s="16">
        <v>0</v>
      </c>
      <c r="CF401" s="16">
        <v>0</v>
      </c>
      <c r="CG401" s="16">
        <v>0</v>
      </c>
      <c r="CH401" s="16">
        <v>0</v>
      </c>
    </row>
    <row r="402" spans="4:86" ht="24" customHeight="1">
      <c r="W402" s="16">
        <v>339.18823529411753</v>
      </c>
      <c r="X402" s="16">
        <v>0</v>
      </c>
      <c r="Y402" s="16">
        <v>207.13725490196077</v>
      </c>
      <c r="Z402" s="16">
        <v>496.92549019607844</v>
      </c>
      <c r="AA402" s="16">
        <v>289.78431372549011</v>
      </c>
      <c r="AB402" s="16">
        <v>332.66666666666663</v>
      </c>
      <c r="AC402" s="16">
        <v>92.650980392156868</v>
      </c>
      <c r="AD402" s="16">
        <v>0</v>
      </c>
      <c r="AE402" s="16">
        <v>118.90588235294115</v>
      </c>
      <c r="AF402" s="16">
        <v>0</v>
      </c>
      <c r="AG402" s="16">
        <v>359.17254901960774</v>
      </c>
      <c r="AH402" s="16">
        <v>360.1960784313726</v>
      </c>
      <c r="AI402" s="16">
        <v>203.72549019607843</v>
      </c>
      <c r="AJ402" s="16">
        <v>332.57647058823534</v>
      </c>
      <c r="AK402" s="16">
        <v>83.764705882352956</v>
      </c>
      <c r="AL402" s="16">
        <v>0</v>
      </c>
      <c r="AM402" s="16">
        <v>34.60392156862747</v>
      </c>
      <c r="AN402" s="16">
        <v>571.89019607843147</v>
      </c>
      <c r="AO402" s="16">
        <v>351.35294117647055</v>
      </c>
      <c r="AP402" s="16">
        <v>238.26666666666662</v>
      </c>
      <c r="AQ402" s="16">
        <v>69.917647058823519</v>
      </c>
      <c r="AR402" s="16">
        <v>195.58431372549026</v>
      </c>
      <c r="AS402" s="16">
        <v>77.450980392156879</v>
      </c>
      <c r="AT402" s="16">
        <v>0</v>
      </c>
      <c r="AU402" s="16">
        <v>268.47843137254904</v>
      </c>
      <c r="AV402" s="16">
        <v>510.18823529411776</v>
      </c>
      <c r="AW402" s="16">
        <v>628.89803921568637</v>
      </c>
      <c r="AX402" s="16">
        <v>307.24313725490191</v>
      </c>
      <c r="AY402" s="16">
        <v>97.403921568627453</v>
      </c>
      <c r="AZ402" s="16">
        <v>161.14509803921572</v>
      </c>
      <c r="BA402" s="16">
        <v>62.635294117647078</v>
      </c>
      <c r="BB402" s="16">
        <v>0</v>
      </c>
      <c r="BC402" s="16">
        <v>0</v>
      </c>
      <c r="BD402" s="16">
        <v>565.80784313725496</v>
      </c>
      <c r="BE402" s="16">
        <v>285.92156862745099</v>
      </c>
      <c r="BF402" s="16">
        <v>149.28235294117644</v>
      </c>
      <c r="BG402" s="16">
        <v>43.93725490196077</v>
      </c>
      <c r="BH402" s="16">
        <v>87.745098039215705</v>
      </c>
      <c r="BI402" s="16">
        <v>24.023529411764713</v>
      </c>
      <c r="BJ402" s="16">
        <v>0</v>
      </c>
      <c r="BK402" s="16">
        <v>112.17254901960786</v>
      </c>
      <c r="BL402" s="16">
        <v>169.89019607843139</v>
      </c>
      <c r="BM402" s="16">
        <v>112.67843137254904</v>
      </c>
      <c r="BN402" s="16">
        <v>94.517647058823528</v>
      </c>
      <c r="BO402" s="16">
        <v>9.0196078431372229E-2</v>
      </c>
      <c r="BP402" s="16">
        <v>42.98431372549021</v>
      </c>
      <c r="BQ402" s="16">
        <v>1.0117647058823529</v>
      </c>
      <c r="BR402" s="16">
        <v>0</v>
      </c>
      <c r="BS402" s="16">
        <v>0</v>
      </c>
      <c r="BT402" s="16">
        <v>0</v>
      </c>
      <c r="BU402" s="16">
        <v>0</v>
      </c>
      <c r="BV402" s="16">
        <v>0</v>
      </c>
      <c r="BW402" s="16">
        <v>0</v>
      </c>
      <c r="BX402" s="16">
        <v>0</v>
      </c>
      <c r="BY402" s="16">
        <v>0</v>
      </c>
      <c r="BZ402" s="16">
        <v>0</v>
      </c>
      <c r="CA402" s="16">
        <v>0</v>
      </c>
      <c r="CB402" s="16">
        <v>0</v>
      </c>
      <c r="CC402" s="16">
        <v>0</v>
      </c>
      <c r="CD402" s="16">
        <v>0</v>
      </c>
      <c r="CE402" s="16">
        <v>0</v>
      </c>
      <c r="CF402" s="16">
        <v>0</v>
      </c>
      <c r="CG402" s="16">
        <v>0</v>
      </c>
      <c r="CH402" s="16">
        <v>0</v>
      </c>
    </row>
    <row r="403" spans="4:86" ht="24" customHeight="1">
      <c r="W403" s="17">
        <v>0</v>
      </c>
      <c r="X403" s="17">
        <v>207.13725490196077</v>
      </c>
      <c r="Y403" s="17">
        <v>496.92549019607844</v>
      </c>
      <c r="Z403" s="17">
        <v>289.78431372549011</v>
      </c>
      <c r="AA403" s="17">
        <v>332.66666666666663</v>
      </c>
      <c r="AB403" s="17">
        <v>92.650980392156868</v>
      </c>
      <c r="AC403" s="17">
        <v>0</v>
      </c>
      <c r="AD403" s="17">
        <v>0</v>
      </c>
      <c r="AE403" s="17">
        <v>0</v>
      </c>
      <c r="AF403" s="17">
        <v>359.17254901960774</v>
      </c>
      <c r="AG403" s="17">
        <v>360.1960784313726</v>
      </c>
      <c r="AH403" s="17">
        <v>203.72549019607843</v>
      </c>
      <c r="AI403" s="17">
        <v>332.57647058823534</v>
      </c>
      <c r="AJ403" s="17">
        <v>83.764705882352956</v>
      </c>
      <c r="AK403" s="17">
        <v>0</v>
      </c>
      <c r="AL403" s="17">
        <v>0</v>
      </c>
      <c r="AM403" s="17">
        <v>571.89019607843147</v>
      </c>
      <c r="AN403" s="17">
        <v>351.35294117647055</v>
      </c>
      <c r="AO403" s="17">
        <v>238.26666666666662</v>
      </c>
      <c r="AP403" s="17">
        <v>69.917647058823519</v>
      </c>
      <c r="AQ403" s="17">
        <v>195.58431372549026</v>
      </c>
      <c r="AR403" s="17">
        <v>77.450980392156879</v>
      </c>
      <c r="AS403" s="17">
        <v>0</v>
      </c>
      <c r="AT403" s="17">
        <v>0</v>
      </c>
      <c r="AU403" s="17">
        <v>510.18823529411776</v>
      </c>
      <c r="AV403" s="17">
        <v>628.89803921568637</v>
      </c>
      <c r="AW403" s="17">
        <v>307.24313725490191</v>
      </c>
      <c r="AX403" s="17">
        <v>97.403921568627453</v>
      </c>
      <c r="AY403" s="17">
        <v>161.14509803921572</v>
      </c>
      <c r="AZ403" s="17">
        <v>62.635294117647078</v>
      </c>
      <c r="BA403" s="17">
        <v>0</v>
      </c>
      <c r="BB403" s="17">
        <v>0</v>
      </c>
      <c r="BC403" s="17">
        <v>565.80784313725496</v>
      </c>
      <c r="BD403" s="17">
        <v>285.92156862745099</v>
      </c>
      <c r="BE403" s="17">
        <v>149.28235294117644</v>
      </c>
      <c r="BF403" s="17">
        <v>43.93725490196077</v>
      </c>
      <c r="BG403" s="17">
        <v>87.745098039215705</v>
      </c>
      <c r="BH403" s="17">
        <v>24.023529411764713</v>
      </c>
      <c r="BI403" s="17">
        <v>0</v>
      </c>
      <c r="BJ403" s="17">
        <v>0</v>
      </c>
      <c r="BK403" s="17">
        <v>169.89019607843139</v>
      </c>
      <c r="BL403" s="17">
        <v>112.67843137254904</v>
      </c>
      <c r="BM403" s="17">
        <v>94.517647058823528</v>
      </c>
      <c r="BN403" s="17">
        <v>9.0196078431372229E-2</v>
      </c>
      <c r="BO403" s="17">
        <v>42.98431372549021</v>
      </c>
      <c r="BP403" s="17">
        <v>1.0117647058823529</v>
      </c>
      <c r="BQ403" s="17">
        <v>0</v>
      </c>
      <c r="BR403" s="17">
        <v>0</v>
      </c>
      <c r="BS403" s="17">
        <v>0</v>
      </c>
      <c r="BT403" s="17">
        <v>0</v>
      </c>
      <c r="BU403" s="17">
        <v>0</v>
      </c>
      <c r="BV403" s="17">
        <v>0</v>
      </c>
      <c r="BW403" s="17">
        <v>0</v>
      </c>
      <c r="BX403" s="17">
        <v>0</v>
      </c>
      <c r="BY403" s="17">
        <v>0</v>
      </c>
      <c r="BZ403" s="17">
        <v>0</v>
      </c>
      <c r="CA403" s="17">
        <v>0</v>
      </c>
      <c r="CB403" s="17">
        <v>0</v>
      </c>
      <c r="CC403" s="17">
        <v>0</v>
      </c>
      <c r="CD403" s="17">
        <v>0</v>
      </c>
      <c r="CE403" s="17">
        <v>0</v>
      </c>
      <c r="CF403" s="17">
        <v>0</v>
      </c>
      <c r="CG403" s="17">
        <v>0</v>
      </c>
      <c r="CH403" s="17">
        <v>0</v>
      </c>
    </row>
    <row r="404" spans="4:86" ht="24" customHeight="1">
      <c r="W404" s="15" cm="1">
        <f t="array" ref="W404:CH412">IM2COL(W377:AD384,3,1,2,0)</f>
        <v>385.46274509803908</v>
      </c>
      <c r="X404" s="15">
        <v>149.36862745098043</v>
      </c>
      <c r="Y404" s="15">
        <v>351.66274509803918</v>
      </c>
      <c r="Z404" s="15">
        <v>481.93725490196073</v>
      </c>
      <c r="AA404" s="15">
        <v>527.80392156862752</v>
      </c>
      <c r="AB404" s="15">
        <v>535.69019607843154</v>
      </c>
      <c r="AC404" s="15">
        <v>136.79607843137254</v>
      </c>
      <c r="AD404" s="15">
        <v>38.294117647058826</v>
      </c>
      <c r="AE404" s="15">
        <v>402.54509803921553</v>
      </c>
      <c r="AF404" s="15">
        <v>204.56078431372546</v>
      </c>
      <c r="AG404" s="15">
        <v>442.40784313725482</v>
      </c>
      <c r="AH404" s="15">
        <v>614.90588235294115</v>
      </c>
      <c r="AI404" s="15">
        <v>496.37254901960779</v>
      </c>
      <c r="AJ404" s="15">
        <v>516.79607843137262</v>
      </c>
      <c r="AK404" s="15">
        <v>202.4980392156863</v>
      </c>
      <c r="AL404" s="15">
        <v>66.160784313725486</v>
      </c>
      <c r="AM404" s="15">
        <v>213.93725490196078</v>
      </c>
      <c r="AN404" s="15">
        <v>181.55294117647057</v>
      </c>
      <c r="AO404" s="15">
        <v>339.78431372549016</v>
      </c>
      <c r="AP404" s="15">
        <v>710.5411764705882</v>
      </c>
      <c r="AQ404" s="15">
        <v>248.30980392156863</v>
      </c>
      <c r="AR404" s="15">
        <v>287.4666666666667</v>
      </c>
      <c r="AS404" s="15">
        <v>101.5294117647059</v>
      </c>
      <c r="AT404" s="15">
        <v>29.125490196078438</v>
      </c>
      <c r="AU404" s="15">
        <v>434.56862745098033</v>
      </c>
      <c r="AV404" s="15">
        <v>177.28235294117644</v>
      </c>
      <c r="AW404" s="15">
        <v>316.39607843137259</v>
      </c>
      <c r="AX404" s="15">
        <v>444.60392156862753</v>
      </c>
      <c r="AY404" s="15">
        <v>309.73333333333335</v>
      </c>
      <c r="AZ404" s="15">
        <v>261.96078431372553</v>
      </c>
      <c r="BA404" s="15">
        <v>146.51372549019609</v>
      </c>
      <c r="BB404" s="15">
        <v>40.541176470588233</v>
      </c>
      <c r="BC404" s="15">
        <v>321.34509803921566</v>
      </c>
      <c r="BD404" s="15">
        <v>466.43137254901956</v>
      </c>
      <c r="BE404" s="15">
        <v>474.90980392156865</v>
      </c>
      <c r="BF404" s="15">
        <v>417.01176470588246</v>
      </c>
      <c r="BG404" s="15">
        <v>187.74117647058821</v>
      </c>
      <c r="BH404" s="15">
        <v>171.46666666666673</v>
      </c>
      <c r="BI404" s="15">
        <v>58.094117647058845</v>
      </c>
      <c r="BJ404" s="15">
        <v>26.941176470588243</v>
      </c>
      <c r="BK404" s="15">
        <v>431.41568627450982</v>
      </c>
      <c r="BL404" s="15">
        <v>731.81176470588241</v>
      </c>
      <c r="BM404" s="15">
        <v>464.9098039215686</v>
      </c>
      <c r="BN404" s="15">
        <v>354.53725490196075</v>
      </c>
      <c r="BO404" s="15">
        <v>152.85098039215688</v>
      </c>
      <c r="BP404" s="15">
        <v>200.69411764705887</v>
      </c>
      <c r="BQ404" s="15">
        <v>63.64705882352942</v>
      </c>
      <c r="BR404" s="15">
        <v>26.682352941176479</v>
      </c>
      <c r="BS404" s="15">
        <v>228.40392156862745</v>
      </c>
      <c r="BT404" s="15">
        <v>342.51372549019607</v>
      </c>
      <c r="BU404" s="15">
        <v>401.18823529411765</v>
      </c>
      <c r="BV404" s="15">
        <v>176.53333333333336</v>
      </c>
      <c r="BW404" s="15">
        <v>28.337254901960794</v>
      </c>
      <c r="BX404" s="15">
        <v>49.384313725490209</v>
      </c>
      <c r="BY404" s="15">
        <v>22.80784313725491</v>
      </c>
      <c r="BZ404" s="15">
        <v>4.0588235294117645</v>
      </c>
      <c r="CA404" s="15">
        <v>44.494117647058822</v>
      </c>
      <c r="CB404" s="15">
        <v>227.18823529411765</v>
      </c>
      <c r="CC404" s="15">
        <v>115.49019607843135</v>
      </c>
      <c r="CD404" s="15">
        <v>58.549019607843135</v>
      </c>
      <c r="CE404" s="15">
        <v>60.113725490196074</v>
      </c>
      <c r="CF404" s="15">
        <v>22.078431372549026</v>
      </c>
      <c r="CG404" s="15">
        <v>21.031372549019615</v>
      </c>
      <c r="CH404" s="15">
        <v>1.0117647058823529</v>
      </c>
    </row>
    <row r="405" spans="4:86" ht="24" customHeight="1">
      <c r="W405" s="16">
        <v>149.36862745098043</v>
      </c>
      <c r="X405" s="16">
        <v>351.66274509803918</v>
      </c>
      <c r="Y405" s="16">
        <v>481.93725490196073</v>
      </c>
      <c r="Z405" s="16">
        <v>527.80392156862752</v>
      </c>
      <c r="AA405" s="16">
        <v>535.69019607843154</v>
      </c>
      <c r="AB405" s="16">
        <v>136.79607843137254</v>
      </c>
      <c r="AC405" s="16">
        <v>38.294117647058826</v>
      </c>
      <c r="AD405" s="16">
        <v>0</v>
      </c>
      <c r="AE405" s="16">
        <v>204.56078431372546</v>
      </c>
      <c r="AF405" s="16">
        <v>442.40784313725482</v>
      </c>
      <c r="AG405" s="16">
        <v>614.90588235294115</v>
      </c>
      <c r="AH405" s="16">
        <v>496.37254901960779</v>
      </c>
      <c r="AI405" s="16">
        <v>516.79607843137262</v>
      </c>
      <c r="AJ405" s="16">
        <v>202.4980392156863</v>
      </c>
      <c r="AK405" s="16">
        <v>66.160784313725486</v>
      </c>
      <c r="AL405" s="16">
        <v>0</v>
      </c>
      <c r="AM405" s="16">
        <v>181.55294117647057</v>
      </c>
      <c r="AN405" s="16">
        <v>339.78431372549016</v>
      </c>
      <c r="AO405" s="16">
        <v>710.5411764705882</v>
      </c>
      <c r="AP405" s="16">
        <v>248.30980392156863</v>
      </c>
      <c r="AQ405" s="16">
        <v>287.4666666666667</v>
      </c>
      <c r="AR405" s="16">
        <v>101.5294117647059</v>
      </c>
      <c r="AS405" s="16">
        <v>29.125490196078438</v>
      </c>
      <c r="AT405" s="16">
        <v>0</v>
      </c>
      <c r="AU405" s="16">
        <v>177.28235294117644</v>
      </c>
      <c r="AV405" s="16">
        <v>316.39607843137259</v>
      </c>
      <c r="AW405" s="16">
        <v>444.60392156862753</v>
      </c>
      <c r="AX405" s="16">
        <v>309.73333333333335</v>
      </c>
      <c r="AY405" s="16">
        <v>261.96078431372553</v>
      </c>
      <c r="AZ405" s="16">
        <v>146.51372549019609</v>
      </c>
      <c r="BA405" s="16">
        <v>40.541176470588233</v>
      </c>
      <c r="BB405" s="16">
        <v>0</v>
      </c>
      <c r="BC405" s="16">
        <v>466.43137254901956</v>
      </c>
      <c r="BD405" s="16">
        <v>474.90980392156865</v>
      </c>
      <c r="BE405" s="16">
        <v>417.01176470588246</v>
      </c>
      <c r="BF405" s="16">
        <v>187.74117647058821</v>
      </c>
      <c r="BG405" s="16">
        <v>171.46666666666673</v>
      </c>
      <c r="BH405" s="16">
        <v>58.094117647058845</v>
      </c>
      <c r="BI405" s="16">
        <v>26.941176470588243</v>
      </c>
      <c r="BJ405" s="16">
        <v>0</v>
      </c>
      <c r="BK405" s="16">
        <v>731.81176470588241</v>
      </c>
      <c r="BL405" s="16">
        <v>464.9098039215686</v>
      </c>
      <c r="BM405" s="16">
        <v>354.53725490196075</v>
      </c>
      <c r="BN405" s="16">
        <v>152.85098039215688</v>
      </c>
      <c r="BO405" s="16">
        <v>200.69411764705887</v>
      </c>
      <c r="BP405" s="16">
        <v>63.64705882352942</v>
      </c>
      <c r="BQ405" s="16">
        <v>26.682352941176479</v>
      </c>
      <c r="BR405" s="16">
        <v>0</v>
      </c>
      <c r="BS405" s="16">
        <v>342.51372549019607</v>
      </c>
      <c r="BT405" s="16">
        <v>401.18823529411765</v>
      </c>
      <c r="BU405" s="16">
        <v>176.53333333333336</v>
      </c>
      <c r="BV405" s="16">
        <v>28.337254901960794</v>
      </c>
      <c r="BW405" s="16">
        <v>49.384313725490209</v>
      </c>
      <c r="BX405" s="16">
        <v>22.80784313725491</v>
      </c>
      <c r="BY405" s="16">
        <v>4.0588235294117645</v>
      </c>
      <c r="BZ405" s="16">
        <v>0</v>
      </c>
      <c r="CA405" s="16">
        <v>227.18823529411765</v>
      </c>
      <c r="CB405" s="16">
        <v>115.49019607843135</v>
      </c>
      <c r="CC405" s="16">
        <v>58.549019607843135</v>
      </c>
      <c r="CD405" s="16">
        <v>60.113725490196074</v>
      </c>
      <c r="CE405" s="16">
        <v>22.078431372549026</v>
      </c>
      <c r="CF405" s="16">
        <v>21.031372549019615</v>
      </c>
      <c r="CG405" s="16">
        <v>1.0117647058823529</v>
      </c>
      <c r="CH405" s="16">
        <v>0</v>
      </c>
    </row>
    <row r="406" spans="4:86" ht="24" customHeight="1">
      <c r="W406" s="16">
        <v>351.66274509803918</v>
      </c>
      <c r="X406" s="16">
        <v>481.93725490196073</v>
      </c>
      <c r="Y406" s="16">
        <v>527.80392156862752</v>
      </c>
      <c r="Z406" s="16">
        <v>535.69019607843154</v>
      </c>
      <c r="AA406" s="16">
        <v>136.79607843137254</v>
      </c>
      <c r="AB406" s="16">
        <v>38.294117647058826</v>
      </c>
      <c r="AC406" s="16">
        <v>0</v>
      </c>
      <c r="AD406" s="16">
        <v>0</v>
      </c>
      <c r="AE406" s="16">
        <v>442.40784313725482</v>
      </c>
      <c r="AF406" s="16">
        <v>614.90588235294115</v>
      </c>
      <c r="AG406" s="16">
        <v>496.37254901960779</v>
      </c>
      <c r="AH406" s="16">
        <v>516.79607843137262</v>
      </c>
      <c r="AI406" s="16">
        <v>202.4980392156863</v>
      </c>
      <c r="AJ406" s="16">
        <v>66.160784313725486</v>
      </c>
      <c r="AK406" s="16">
        <v>0</v>
      </c>
      <c r="AL406" s="16">
        <v>0</v>
      </c>
      <c r="AM406" s="16">
        <v>339.78431372549016</v>
      </c>
      <c r="AN406" s="16">
        <v>710.5411764705882</v>
      </c>
      <c r="AO406" s="16">
        <v>248.30980392156863</v>
      </c>
      <c r="AP406" s="16">
        <v>287.4666666666667</v>
      </c>
      <c r="AQ406" s="16">
        <v>101.5294117647059</v>
      </c>
      <c r="AR406" s="16">
        <v>29.125490196078438</v>
      </c>
      <c r="AS406" s="16">
        <v>0</v>
      </c>
      <c r="AT406" s="16">
        <v>0</v>
      </c>
      <c r="AU406" s="16">
        <v>316.39607843137259</v>
      </c>
      <c r="AV406" s="16">
        <v>444.60392156862753</v>
      </c>
      <c r="AW406" s="16">
        <v>309.73333333333335</v>
      </c>
      <c r="AX406" s="16">
        <v>261.96078431372553</v>
      </c>
      <c r="AY406" s="16">
        <v>146.51372549019609</v>
      </c>
      <c r="AZ406" s="16">
        <v>40.541176470588233</v>
      </c>
      <c r="BA406" s="16">
        <v>0</v>
      </c>
      <c r="BB406" s="16">
        <v>0</v>
      </c>
      <c r="BC406" s="16">
        <v>474.90980392156865</v>
      </c>
      <c r="BD406" s="16">
        <v>417.01176470588246</v>
      </c>
      <c r="BE406" s="16">
        <v>187.74117647058821</v>
      </c>
      <c r="BF406" s="16">
        <v>171.46666666666673</v>
      </c>
      <c r="BG406" s="16">
        <v>58.094117647058845</v>
      </c>
      <c r="BH406" s="16">
        <v>26.941176470588243</v>
      </c>
      <c r="BI406" s="16">
        <v>0</v>
      </c>
      <c r="BJ406" s="16">
        <v>0</v>
      </c>
      <c r="BK406" s="16">
        <v>464.9098039215686</v>
      </c>
      <c r="BL406" s="16">
        <v>354.53725490196075</v>
      </c>
      <c r="BM406" s="16">
        <v>152.85098039215688</v>
      </c>
      <c r="BN406" s="16">
        <v>200.69411764705887</v>
      </c>
      <c r="BO406" s="16">
        <v>63.64705882352942</v>
      </c>
      <c r="BP406" s="16">
        <v>26.682352941176479</v>
      </c>
      <c r="BQ406" s="16">
        <v>0</v>
      </c>
      <c r="BR406" s="16">
        <v>0</v>
      </c>
      <c r="BS406" s="16">
        <v>401.18823529411765</v>
      </c>
      <c r="BT406" s="16">
        <v>176.53333333333336</v>
      </c>
      <c r="BU406" s="16">
        <v>28.337254901960794</v>
      </c>
      <c r="BV406" s="16">
        <v>49.384313725490209</v>
      </c>
      <c r="BW406" s="16">
        <v>22.80784313725491</v>
      </c>
      <c r="BX406" s="16">
        <v>4.0588235294117645</v>
      </c>
      <c r="BY406" s="16">
        <v>0</v>
      </c>
      <c r="BZ406" s="16">
        <v>0</v>
      </c>
      <c r="CA406" s="16">
        <v>115.49019607843135</v>
      </c>
      <c r="CB406" s="16">
        <v>58.549019607843135</v>
      </c>
      <c r="CC406" s="16">
        <v>60.113725490196074</v>
      </c>
      <c r="CD406" s="16">
        <v>22.078431372549026</v>
      </c>
      <c r="CE406" s="16">
        <v>21.031372549019615</v>
      </c>
      <c r="CF406" s="16">
        <v>1.0117647058823529</v>
      </c>
      <c r="CG406" s="16">
        <v>0</v>
      </c>
      <c r="CH406" s="16">
        <v>0</v>
      </c>
    </row>
    <row r="407" spans="4:86" ht="24" customHeight="1">
      <c r="W407" s="16">
        <v>402.54509803921553</v>
      </c>
      <c r="X407" s="16">
        <v>204.56078431372546</v>
      </c>
      <c r="Y407" s="16">
        <v>442.40784313725482</v>
      </c>
      <c r="Z407" s="16">
        <v>614.90588235294115</v>
      </c>
      <c r="AA407" s="16">
        <v>496.37254901960779</v>
      </c>
      <c r="AB407" s="16">
        <v>516.79607843137262</v>
      </c>
      <c r="AC407" s="16">
        <v>202.4980392156863</v>
      </c>
      <c r="AD407" s="16">
        <v>66.160784313725486</v>
      </c>
      <c r="AE407" s="16">
        <v>213.93725490196078</v>
      </c>
      <c r="AF407" s="16">
        <v>181.55294117647057</v>
      </c>
      <c r="AG407" s="16">
        <v>339.78431372549016</v>
      </c>
      <c r="AH407" s="16">
        <v>710.5411764705882</v>
      </c>
      <c r="AI407" s="16">
        <v>248.30980392156863</v>
      </c>
      <c r="AJ407" s="16">
        <v>287.4666666666667</v>
      </c>
      <c r="AK407" s="16">
        <v>101.5294117647059</v>
      </c>
      <c r="AL407" s="16">
        <v>29.125490196078438</v>
      </c>
      <c r="AM407" s="16">
        <v>434.56862745098033</v>
      </c>
      <c r="AN407" s="16">
        <v>177.28235294117644</v>
      </c>
      <c r="AO407" s="16">
        <v>316.39607843137259</v>
      </c>
      <c r="AP407" s="16">
        <v>444.60392156862753</v>
      </c>
      <c r="AQ407" s="16">
        <v>309.73333333333335</v>
      </c>
      <c r="AR407" s="16">
        <v>261.96078431372553</v>
      </c>
      <c r="AS407" s="16">
        <v>146.51372549019609</v>
      </c>
      <c r="AT407" s="16">
        <v>40.541176470588233</v>
      </c>
      <c r="AU407" s="16">
        <v>321.34509803921566</v>
      </c>
      <c r="AV407" s="16">
        <v>466.43137254901956</v>
      </c>
      <c r="AW407" s="16">
        <v>474.90980392156865</v>
      </c>
      <c r="AX407" s="16">
        <v>417.01176470588246</v>
      </c>
      <c r="AY407" s="16">
        <v>187.74117647058821</v>
      </c>
      <c r="AZ407" s="16">
        <v>171.46666666666673</v>
      </c>
      <c r="BA407" s="16">
        <v>58.094117647058845</v>
      </c>
      <c r="BB407" s="16">
        <v>26.941176470588243</v>
      </c>
      <c r="BC407" s="16">
        <v>431.41568627450982</v>
      </c>
      <c r="BD407" s="16">
        <v>731.81176470588241</v>
      </c>
      <c r="BE407" s="16">
        <v>464.9098039215686</v>
      </c>
      <c r="BF407" s="16">
        <v>354.53725490196075</v>
      </c>
      <c r="BG407" s="16">
        <v>152.85098039215688</v>
      </c>
      <c r="BH407" s="16">
        <v>200.69411764705887</v>
      </c>
      <c r="BI407" s="16">
        <v>63.64705882352942</v>
      </c>
      <c r="BJ407" s="16">
        <v>26.682352941176479</v>
      </c>
      <c r="BK407" s="16">
        <v>228.40392156862745</v>
      </c>
      <c r="BL407" s="16">
        <v>342.51372549019607</v>
      </c>
      <c r="BM407" s="16">
        <v>401.18823529411765</v>
      </c>
      <c r="BN407" s="16">
        <v>176.53333333333336</v>
      </c>
      <c r="BO407" s="16">
        <v>28.337254901960794</v>
      </c>
      <c r="BP407" s="16">
        <v>49.384313725490209</v>
      </c>
      <c r="BQ407" s="16">
        <v>22.80784313725491</v>
      </c>
      <c r="BR407" s="16">
        <v>4.0588235294117645</v>
      </c>
      <c r="BS407" s="16">
        <v>44.494117647058822</v>
      </c>
      <c r="BT407" s="16">
        <v>227.18823529411765</v>
      </c>
      <c r="BU407" s="16">
        <v>115.49019607843135</v>
      </c>
      <c r="BV407" s="16">
        <v>58.549019607843135</v>
      </c>
      <c r="BW407" s="16">
        <v>60.113725490196074</v>
      </c>
      <c r="BX407" s="16">
        <v>22.078431372549026</v>
      </c>
      <c r="BY407" s="16">
        <v>21.031372549019615</v>
      </c>
      <c r="BZ407" s="16">
        <v>1.0117647058823529</v>
      </c>
      <c r="CA407" s="16">
        <v>0</v>
      </c>
      <c r="CB407" s="16">
        <v>0</v>
      </c>
      <c r="CC407" s="16">
        <v>0</v>
      </c>
      <c r="CD407" s="16">
        <v>0</v>
      </c>
      <c r="CE407" s="16">
        <v>0</v>
      </c>
      <c r="CF407" s="16">
        <v>0</v>
      </c>
      <c r="CG407" s="16">
        <v>0</v>
      </c>
      <c r="CH407" s="16">
        <v>0</v>
      </c>
    </row>
    <row r="408" spans="4:86" ht="24" customHeight="1">
      <c r="W408" s="16">
        <v>204.56078431372546</v>
      </c>
      <c r="X408" s="16">
        <v>442.40784313725482</v>
      </c>
      <c r="Y408" s="16">
        <v>614.90588235294115</v>
      </c>
      <c r="Z408" s="16">
        <v>496.37254901960779</v>
      </c>
      <c r="AA408" s="16">
        <v>516.79607843137262</v>
      </c>
      <c r="AB408" s="16">
        <v>202.4980392156863</v>
      </c>
      <c r="AC408" s="16">
        <v>66.160784313725486</v>
      </c>
      <c r="AD408" s="16">
        <v>0</v>
      </c>
      <c r="AE408" s="16">
        <v>181.55294117647057</v>
      </c>
      <c r="AF408" s="16">
        <v>339.78431372549016</v>
      </c>
      <c r="AG408" s="16">
        <v>710.5411764705882</v>
      </c>
      <c r="AH408" s="16">
        <v>248.30980392156863</v>
      </c>
      <c r="AI408" s="16">
        <v>287.4666666666667</v>
      </c>
      <c r="AJ408" s="16">
        <v>101.5294117647059</v>
      </c>
      <c r="AK408" s="16">
        <v>29.125490196078438</v>
      </c>
      <c r="AL408" s="16">
        <v>0</v>
      </c>
      <c r="AM408" s="16">
        <v>177.28235294117644</v>
      </c>
      <c r="AN408" s="16">
        <v>316.39607843137259</v>
      </c>
      <c r="AO408" s="16">
        <v>444.60392156862753</v>
      </c>
      <c r="AP408" s="16">
        <v>309.73333333333335</v>
      </c>
      <c r="AQ408" s="16">
        <v>261.96078431372553</v>
      </c>
      <c r="AR408" s="16">
        <v>146.51372549019609</v>
      </c>
      <c r="AS408" s="16">
        <v>40.541176470588233</v>
      </c>
      <c r="AT408" s="16">
        <v>0</v>
      </c>
      <c r="AU408" s="16">
        <v>466.43137254901956</v>
      </c>
      <c r="AV408" s="16">
        <v>474.90980392156865</v>
      </c>
      <c r="AW408" s="16">
        <v>417.01176470588246</v>
      </c>
      <c r="AX408" s="16">
        <v>187.74117647058821</v>
      </c>
      <c r="AY408" s="16">
        <v>171.46666666666673</v>
      </c>
      <c r="AZ408" s="16">
        <v>58.094117647058845</v>
      </c>
      <c r="BA408" s="16">
        <v>26.941176470588243</v>
      </c>
      <c r="BB408" s="16">
        <v>0</v>
      </c>
      <c r="BC408" s="16">
        <v>731.81176470588241</v>
      </c>
      <c r="BD408" s="16">
        <v>464.9098039215686</v>
      </c>
      <c r="BE408" s="16">
        <v>354.53725490196075</v>
      </c>
      <c r="BF408" s="16">
        <v>152.85098039215688</v>
      </c>
      <c r="BG408" s="16">
        <v>200.69411764705887</v>
      </c>
      <c r="BH408" s="16">
        <v>63.64705882352942</v>
      </c>
      <c r="BI408" s="16">
        <v>26.682352941176479</v>
      </c>
      <c r="BJ408" s="16">
        <v>0</v>
      </c>
      <c r="BK408" s="16">
        <v>342.51372549019607</v>
      </c>
      <c r="BL408" s="16">
        <v>401.18823529411765</v>
      </c>
      <c r="BM408" s="16">
        <v>176.53333333333336</v>
      </c>
      <c r="BN408" s="16">
        <v>28.337254901960794</v>
      </c>
      <c r="BO408" s="16">
        <v>49.384313725490209</v>
      </c>
      <c r="BP408" s="16">
        <v>22.80784313725491</v>
      </c>
      <c r="BQ408" s="16">
        <v>4.0588235294117645</v>
      </c>
      <c r="BR408" s="16">
        <v>0</v>
      </c>
      <c r="BS408" s="16">
        <v>227.18823529411765</v>
      </c>
      <c r="BT408" s="16">
        <v>115.49019607843135</v>
      </c>
      <c r="BU408" s="16">
        <v>58.549019607843135</v>
      </c>
      <c r="BV408" s="16">
        <v>60.113725490196074</v>
      </c>
      <c r="BW408" s="16">
        <v>22.078431372549026</v>
      </c>
      <c r="BX408" s="16">
        <v>21.031372549019615</v>
      </c>
      <c r="BY408" s="16">
        <v>1.0117647058823529</v>
      </c>
      <c r="BZ408" s="16">
        <v>0</v>
      </c>
      <c r="CA408" s="16">
        <v>0</v>
      </c>
      <c r="CB408" s="16">
        <v>0</v>
      </c>
      <c r="CC408" s="16">
        <v>0</v>
      </c>
      <c r="CD408" s="16">
        <v>0</v>
      </c>
      <c r="CE408" s="16">
        <v>0</v>
      </c>
      <c r="CF408" s="16">
        <v>0</v>
      </c>
      <c r="CG408" s="16">
        <v>0</v>
      </c>
      <c r="CH408" s="16">
        <v>0</v>
      </c>
    </row>
    <row r="409" spans="4:86" ht="24" customHeight="1">
      <c r="W409" s="16">
        <v>442.40784313725482</v>
      </c>
      <c r="X409" s="16">
        <v>614.90588235294115</v>
      </c>
      <c r="Y409" s="16">
        <v>496.37254901960779</v>
      </c>
      <c r="Z409" s="16">
        <v>516.79607843137262</v>
      </c>
      <c r="AA409" s="16">
        <v>202.4980392156863</v>
      </c>
      <c r="AB409" s="16">
        <v>66.160784313725486</v>
      </c>
      <c r="AC409" s="16">
        <v>0</v>
      </c>
      <c r="AD409" s="16">
        <v>0</v>
      </c>
      <c r="AE409" s="16">
        <v>339.78431372549016</v>
      </c>
      <c r="AF409" s="16">
        <v>710.5411764705882</v>
      </c>
      <c r="AG409" s="16">
        <v>248.30980392156863</v>
      </c>
      <c r="AH409" s="16">
        <v>287.4666666666667</v>
      </c>
      <c r="AI409" s="16">
        <v>101.5294117647059</v>
      </c>
      <c r="AJ409" s="16">
        <v>29.125490196078438</v>
      </c>
      <c r="AK409" s="16">
        <v>0</v>
      </c>
      <c r="AL409" s="16">
        <v>0</v>
      </c>
      <c r="AM409" s="16">
        <v>316.39607843137259</v>
      </c>
      <c r="AN409" s="16">
        <v>444.60392156862753</v>
      </c>
      <c r="AO409" s="16">
        <v>309.73333333333335</v>
      </c>
      <c r="AP409" s="16">
        <v>261.96078431372553</v>
      </c>
      <c r="AQ409" s="16">
        <v>146.51372549019609</v>
      </c>
      <c r="AR409" s="16">
        <v>40.541176470588233</v>
      </c>
      <c r="AS409" s="16">
        <v>0</v>
      </c>
      <c r="AT409" s="16">
        <v>0</v>
      </c>
      <c r="AU409" s="16">
        <v>474.90980392156865</v>
      </c>
      <c r="AV409" s="16">
        <v>417.01176470588246</v>
      </c>
      <c r="AW409" s="16">
        <v>187.74117647058821</v>
      </c>
      <c r="AX409" s="16">
        <v>171.46666666666673</v>
      </c>
      <c r="AY409" s="16">
        <v>58.094117647058845</v>
      </c>
      <c r="AZ409" s="16">
        <v>26.941176470588243</v>
      </c>
      <c r="BA409" s="16">
        <v>0</v>
      </c>
      <c r="BB409" s="16">
        <v>0</v>
      </c>
      <c r="BC409" s="16">
        <v>464.9098039215686</v>
      </c>
      <c r="BD409" s="16">
        <v>354.53725490196075</v>
      </c>
      <c r="BE409" s="16">
        <v>152.85098039215688</v>
      </c>
      <c r="BF409" s="16">
        <v>200.69411764705887</v>
      </c>
      <c r="BG409" s="16">
        <v>63.64705882352942</v>
      </c>
      <c r="BH409" s="16">
        <v>26.682352941176479</v>
      </c>
      <c r="BI409" s="16">
        <v>0</v>
      </c>
      <c r="BJ409" s="16">
        <v>0</v>
      </c>
      <c r="BK409" s="16">
        <v>401.18823529411765</v>
      </c>
      <c r="BL409" s="16">
        <v>176.53333333333336</v>
      </c>
      <c r="BM409" s="16">
        <v>28.337254901960794</v>
      </c>
      <c r="BN409" s="16">
        <v>49.384313725490209</v>
      </c>
      <c r="BO409" s="16">
        <v>22.80784313725491</v>
      </c>
      <c r="BP409" s="16">
        <v>4.0588235294117645</v>
      </c>
      <c r="BQ409" s="16">
        <v>0</v>
      </c>
      <c r="BR409" s="16">
        <v>0</v>
      </c>
      <c r="BS409" s="16">
        <v>115.49019607843135</v>
      </c>
      <c r="BT409" s="16">
        <v>58.549019607843135</v>
      </c>
      <c r="BU409" s="16">
        <v>60.113725490196074</v>
      </c>
      <c r="BV409" s="16">
        <v>22.078431372549026</v>
      </c>
      <c r="BW409" s="16">
        <v>21.031372549019615</v>
      </c>
      <c r="BX409" s="16">
        <v>1.0117647058823529</v>
      </c>
      <c r="BY409" s="16">
        <v>0</v>
      </c>
      <c r="BZ409" s="16">
        <v>0</v>
      </c>
      <c r="CA409" s="16">
        <v>0</v>
      </c>
      <c r="CB409" s="16">
        <v>0</v>
      </c>
      <c r="CC409" s="16">
        <v>0</v>
      </c>
      <c r="CD409" s="16">
        <v>0</v>
      </c>
      <c r="CE409" s="16">
        <v>0</v>
      </c>
      <c r="CF409" s="16">
        <v>0</v>
      </c>
      <c r="CG409" s="16">
        <v>0</v>
      </c>
      <c r="CH409" s="16">
        <v>0</v>
      </c>
    </row>
    <row r="410" spans="4:86" ht="24" customHeight="1">
      <c r="D410" s="29">
        <v>1</v>
      </c>
      <c r="E410" s="47">
        <v>0</v>
      </c>
      <c r="F410" s="30">
        <v>1</v>
      </c>
      <c r="G410" s="29">
        <v>0</v>
      </c>
      <c r="H410" s="47">
        <v>1</v>
      </c>
      <c r="I410" s="30">
        <v>0</v>
      </c>
      <c r="J410" s="29">
        <v>0</v>
      </c>
      <c r="K410" s="47">
        <v>0</v>
      </c>
      <c r="L410" s="30">
        <v>0</v>
      </c>
      <c r="W410" s="16">
        <v>213.93725490196078</v>
      </c>
      <c r="X410" s="16">
        <v>181.55294117647057</v>
      </c>
      <c r="Y410" s="16">
        <v>339.78431372549016</v>
      </c>
      <c r="Z410" s="16">
        <v>710.5411764705882</v>
      </c>
      <c r="AA410" s="16">
        <v>248.30980392156863</v>
      </c>
      <c r="AB410" s="16">
        <v>287.4666666666667</v>
      </c>
      <c r="AC410" s="16">
        <v>101.5294117647059</v>
      </c>
      <c r="AD410" s="16">
        <v>29.125490196078438</v>
      </c>
      <c r="AE410" s="16">
        <v>434.56862745098033</v>
      </c>
      <c r="AF410" s="16">
        <v>177.28235294117644</v>
      </c>
      <c r="AG410" s="16">
        <v>316.39607843137259</v>
      </c>
      <c r="AH410" s="16">
        <v>444.60392156862753</v>
      </c>
      <c r="AI410" s="16">
        <v>309.73333333333335</v>
      </c>
      <c r="AJ410" s="16">
        <v>261.96078431372553</v>
      </c>
      <c r="AK410" s="16">
        <v>146.51372549019609</v>
      </c>
      <c r="AL410" s="16">
        <v>40.541176470588233</v>
      </c>
      <c r="AM410" s="16">
        <v>321.34509803921566</v>
      </c>
      <c r="AN410" s="16">
        <v>466.43137254901956</v>
      </c>
      <c r="AO410" s="16">
        <v>474.90980392156865</v>
      </c>
      <c r="AP410" s="16">
        <v>417.01176470588246</v>
      </c>
      <c r="AQ410" s="16">
        <v>187.74117647058821</v>
      </c>
      <c r="AR410" s="16">
        <v>171.46666666666673</v>
      </c>
      <c r="AS410" s="16">
        <v>58.094117647058845</v>
      </c>
      <c r="AT410" s="16">
        <v>26.941176470588243</v>
      </c>
      <c r="AU410" s="16">
        <v>431.41568627450982</v>
      </c>
      <c r="AV410" s="16">
        <v>731.81176470588241</v>
      </c>
      <c r="AW410" s="16">
        <v>464.9098039215686</v>
      </c>
      <c r="AX410" s="16">
        <v>354.53725490196075</v>
      </c>
      <c r="AY410" s="16">
        <v>152.85098039215688</v>
      </c>
      <c r="AZ410" s="16">
        <v>200.69411764705887</v>
      </c>
      <c r="BA410" s="16">
        <v>63.64705882352942</v>
      </c>
      <c r="BB410" s="16">
        <v>26.682352941176479</v>
      </c>
      <c r="BC410" s="16">
        <v>228.40392156862745</v>
      </c>
      <c r="BD410" s="16">
        <v>342.51372549019607</v>
      </c>
      <c r="BE410" s="16">
        <v>401.18823529411765</v>
      </c>
      <c r="BF410" s="16">
        <v>176.53333333333336</v>
      </c>
      <c r="BG410" s="16">
        <v>28.337254901960794</v>
      </c>
      <c r="BH410" s="16">
        <v>49.384313725490209</v>
      </c>
      <c r="BI410" s="16">
        <v>22.80784313725491</v>
      </c>
      <c r="BJ410" s="16">
        <v>4.0588235294117645</v>
      </c>
      <c r="BK410" s="16">
        <v>44.494117647058822</v>
      </c>
      <c r="BL410" s="16">
        <v>227.18823529411765</v>
      </c>
      <c r="BM410" s="16">
        <v>115.49019607843135</v>
      </c>
      <c r="BN410" s="16">
        <v>58.549019607843135</v>
      </c>
      <c r="BO410" s="16">
        <v>60.113725490196074</v>
      </c>
      <c r="BP410" s="16">
        <v>22.078431372549026</v>
      </c>
      <c r="BQ410" s="16">
        <v>21.031372549019615</v>
      </c>
      <c r="BR410" s="16">
        <v>1.0117647058823529</v>
      </c>
      <c r="BS410" s="16">
        <v>0</v>
      </c>
      <c r="BT410" s="16">
        <v>0</v>
      </c>
      <c r="BU410" s="16">
        <v>0</v>
      </c>
      <c r="BV410" s="16">
        <v>0</v>
      </c>
      <c r="BW410" s="16">
        <v>0</v>
      </c>
      <c r="BX410" s="16">
        <v>0</v>
      </c>
      <c r="BY410" s="16">
        <v>0</v>
      </c>
      <c r="BZ410" s="16">
        <v>0</v>
      </c>
      <c r="CA410" s="16">
        <v>0</v>
      </c>
      <c r="CB410" s="16">
        <v>0</v>
      </c>
      <c r="CC410" s="16">
        <v>0</v>
      </c>
      <c r="CD410" s="16">
        <v>0</v>
      </c>
      <c r="CE410" s="16">
        <v>0</v>
      </c>
      <c r="CF410" s="16">
        <v>0</v>
      </c>
      <c r="CG410" s="16">
        <v>0</v>
      </c>
      <c r="CH410" s="16">
        <v>0</v>
      </c>
    </row>
    <row r="411" spans="4:86" ht="24" customHeight="1">
      <c r="D411" s="48">
        <v>0</v>
      </c>
      <c r="E411" s="2">
        <v>0</v>
      </c>
      <c r="F411" s="49">
        <v>1</v>
      </c>
      <c r="G411" s="48">
        <v>1</v>
      </c>
      <c r="H411" s="2">
        <v>-1</v>
      </c>
      <c r="I411" s="49">
        <v>1</v>
      </c>
      <c r="J411" s="48">
        <v>1</v>
      </c>
      <c r="K411" s="2">
        <v>0</v>
      </c>
      <c r="L411" s="49">
        <v>1</v>
      </c>
      <c r="W411" s="16">
        <v>181.55294117647057</v>
      </c>
      <c r="X411" s="16">
        <v>339.78431372549016</v>
      </c>
      <c r="Y411" s="16">
        <v>710.5411764705882</v>
      </c>
      <c r="Z411" s="16">
        <v>248.30980392156863</v>
      </c>
      <c r="AA411" s="16">
        <v>287.4666666666667</v>
      </c>
      <c r="AB411" s="16">
        <v>101.5294117647059</v>
      </c>
      <c r="AC411" s="16">
        <v>29.125490196078438</v>
      </c>
      <c r="AD411" s="16">
        <v>0</v>
      </c>
      <c r="AE411" s="16">
        <v>177.28235294117644</v>
      </c>
      <c r="AF411" s="16">
        <v>316.39607843137259</v>
      </c>
      <c r="AG411" s="16">
        <v>444.60392156862753</v>
      </c>
      <c r="AH411" s="16">
        <v>309.73333333333335</v>
      </c>
      <c r="AI411" s="16">
        <v>261.96078431372553</v>
      </c>
      <c r="AJ411" s="16">
        <v>146.51372549019609</v>
      </c>
      <c r="AK411" s="16">
        <v>40.541176470588233</v>
      </c>
      <c r="AL411" s="16">
        <v>0</v>
      </c>
      <c r="AM411" s="16">
        <v>466.43137254901956</v>
      </c>
      <c r="AN411" s="16">
        <v>474.90980392156865</v>
      </c>
      <c r="AO411" s="16">
        <v>417.01176470588246</v>
      </c>
      <c r="AP411" s="16">
        <v>187.74117647058821</v>
      </c>
      <c r="AQ411" s="16">
        <v>171.46666666666673</v>
      </c>
      <c r="AR411" s="16">
        <v>58.094117647058845</v>
      </c>
      <c r="AS411" s="16">
        <v>26.941176470588243</v>
      </c>
      <c r="AT411" s="16">
        <v>0</v>
      </c>
      <c r="AU411" s="16">
        <v>731.81176470588241</v>
      </c>
      <c r="AV411" s="16">
        <v>464.9098039215686</v>
      </c>
      <c r="AW411" s="16">
        <v>354.53725490196075</v>
      </c>
      <c r="AX411" s="16">
        <v>152.85098039215688</v>
      </c>
      <c r="AY411" s="16">
        <v>200.69411764705887</v>
      </c>
      <c r="AZ411" s="16">
        <v>63.64705882352942</v>
      </c>
      <c r="BA411" s="16">
        <v>26.682352941176479</v>
      </c>
      <c r="BB411" s="16">
        <v>0</v>
      </c>
      <c r="BC411" s="16">
        <v>342.51372549019607</v>
      </c>
      <c r="BD411" s="16">
        <v>401.18823529411765</v>
      </c>
      <c r="BE411" s="16">
        <v>176.53333333333336</v>
      </c>
      <c r="BF411" s="16">
        <v>28.337254901960794</v>
      </c>
      <c r="BG411" s="16">
        <v>49.384313725490209</v>
      </c>
      <c r="BH411" s="16">
        <v>22.80784313725491</v>
      </c>
      <c r="BI411" s="16">
        <v>4.0588235294117645</v>
      </c>
      <c r="BJ411" s="16">
        <v>0</v>
      </c>
      <c r="BK411" s="16">
        <v>227.18823529411765</v>
      </c>
      <c r="BL411" s="16">
        <v>115.49019607843135</v>
      </c>
      <c r="BM411" s="16">
        <v>58.549019607843135</v>
      </c>
      <c r="BN411" s="16">
        <v>60.113725490196074</v>
      </c>
      <c r="BO411" s="16">
        <v>22.078431372549026</v>
      </c>
      <c r="BP411" s="16">
        <v>21.031372549019615</v>
      </c>
      <c r="BQ411" s="16">
        <v>1.0117647058823529</v>
      </c>
      <c r="BR411" s="16">
        <v>0</v>
      </c>
      <c r="BS411" s="16">
        <v>0</v>
      </c>
      <c r="BT411" s="16">
        <v>0</v>
      </c>
      <c r="BU411" s="16">
        <v>0</v>
      </c>
      <c r="BV411" s="16">
        <v>0</v>
      </c>
      <c r="BW411" s="16">
        <v>0</v>
      </c>
      <c r="BX411" s="16">
        <v>0</v>
      </c>
      <c r="BY411" s="16">
        <v>0</v>
      </c>
      <c r="BZ411" s="16">
        <v>0</v>
      </c>
      <c r="CA411" s="16">
        <v>0</v>
      </c>
      <c r="CB411" s="16">
        <v>0</v>
      </c>
      <c r="CC411" s="16">
        <v>0</v>
      </c>
      <c r="CD411" s="16">
        <v>0</v>
      </c>
      <c r="CE411" s="16">
        <v>0</v>
      </c>
      <c r="CF411" s="16">
        <v>0</v>
      </c>
      <c r="CG411" s="16">
        <v>0</v>
      </c>
      <c r="CH411" s="16">
        <v>0</v>
      </c>
    </row>
    <row r="412" spans="4:86" ht="24" customHeight="1">
      <c r="D412" s="33">
        <v>0</v>
      </c>
      <c r="E412" s="50">
        <v>1</v>
      </c>
      <c r="F412" s="34">
        <v>0</v>
      </c>
      <c r="G412" s="33">
        <v>0</v>
      </c>
      <c r="H412" s="50">
        <v>1</v>
      </c>
      <c r="I412" s="34">
        <v>0</v>
      </c>
      <c r="J412" s="33">
        <v>0</v>
      </c>
      <c r="K412" s="50">
        <v>1</v>
      </c>
      <c r="L412" s="34">
        <v>0</v>
      </c>
      <c r="W412" s="17">
        <v>339.78431372549016</v>
      </c>
      <c r="X412" s="17">
        <v>710.5411764705882</v>
      </c>
      <c r="Y412" s="17">
        <v>248.30980392156863</v>
      </c>
      <c r="Z412" s="17">
        <v>287.4666666666667</v>
      </c>
      <c r="AA412" s="17">
        <v>101.5294117647059</v>
      </c>
      <c r="AB412" s="17">
        <v>29.125490196078438</v>
      </c>
      <c r="AC412" s="17">
        <v>0</v>
      </c>
      <c r="AD412" s="17">
        <v>0</v>
      </c>
      <c r="AE412" s="17">
        <v>316.39607843137259</v>
      </c>
      <c r="AF412" s="17">
        <v>444.60392156862753</v>
      </c>
      <c r="AG412" s="17">
        <v>309.73333333333335</v>
      </c>
      <c r="AH412" s="17">
        <v>261.96078431372553</v>
      </c>
      <c r="AI412" s="17">
        <v>146.51372549019609</v>
      </c>
      <c r="AJ412" s="17">
        <v>40.541176470588233</v>
      </c>
      <c r="AK412" s="17">
        <v>0</v>
      </c>
      <c r="AL412" s="17">
        <v>0</v>
      </c>
      <c r="AM412" s="17">
        <v>474.90980392156865</v>
      </c>
      <c r="AN412" s="17">
        <v>417.01176470588246</v>
      </c>
      <c r="AO412" s="17">
        <v>187.74117647058821</v>
      </c>
      <c r="AP412" s="17">
        <v>171.46666666666673</v>
      </c>
      <c r="AQ412" s="17">
        <v>58.094117647058845</v>
      </c>
      <c r="AR412" s="17">
        <v>26.941176470588243</v>
      </c>
      <c r="AS412" s="17">
        <v>0</v>
      </c>
      <c r="AT412" s="17">
        <v>0</v>
      </c>
      <c r="AU412" s="17">
        <v>464.9098039215686</v>
      </c>
      <c r="AV412" s="17">
        <v>354.53725490196075</v>
      </c>
      <c r="AW412" s="17">
        <v>152.85098039215688</v>
      </c>
      <c r="AX412" s="17">
        <v>200.69411764705887</v>
      </c>
      <c r="AY412" s="17">
        <v>63.64705882352942</v>
      </c>
      <c r="AZ412" s="17">
        <v>26.682352941176479</v>
      </c>
      <c r="BA412" s="17">
        <v>0</v>
      </c>
      <c r="BB412" s="17">
        <v>0</v>
      </c>
      <c r="BC412" s="17">
        <v>401.18823529411765</v>
      </c>
      <c r="BD412" s="17">
        <v>176.53333333333336</v>
      </c>
      <c r="BE412" s="17">
        <v>28.337254901960794</v>
      </c>
      <c r="BF412" s="17">
        <v>49.384313725490209</v>
      </c>
      <c r="BG412" s="17">
        <v>22.80784313725491</v>
      </c>
      <c r="BH412" s="17">
        <v>4.0588235294117645</v>
      </c>
      <c r="BI412" s="17">
        <v>0</v>
      </c>
      <c r="BJ412" s="17">
        <v>0</v>
      </c>
      <c r="BK412" s="17">
        <v>115.49019607843135</v>
      </c>
      <c r="BL412" s="17">
        <v>58.549019607843135</v>
      </c>
      <c r="BM412" s="17">
        <v>60.113725490196074</v>
      </c>
      <c r="BN412" s="17">
        <v>22.078431372549026</v>
      </c>
      <c r="BO412" s="17">
        <v>21.031372549019615</v>
      </c>
      <c r="BP412" s="17">
        <v>1.0117647058823529</v>
      </c>
      <c r="BQ412" s="17">
        <v>0</v>
      </c>
      <c r="BR412" s="17">
        <v>0</v>
      </c>
      <c r="BS412" s="17">
        <v>0</v>
      </c>
      <c r="BT412" s="17">
        <v>0</v>
      </c>
      <c r="BU412" s="17">
        <v>0</v>
      </c>
      <c r="BV412" s="17">
        <v>0</v>
      </c>
      <c r="BW412" s="17">
        <v>0</v>
      </c>
      <c r="BX412" s="17">
        <v>0</v>
      </c>
      <c r="BY412" s="17">
        <v>0</v>
      </c>
      <c r="BZ412" s="17">
        <v>0</v>
      </c>
      <c r="CA412" s="17">
        <v>0</v>
      </c>
      <c r="CB412" s="17">
        <v>0</v>
      </c>
      <c r="CC412" s="17">
        <v>0</v>
      </c>
      <c r="CD412" s="17">
        <v>0</v>
      </c>
      <c r="CE412" s="17">
        <v>0</v>
      </c>
      <c r="CF412" s="17">
        <v>0</v>
      </c>
      <c r="CG412" s="17">
        <v>0</v>
      </c>
      <c r="CH412" s="17">
        <v>0</v>
      </c>
    </row>
    <row r="413" spans="4:86" ht="24" customHeight="1">
      <c r="W413">
        <v>1</v>
      </c>
      <c r="X413">
        <v>1</v>
      </c>
      <c r="Y413" s="1">
        <v>1</v>
      </c>
      <c r="Z413" s="1">
        <v>1</v>
      </c>
      <c r="AA413" s="1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</row>
    <row r="414" spans="4:86" ht="24" customHeight="1">
      <c r="D414" t="s">
        <v>95</v>
      </c>
    </row>
    <row r="415" spans="4:86" ht="24" customHeight="1">
      <c r="D415" s="51" cm="1">
        <f t="array" ref="D415:AD415">_xlfn.WRAPROWS(_xlfn.TOROW(D410:L412),9*3)</f>
        <v>1</v>
      </c>
      <c r="E415" s="52">
        <v>0</v>
      </c>
      <c r="F415" s="52">
        <v>1</v>
      </c>
      <c r="G415" s="52">
        <v>0</v>
      </c>
      <c r="H415" s="52">
        <v>1</v>
      </c>
      <c r="I415" s="52">
        <v>0</v>
      </c>
      <c r="J415" s="52">
        <v>0</v>
      </c>
      <c r="K415" s="52">
        <v>0</v>
      </c>
      <c r="L415" s="53">
        <v>0</v>
      </c>
      <c r="M415" s="51">
        <v>0</v>
      </c>
      <c r="N415" s="52">
        <v>0</v>
      </c>
      <c r="O415" s="52">
        <v>1</v>
      </c>
      <c r="P415" s="52">
        <v>1</v>
      </c>
      <c r="Q415" s="52">
        <v>-1</v>
      </c>
      <c r="R415" s="52">
        <v>1</v>
      </c>
      <c r="S415" s="52">
        <v>1</v>
      </c>
      <c r="T415" s="52">
        <v>0</v>
      </c>
      <c r="U415" s="53">
        <v>1</v>
      </c>
      <c r="V415" s="51">
        <v>0</v>
      </c>
      <c r="W415" s="52">
        <v>1</v>
      </c>
      <c r="X415" s="52">
        <v>0</v>
      </c>
      <c r="Y415" s="52">
        <v>0</v>
      </c>
      <c r="Z415" s="52">
        <v>1</v>
      </c>
      <c r="AA415" s="52">
        <v>0</v>
      </c>
      <c r="AB415" s="52">
        <v>0</v>
      </c>
      <c r="AC415" s="52">
        <v>1</v>
      </c>
      <c r="AD415" s="53">
        <v>0</v>
      </c>
      <c r="AE415" s="54">
        <v>-4</v>
      </c>
    </row>
    <row r="416" spans="4:86" ht="24" customHeight="1" thickBot="1">
      <c r="V416" t="s">
        <v>87</v>
      </c>
      <c r="Y416"/>
      <c r="Z416"/>
      <c r="AA416"/>
    </row>
    <row r="417" spans="14:86" ht="24" customHeight="1" thickBot="1">
      <c r="W417" s="87" cm="1">
        <f t="array" ref="W417:CH417">MMULT(D415:AE415,W386:CH413)</f>
        <v>3230.4784313725477</v>
      </c>
      <c r="X417" s="56">
        <v>2518.9176470588236</v>
      </c>
      <c r="Y417" s="8">
        <v>3922.6666666666665</v>
      </c>
      <c r="Z417" s="8">
        <v>2599.9019607843138</v>
      </c>
      <c r="AA417" s="8">
        <v>5062.9960784313735</v>
      </c>
      <c r="AB417" s="56">
        <v>2076.6</v>
      </c>
      <c r="AC417" s="56">
        <v>1852.0784313725496</v>
      </c>
      <c r="AD417" s="56">
        <v>466.02745098039213</v>
      </c>
      <c r="AE417" s="56">
        <v>2417.6509803921563</v>
      </c>
      <c r="AF417" s="56">
        <v>2622.8941176470585</v>
      </c>
      <c r="AG417" s="56">
        <v>3841.2352941176468</v>
      </c>
      <c r="AH417" s="56">
        <v>2744.5843137254897</v>
      </c>
      <c r="AI417" s="56">
        <v>4182.176470588236</v>
      </c>
      <c r="AJ417" s="56">
        <v>1737.8588235294117</v>
      </c>
      <c r="AK417" s="56">
        <v>1356.6352941176474</v>
      </c>
      <c r="AL417" s="56">
        <v>421.04705882352948</v>
      </c>
      <c r="AM417" s="56">
        <v>2791.819607843137</v>
      </c>
      <c r="AN417" s="56">
        <v>2505.1647058823528</v>
      </c>
      <c r="AO417" s="56">
        <v>3470.6470588235293</v>
      </c>
      <c r="AP417" s="56">
        <v>2423.8470588235291</v>
      </c>
      <c r="AQ417" s="56">
        <v>3182.0980392156857</v>
      </c>
      <c r="AR417" s="56">
        <v>1253.4235294117643</v>
      </c>
      <c r="AS417" s="56">
        <v>1045.7450980392159</v>
      </c>
      <c r="AT417" s="56">
        <v>277.38039215686274</v>
      </c>
      <c r="AU417" s="56">
        <v>2836.592156862745</v>
      </c>
      <c r="AV417" s="56">
        <v>2829.8196078431374</v>
      </c>
      <c r="AW417" s="56">
        <v>3620.1529411764704</v>
      </c>
      <c r="AX417" s="56">
        <v>2208.1725490196081</v>
      </c>
      <c r="AY417" s="56">
        <v>2537.850980392157</v>
      </c>
      <c r="AZ417" s="56">
        <v>1076.2470588235294</v>
      </c>
      <c r="BA417" s="56">
        <v>786.7764705882355</v>
      </c>
      <c r="BB417" s="56">
        <v>274.67450980392164</v>
      </c>
      <c r="BC417" s="56">
        <v>3147.623529411765</v>
      </c>
      <c r="BD417" s="56">
        <v>3447.5294117647059</v>
      </c>
      <c r="BE417" s="56">
        <v>3035.6901960784317</v>
      </c>
      <c r="BF417" s="56">
        <v>1958.5137254901963</v>
      </c>
      <c r="BG417" s="56">
        <v>1710.9294117647062</v>
      </c>
      <c r="BH417" s="56">
        <v>668.85882352941201</v>
      </c>
      <c r="BI417" s="56">
        <v>565.1137254901962</v>
      </c>
      <c r="BJ417" s="56">
        <v>177.38039215686277</v>
      </c>
      <c r="BK417" s="56">
        <v>3165.8431372549026</v>
      </c>
      <c r="BL417" s="56">
        <v>2575.3333333333335</v>
      </c>
      <c r="BM417" s="56">
        <v>2920.8666666666668</v>
      </c>
      <c r="BN417" s="56">
        <v>1440.7686274509804</v>
      </c>
      <c r="BO417" s="56">
        <v>1199.294117647059</v>
      </c>
      <c r="BP417" s="56">
        <v>384.97647058823543</v>
      </c>
      <c r="BQ417" s="56">
        <v>353.43921568627457</v>
      </c>
      <c r="BR417" s="56">
        <v>113.4980392156863</v>
      </c>
      <c r="BS417" s="56">
        <v>1698.5647058823531</v>
      </c>
      <c r="BT417" s="56">
        <v>1593.2549019607845</v>
      </c>
      <c r="BU417" s="56">
        <v>1457.4039215686273</v>
      </c>
      <c r="BV417" s="56">
        <v>799.83921568627454</v>
      </c>
      <c r="BW417" s="56">
        <v>668.85882352941178</v>
      </c>
      <c r="BX417" s="56">
        <v>172.45882352941177</v>
      </c>
      <c r="BY417" s="56">
        <v>157.72156862745101</v>
      </c>
      <c r="BZ417" s="56">
        <v>38.976470588235316</v>
      </c>
      <c r="CA417" s="56">
        <v>619.6549019607844</v>
      </c>
      <c r="CB417" s="56">
        <v>395.32941176470592</v>
      </c>
      <c r="CC417" s="56">
        <v>452.20784313725494</v>
      </c>
      <c r="CD417" s="56">
        <v>267.07843137254901</v>
      </c>
      <c r="CE417" s="56">
        <v>182.62352941176474</v>
      </c>
      <c r="CF417" s="56">
        <v>80.721568627450978</v>
      </c>
      <c r="CG417" s="56">
        <v>42.007843137254923</v>
      </c>
      <c r="CH417" s="57">
        <v>18.964705882352948</v>
      </c>
    </row>
    <row r="418" spans="14:86" ht="24" customHeight="1" thickBot="1">
      <c r="N418" t="s">
        <v>96</v>
      </c>
      <c r="Q418" t="s">
        <v>97</v>
      </c>
      <c r="S418" t="s">
        <v>98</v>
      </c>
      <c r="U418" t="s">
        <v>99</v>
      </c>
    </row>
    <row r="419" spans="14:86" ht="24" customHeight="1" thickBot="1">
      <c r="Q419" s="87">
        <f>AVERAGE(_xlfn.ANCHORARRAY(W417))</f>
        <v>1713.8357230392155</v>
      </c>
      <c r="S419" s="87">
        <f>_xlfn.STDEV.S(_xlfn.ANCHORARRAY(W417))</f>
        <v>1299.3980618558141</v>
      </c>
      <c r="W419" s="87" cm="1">
        <f t="array" ref="W419:CH419">(_xlfn.ANCHORARRAY(W417)-Q419)/S419</f>
        <v>1.1671886797855053</v>
      </c>
      <c r="X419" s="56">
        <v>0.61958067173794418</v>
      </c>
      <c r="Y419" s="8">
        <v>1.6998878238072599</v>
      </c>
      <c r="Z419" s="8">
        <v>0.68190515574542965</v>
      </c>
      <c r="AA419" s="8">
        <v>2.5774706409896067</v>
      </c>
      <c r="AB419" s="56">
        <v>0.27917871175110159</v>
      </c>
      <c r="AC419" s="56">
        <v>0.10638980647384867</v>
      </c>
      <c r="AD419" s="56">
        <v>-0.96029716273140375</v>
      </c>
      <c r="AE419" s="56">
        <v>0.54164715033339694</v>
      </c>
      <c r="AF419" s="56">
        <v>0.69959962331290237</v>
      </c>
      <c r="AG419" s="56">
        <v>1.6372192890914863</v>
      </c>
      <c r="AH419" s="56">
        <v>0.79325082970660121</v>
      </c>
      <c r="AI419" s="56">
        <v>1.8996032239910454</v>
      </c>
      <c r="AJ419" s="56">
        <v>1.8487868494959973E-2</v>
      </c>
      <c r="AK419" s="56">
        <v>-0.27489684601453895</v>
      </c>
      <c r="AL419" s="56">
        <v>-0.99491349276703656</v>
      </c>
      <c r="AM419" s="56">
        <v>0.82960250322701989</v>
      </c>
      <c r="AN419" s="56">
        <v>0.60899658547508739</v>
      </c>
      <c r="AO419" s="56">
        <v>1.3520193598528361</v>
      </c>
      <c r="AP419" s="56">
        <v>0.54641557243072059</v>
      </c>
      <c r="AQ419" s="56">
        <v>1.1299557535736835</v>
      </c>
      <c r="AR419" s="56">
        <v>-0.35432728979900552</v>
      </c>
      <c r="AS419" s="56">
        <v>-0.51415393374207863</v>
      </c>
      <c r="AT419" s="56">
        <v>-1.1054775076628882</v>
      </c>
      <c r="AU419" s="56">
        <v>0.86405887986318586</v>
      </c>
      <c r="AV419" s="56">
        <v>0.85884681343149138</v>
      </c>
      <c r="AW419" s="56">
        <v>1.4670771598771144</v>
      </c>
      <c r="AX419" s="56">
        <v>0.38043524959116493</v>
      </c>
      <c r="AY419" s="56">
        <v>0.63415152103280359</v>
      </c>
      <c r="AZ419" s="56">
        <v>-0.49068001787310284</v>
      </c>
      <c r="BA419" s="56">
        <v>-0.71345285148951521</v>
      </c>
      <c r="BB419" s="56">
        <v>-1.1075599198446306</v>
      </c>
      <c r="BC419" s="56">
        <v>1.1034246151828166</v>
      </c>
      <c r="BD419" s="56">
        <v>1.3342283166479489</v>
      </c>
      <c r="BE419" s="56">
        <v>1.0172821645980674</v>
      </c>
      <c r="BF419" s="56">
        <v>0.18830103694439027</v>
      </c>
      <c r="BG419" s="56">
        <v>-2.2366596963816539E-3</v>
      </c>
      <c r="BH419" s="56">
        <v>-0.80420075278345138</v>
      </c>
      <c r="BI419" s="56">
        <v>-0.88404164302692767</v>
      </c>
      <c r="BJ419" s="56">
        <v>-1.1824362187272857</v>
      </c>
      <c r="BK419" s="56">
        <v>1.1174461905398831</v>
      </c>
      <c r="BL419" s="56">
        <v>0.6629974567329413</v>
      </c>
      <c r="BM419" s="56">
        <v>0.92891545636412354</v>
      </c>
      <c r="BN419" s="56">
        <v>-0.21014891710569261</v>
      </c>
      <c r="BO419" s="56">
        <v>-0.3959845873998632</v>
      </c>
      <c r="BP419" s="56">
        <v>-1.0226729525462652</v>
      </c>
      <c r="BQ419" s="56">
        <v>-1.046943617423908</v>
      </c>
      <c r="BR419" s="56">
        <v>-1.2315992541484246</v>
      </c>
      <c r="BS419" s="56">
        <v>-1.1752377970344337E-2</v>
      </c>
      <c r="BT419" s="56">
        <v>-9.2797445692828079E-2</v>
      </c>
      <c r="BU419" s="56">
        <v>-0.19734660917097996</v>
      </c>
      <c r="BV419" s="56">
        <v>-0.70339993123243649</v>
      </c>
      <c r="BW419" s="56">
        <v>-0.80420075278345171</v>
      </c>
      <c r="BX419" s="56">
        <v>-1.1862237945071219</v>
      </c>
      <c r="BY419" s="56">
        <v>-1.1975653959259456</v>
      </c>
      <c r="BZ419" s="56">
        <v>-1.2889500928290816</v>
      </c>
      <c r="CA419" s="56">
        <v>-0.8420674566158044</v>
      </c>
      <c r="CB419" s="56">
        <v>-1.0147054624595984</v>
      </c>
      <c r="CC419" s="56">
        <v>-0.97093255480163654</v>
      </c>
      <c r="CD419" s="56">
        <v>-1.1134057638968557</v>
      </c>
      <c r="CE419" s="56">
        <v>-1.178401167876576</v>
      </c>
      <c r="CF419" s="56">
        <v>-1.256823603445532</v>
      </c>
      <c r="CG419" s="56">
        <v>-1.2866171875877961</v>
      </c>
      <c r="CH419" s="57">
        <v>-1.3043508890079685</v>
      </c>
    </row>
    <row r="420" spans="14:86" ht="24" customHeight="1" thickBot="1">
      <c r="Q420" t="s">
        <v>100</v>
      </c>
      <c r="S420" t="s">
        <v>101</v>
      </c>
      <c r="U420" t="s">
        <v>102</v>
      </c>
    </row>
    <row r="421" spans="14:86" ht="24" customHeight="1" thickBot="1">
      <c r="Q421" s="71">
        <v>1.2</v>
      </c>
      <c r="S421" s="71">
        <v>1</v>
      </c>
      <c r="W421" s="87" cm="1">
        <f t="array" ref="W421:CH421">_xlfn.ANCHORARRAY(W419)*Q421+S421</f>
        <v>2.4006264157426065</v>
      </c>
      <c r="X421" s="56">
        <v>1.7434968060855329</v>
      </c>
      <c r="Y421" s="8">
        <v>3.0398653885687117</v>
      </c>
      <c r="Z421" s="8">
        <v>1.8182861868945155</v>
      </c>
      <c r="AA421" s="8">
        <v>4.0929647691875282</v>
      </c>
      <c r="AB421" s="56">
        <v>1.335014454101322</v>
      </c>
      <c r="AC421" s="56">
        <v>1.1276677677686184</v>
      </c>
      <c r="AD421" s="56">
        <v>-0.15235659527768441</v>
      </c>
      <c r="AE421" s="56">
        <v>1.6499765804000763</v>
      </c>
      <c r="AF421" s="56">
        <v>1.8395195479754829</v>
      </c>
      <c r="AG421" s="56">
        <v>2.9646631469097837</v>
      </c>
      <c r="AH421" s="56">
        <v>1.9519009956479214</v>
      </c>
      <c r="AI421" s="56">
        <v>3.2795238687892545</v>
      </c>
      <c r="AJ421" s="56">
        <v>1.022185442193952</v>
      </c>
      <c r="AK421" s="56">
        <v>0.67012378478255319</v>
      </c>
      <c r="AL421" s="56">
        <v>-0.19389619132044378</v>
      </c>
      <c r="AM421" s="56">
        <v>1.9955230038724239</v>
      </c>
      <c r="AN421" s="56">
        <v>1.730795902570105</v>
      </c>
      <c r="AO421" s="56">
        <v>2.6224232318234035</v>
      </c>
      <c r="AP421" s="56">
        <v>1.6556986869168648</v>
      </c>
      <c r="AQ421" s="56">
        <v>2.3559469042884205</v>
      </c>
      <c r="AR421" s="56">
        <v>0.57480725224119333</v>
      </c>
      <c r="AS421" s="56">
        <v>0.38301527950950565</v>
      </c>
      <c r="AT421" s="56">
        <v>-0.32657300919546572</v>
      </c>
      <c r="AU421" s="56">
        <v>2.0368706558358229</v>
      </c>
      <c r="AV421" s="56">
        <v>2.0306161761177899</v>
      </c>
      <c r="AW421" s="56">
        <v>2.7604925918525369</v>
      </c>
      <c r="AX421" s="56">
        <v>1.4565222995093978</v>
      </c>
      <c r="AY421" s="56">
        <v>1.7609818252393643</v>
      </c>
      <c r="AZ421" s="56">
        <v>0.41118397855227662</v>
      </c>
      <c r="BA421" s="56">
        <v>0.1438565782125818</v>
      </c>
      <c r="BB421" s="56">
        <v>-0.32907190381355678</v>
      </c>
      <c r="BC421" s="56">
        <v>2.3241095382193802</v>
      </c>
      <c r="BD421" s="56">
        <v>2.6010739799775386</v>
      </c>
      <c r="BE421" s="56">
        <v>2.2207385975176805</v>
      </c>
      <c r="BF421" s="56">
        <v>1.2259612443332684</v>
      </c>
      <c r="BG421" s="56">
        <v>0.99731600836434198</v>
      </c>
      <c r="BH421" s="56">
        <v>3.4959096659858413E-2</v>
      </c>
      <c r="BI421" s="56">
        <v>-6.0849971632313204E-2</v>
      </c>
      <c r="BJ421" s="56">
        <v>-0.4189234624727427</v>
      </c>
      <c r="BK421" s="56">
        <v>2.3409354286478594</v>
      </c>
      <c r="BL421" s="56">
        <v>1.7955969480795295</v>
      </c>
      <c r="BM421" s="56">
        <v>2.114698547636948</v>
      </c>
      <c r="BN421" s="56">
        <v>0.74782129947316889</v>
      </c>
      <c r="BO421" s="56">
        <v>0.52481849512016421</v>
      </c>
      <c r="BP421" s="56">
        <v>-0.22720754305551827</v>
      </c>
      <c r="BQ421" s="56">
        <v>-0.2563323409086895</v>
      </c>
      <c r="BR421" s="56">
        <v>-0.47791910497810952</v>
      </c>
      <c r="BS421" s="56">
        <v>0.98589714643558679</v>
      </c>
      <c r="BT421" s="56">
        <v>0.88864306516860636</v>
      </c>
      <c r="BU421" s="56">
        <v>0.76318406899482405</v>
      </c>
      <c r="BV421" s="56">
        <v>0.15592008252107625</v>
      </c>
      <c r="BW421" s="56">
        <v>3.4959096659857969E-2</v>
      </c>
      <c r="BX421" s="56">
        <v>-0.42346855340854628</v>
      </c>
      <c r="BY421" s="56">
        <v>-0.43707847511113473</v>
      </c>
      <c r="BZ421" s="56">
        <v>-0.54674011139489775</v>
      </c>
      <c r="CA421" s="56">
        <v>-1.0480947938965146E-2</v>
      </c>
      <c r="CB421" s="56">
        <v>-0.21764655495151808</v>
      </c>
      <c r="CC421" s="56">
        <v>-0.16511906576196389</v>
      </c>
      <c r="CD421" s="56">
        <v>-0.33608691667622681</v>
      </c>
      <c r="CE421" s="56">
        <v>-0.41408140145189121</v>
      </c>
      <c r="CF421" s="56">
        <v>-0.50818832413463833</v>
      </c>
      <c r="CG421" s="56">
        <v>-0.54394062510535535</v>
      </c>
      <c r="CH421" s="57">
        <v>-0.56522106680956208</v>
      </c>
    </row>
    <row r="423" spans="14:86" ht="24" customHeight="1">
      <c r="U423" t="s">
        <v>103</v>
      </c>
      <c r="W423" s="55" cm="1">
        <f t="array" ref="W423:CH423">SIGMOID(_xlfn.ANCHORARRAY(W421))</f>
        <v>0.91687505836723715</v>
      </c>
      <c r="X423" s="56">
        <v>0.85113068036988304</v>
      </c>
      <c r="Y423" s="8">
        <v>0.95434296422159914</v>
      </c>
      <c r="Z423" s="8">
        <v>0.86036035595517579</v>
      </c>
      <c r="AA423" s="8">
        <v>0.98358429377907697</v>
      </c>
      <c r="AB423" s="56">
        <v>0.79166887464424884</v>
      </c>
      <c r="AC423" s="56">
        <v>0.75540823712760485</v>
      </c>
      <c r="AD423" s="56">
        <v>0.46198435935342463</v>
      </c>
      <c r="AE423" s="56">
        <v>0.83888788517247859</v>
      </c>
      <c r="AF423" s="56">
        <v>0.86289187530196376</v>
      </c>
      <c r="AG423" s="56">
        <v>0.95095195192505255</v>
      </c>
      <c r="AH423" s="56">
        <v>0.87565377813402301</v>
      </c>
      <c r="AI423" s="56">
        <v>0.96371963980327924</v>
      </c>
      <c r="AJ423" s="56">
        <v>0.73539807845197402</v>
      </c>
      <c r="AK423" s="56">
        <v>0.66153087613248984</v>
      </c>
      <c r="AL423" s="56">
        <v>0.45167725148779975</v>
      </c>
      <c r="AM423" s="56">
        <v>0.88032622015793494</v>
      </c>
      <c r="AN423" s="56">
        <v>0.84951419660722238</v>
      </c>
      <c r="AO423" s="56">
        <v>0.93229083238115518</v>
      </c>
      <c r="AP423" s="56">
        <v>0.83965975760160394</v>
      </c>
      <c r="AQ423" s="56">
        <v>0.91340575984992434</v>
      </c>
      <c r="AR423" s="56">
        <v>0.63987168192959165</v>
      </c>
      <c r="AS423" s="56">
        <v>0.59460014534482764</v>
      </c>
      <c r="AT423" s="56">
        <v>0.41907469569264166</v>
      </c>
      <c r="AU423" s="56">
        <v>0.88461423412468709</v>
      </c>
      <c r="AV423" s="56">
        <v>0.88397429021464891</v>
      </c>
      <c r="AW423" s="56">
        <v>0.94050320393178188</v>
      </c>
      <c r="AX423" s="56">
        <v>0.81100019320099581</v>
      </c>
      <c r="AY423" s="56">
        <v>0.85333258423545699</v>
      </c>
      <c r="AZ423" s="56">
        <v>0.60137174068724197</v>
      </c>
      <c r="BA423" s="56">
        <v>0.53590225032789596</v>
      </c>
      <c r="BB423" s="56">
        <v>0.4184664603774414</v>
      </c>
      <c r="BC423" s="56">
        <v>0.91085419425642722</v>
      </c>
      <c r="BD423" s="56">
        <v>0.93093066720537077</v>
      </c>
      <c r="BE423" s="56">
        <v>0.90209644686428425</v>
      </c>
      <c r="BF423" s="56">
        <v>0.7731109159400551</v>
      </c>
      <c r="BG423" s="56">
        <v>0.73053054669879225</v>
      </c>
      <c r="BH423" s="56">
        <v>0.50873888417257074</v>
      </c>
      <c r="BI423" s="56">
        <v>0.48479219932013357</v>
      </c>
      <c r="BJ423" s="56">
        <v>0.39677438478686089</v>
      </c>
      <c r="BK423" s="56">
        <v>0.91221102512480512</v>
      </c>
      <c r="BL423" s="56">
        <v>0.85761210881393612</v>
      </c>
      <c r="BM423" s="56">
        <v>0.89232361282908601</v>
      </c>
      <c r="BN423" s="56">
        <v>0.67870378603050874</v>
      </c>
      <c r="BO423" s="56">
        <v>0.62827379957415486</v>
      </c>
      <c r="BP423" s="56">
        <v>0.44344121758015242</v>
      </c>
      <c r="BQ423" s="56">
        <v>0.43626551281386661</v>
      </c>
      <c r="BR423" s="56">
        <v>0.38274361853696343</v>
      </c>
      <c r="BS423" s="56">
        <v>0.72827677067408048</v>
      </c>
      <c r="BT423" s="56">
        <v>0.70861006949869088</v>
      </c>
      <c r="BU423" s="56">
        <v>0.68204463009294125</v>
      </c>
      <c r="BV423" s="56">
        <v>0.53890124163713082</v>
      </c>
      <c r="BW423" s="56">
        <v>0.50873888417257063</v>
      </c>
      <c r="BX423" s="56">
        <v>0.39568705440939483</v>
      </c>
      <c r="BY423" s="56">
        <v>0.39243732990283542</v>
      </c>
      <c r="BZ423" s="56">
        <v>0.36662105824939073</v>
      </c>
      <c r="CA423" s="56">
        <v>0.49737978700114016</v>
      </c>
      <c r="CB423" s="56">
        <v>0.44580213870264551</v>
      </c>
      <c r="CC423" s="56">
        <v>0.45881376723627376</v>
      </c>
      <c r="CD423" s="56">
        <v>0.41676032382613409</v>
      </c>
      <c r="CE423" s="56">
        <v>0.39793388260731116</v>
      </c>
      <c r="CF423" s="56">
        <v>0.37561832057979155</v>
      </c>
      <c r="CG423" s="56">
        <v>0.36727136951941752</v>
      </c>
      <c r="CH423" s="57">
        <v>0.36234026838208899</v>
      </c>
    </row>
    <row r="424" spans="14:86" ht="24" customHeight="1" thickBot="1"/>
    <row r="425" spans="14:86" ht="24" customHeight="1">
      <c r="U425" t="s">
        <v>88</v>
      </c>
      <c r="W425" s="58" cm="1">
        <f t="array" ref="W425:AD432">_xlfn.WRAPROWS(_xlfn.TOROW(_xlfn.ANCHORARRAY(W423)),8)</f>
        <v>0.91687505836723715</v>
      </c>
      <c r="X425" s="59">
        <v>0.85113068036988304</v>
      </c>
      <c r="Y425" s="59">
        <v>0.95434296422159914</v>
      </c>
      <c r="Z425" s="59">
        <v>0.86036035595517579</v>
      </c>
      <c r="AA425" s="59">
        <v>0.98358429377907697</v>
      </c>
      <c r="AB425" s="59">
        <v>0.79166887464424884</v>
      </c>
      <c r="AC425" s="59">
        <v>0.75540823712760485</v>
      </c>
      <c r="AD425" s="60">
        <v>0.46198435935342463</v>
      </c>
    </row>
    <row r="426" spans="14:86" ht="24" customHeight="1">
      <c r="W426" s="61">
        <v>0.83888788517247859</v>
      </c>
      <c r="X426" s="62">
        <v>0.86289187530196376</v>
      </c>
      <c r="Y426" s="62">
        <v>0.95095195192505255</v>
      </c>
      <c r="Z426" s="62">
        <v>0.87565377813402301</v>
      </c>
      <c r="AA426" s="62">
        <v>0.96371963980327924</v>
      </c>
      <c r="AB426" s="62">
        <v>0.73539807845197402</v>
      </c>
      <c r="AC426" s="62">
        <v>0.66153087613248984</v>
      </c>
      <c r="AD426" s="63">
        <v>0.45167725148779975</v>
      </c>
    </row>
    <row r="427" spans="14:86" ht="24" customHeight="1">
      <c r="W427" s="61">
        <v>0.88032622015793494</v>
      </c>
      <c r="X427" s="62">
        <v>0.84951419660722238</v>
      </c>
      <c r="Y427" s="62">
        <v>0.93229083238115518</v>
      </c>
      <c r="Z427" s="62">
        <v>0.83965975760160394</v>
      </c>
      <c r="AA427" s="62">
        <v>0.91340575984992434</v>
      </c>
      <c r="AB427" s="62">
        <v>0.63987168192959165</v>
      </c>
      <c r="AC427" s="62">
        <v>0.59460014534482764</v>
      </c>
      <c r="AD427" s="63">
        <v>0.41907469569264166</v>
      </c>
    </row>
    <row r="428" spans="14:86" ht="24" customHeight="1">
      <c r="W428" s="61">
        <v>0.88461423412468709</v>
      </c>
      <c r="X428" s="62">
        <v>0.88397429021464891</v>
      </c>
      <c r="Y428" s="62">
        <v>0.94050320393178188</v>
      </c>
      <c r="Z428" s="62">
        <v>0.81100019320099581</v>
      </c>
      <c r="AA428" s="62">
        <v>0.85333258423545699</v>
      </c>
      <c r="AB428" s="62">
        <v>0.60137174068724197</v>
      </c>
      <c r="AC428" s="62">
        <v>0.53590225032789596</v>
      </c>
      <c r="AD428" s="63">
        <v>0.4184664603774414</v>
      </c>
    </row>
    <row r="429" spans="14:86" ht="24" customHeight="1">
      <c r="W429" s="61">
        <v>0.91085419425642722</v>
      </c>
      <c r="X429" s="62">
        <v>0.93093066720537077</v>
      </c>
      <c r="Y429" s="62">
        <v>0.90209644686428425</v>
      </c>
      <c r="Z429" s="62">
        <v>0.7731109159400551</v>
      </c>
      <c r="AA429" s="62">
        <v>0.73053054669879225</v>
      </c>
      <c r="AB429" s="62">
        <v>0.50873888417257074</v>
      </c>
      <c r="AC429" s="62">
        <v>0.48479219932013357</v>
      </c>
      <c r="AD429" s="63">
        <v>0.39677438478686089</v>
      </c>
    </row>
    <row r="430" spans="14:86" ht="24" customHeight="1">
      <c r="W430" s="61">
        <v>0.91221102512480512</v>
      </c>
      <c r="X430" s="62">
        <v>0.85761210881393612</v>
      </c>
      <c r="Y430" s="62">
        <v>0.89232361282908601</v>
      </c>
      <c r="Z430" s="62">
        <v>0.67870378603050874</v>
      </c>
      <c r="AA430" s="62">
        <v>0.62827379957415486</v>
      </c>
      <c r="AB430" s="62">
        <v>0.44344121758015242</v>
      </c>
      <c r="AC430" s="62">
        <v>0.43626551281386661</v>
      </c>
      <c r="AD430" s="63">
        <v>0.38274361853696343</v>
      </c>
    </row>
    <row r="431" spans="14:86" ht="24" customHeight="1">
      <c r="W431" s="61">
        <v>0.72827677067408048</v>
      </c>
      <c r="X431" s="62">
        <v>0.70861006949869088</v>
      </c>
      <c r="Y431" s="62">
        <v>0.68204463009294125</v>
      </c>
      <c r="Z431" s="62">
        <v>0.53890124163713082</v>
      </c>
      <c r="AA431" s="62">
        <v>0.50873888417257063</v>
      </c>
      <c r="AB431" s="62">
        <v>0.39568705440939483</v>
      </c>
      <c r="AC431" s="62">
        <v>0.39243732990283542</v>
      </c>
      <c r="AD431" s="63">
        <v>0.36662105824939073</v>
      </c>
    </row>
    <row r="432" spans="14:86" ht="24" customHeight="1" thickBot="1">
      <c r="W432" s="64">
        <v>0.49737978700114016</v>
      </c>
      <c r="X432" s="65">
        <v>0.44580213870264551</v>
      </c>
      <c r="Y432" s="65">
        <v>0.45881376723627376</v>
      </c>
      <c r="Z432" s="65">
        <v>0.41676032382613409</v>
      </c>
      <c r="AA432" s="65">
        <v>0.39793388260731116</v>
      </c>
      <c r="AB432" s="65">
        <v>0.37561832057979155</v>
      </c>
      <c r="AC432" s="65">
        <v>0.36727136951941752</v>
      </c>
      <c r="AD432" s="66">
        <v>0.36234026838208899</v>
      </c>
    </row>
  </sheetData>
  <conditionalFormatting sqref="J269:K270">
    <cfRule type="colorScale" priority="21">
      <colorScale>
        <cfvo type="num" val="0"/>
        <cfvo type="num" val="1"/>
        <color theme="5" tint="-0.499984740745262"/>
        <color theme="5" tint="0.79998168889431442"/>
      </colorScale>
    </cfRule>
  </conditionalFormatting>
  <conditionalFormatting sqref="J271:K272">
    <cfRule type="colorScale" priority="18">
      <colorScale>
        <cfvo type="num" val="0"/>
        <cfvo type="num" val="1"/>
        <color theme="8" tint="-0.499984740745262"/>
        <color theme="8" tint="0.79998168889431442"/>
      </colorScale>
    </cfRule>
  </conditionalFormatting>
  <conditionalFormatting sqref="L269:M270">
    <cfRule type="colorScale" priority="22">
      <colorScale>
        <cfvo type="num" val="0"/>
        <cfvo type="num" val="1"/>
        <color theme="5" tint="-0.499984740745262"/>
        <color theme="5" tint="0.79998168889431442"/>
      </colorScale>
    </cfRule>
  </conditionalFormatting>
  <conditionalFormatting sqref="L271:O272">
    <cfRule type="colorScale" priority="17">
      <colorScale>
        <cfvo type="num" val="0"/>
        <cfvo type="num" val="1"/>
        <color theme="8" tint="-0.499984740745262"/>
        <color theme="8" tint="0.79998168889431442"/>
      </colorScale>
    </cfRule>
  </conditionalFormatting>
  <conditionalFormatting sqref="N203:O204">
    <cfRule type="colorScale" priority="29">
      <colorScale>
        <cfvo type="num" val="0"/>
        <cfvo type="num" val="1"/>
        <color theme="5" tint="-0.499984740745262"/>
        <color theme="5" tint="0.79998168889431442"/>
      </colorScale>
    </cfRule>
  </conditionalFormatting>
  <conditionalFormatting sqref="N269:O270">
    <cfRule type="colorScale" priority="23">
      <colorScale>
        <cfvo type="num" val="0"/>
        <cfvo type="num" val="1"/>
        <color theme="5" tint="-0.499984740745262"/>
        <color theme="5" tint="0.79998168889431442"/>
      </colorScale>
    </cfRule>
  </conditionalFormatting>
  <conditionalFormatting sqref="P203:Q204">
    <cfRule type="colorScale" priority="30">
      <colorScale>
        <cfvo type="num" val="0"/>
        <cfvo type="num" val="1"/>
        <color theme="5" tint="-0.499984740745262"/>
        <color theme="5" tint="0.79998168889431442"/>
      </colorScale>
    </cfRule>
  </conditionalFormatting>
  <conditionalFormatting sqref="S269:T272">
    <cfRule type="colorScale" priority="20">
      <colorScale>
        <cfvo type="num" val="0"/>
        <cfvo type="num" val="1"/>
        <color theme="5" tint="-0.499984740745262"/>
        <color theme="5" tint="0.79998168889431442"/>
      </colorScale>
    </cfRule>
  </conditionalFormatting>
  <conditionalFormatting sqref="S273:U276">
    <cfRule type="colorScale" priority="16">
      <colorScale>
        <cfvo type="num" val="0"/>
        <cfvo type="num" val="1"/>
        <color theme="8" tint="-0.499984740745262"/>
        <color theme="8" tint="0.79998168889431442"/>
      </colorScale>
    </cfRule>
  </conditionalFormatting>
  <conditionalFormatting sqref="T203:U206">
    <cfRule type="colorScale" priority="28">
      <colorScale>
        <cfvo type="num" val="0"/>
        <cfvo type="num" val="1"/>
        <color theme="5" tint="-0.499984740745262"/>
        <color theme="5" tint="0.79998168889431442"/>
      </colorScale>
    </cfRule>
  </conditionalFormatting>
  <conditionalFormatting sqref="U269:U272">
    <cfRule type="colorScale" priority="19">
      <colorScale>
        <cfvo type="num" val="0"/>
        <cfvo type="num" val="1"/>
        <color theme="5" tint="-0.499984740745262"/>
        <color theme="5" tint="0.79998168889431442"/>
      </colorScale>
    </cfRule>
  </conditionalFormatting>
  <conditionalFormatting sqref="W166:X171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193:X197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109:Z112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113:Z116"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136:Z139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140:Z147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208:Z211">
    <cfRule type="colorScale" priority="25">
      <colorScale>
        <cfvo type="min"/>
        <cfvo type="max"/>
        <color theme="5" tint="-0.499984740745262"/>
        <color theme="5" tint="0.79998168889431442"/>
      </colorScale>
    </cfRule>
  </conditionalFormatting>
  <conditionalFormatting sqref="W212:Z215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216:Z223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251:Z262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278:Z281">
    <cfRule type="colorScale" priority="15">
      <colorScale>
        <cfvo type="min"/>
        <cfvo type="max"/>
        <color theme="5" tint="-0.499984740745262"/>
        <color theme="5" tint="0.79998168889431442"/>
      </colorScale>
    </cfRule>
  </conditionalFormatting>
  <conditionalFormatting sqref="W282:Z283">
    <cfRule type="colorScale" priority="12">
      <colorScale>
        <cfvo type="min"/>
        <cfvo type="max"/>
        <color theme="5" tint="-0.499984740745262"/>
        <color theme="5" tint="0.79998168889431442"/>
      </colorScale>
    </cfRule>
  </conditionalFormatting>
  <conditionalFormatting sqref="W284:Z285">
    <cfRule type="colorScale" priority="10">
      <colorScale>
        <cfvo type="min"/>
        <cfvo type="max"/>
        <color theme="5" tint="-0.499984740745262"/>
        <color theme="5" tint="0.79998168889431442"/>
      </colorScale>
    </cfRule>
  </conditionalFormatting>
  <conditionalFormatting sqref="W4:AD11">
    <cfRule type="colorScale" priority="40">
      <colorScale>
        <cfvo type="num" val="0"/>
        <cfvo type="num" val="1"/>
        <color theme="1"/>
        <color theme="0"/>
      </colorScale>
    </cfRule>
  </conditionalFormatting>
  <conditionalFormatting sqref="W25:AD32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33:AD40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69:AD76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77:AD84 W86:AD86 W62:AD62 W42:AD42 W65:AD65 W68:AD68"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286:AD293">
    <cfRule type="colorScale" priority="8">
      <colorScale>
        <cfvo type="min"/>
        <cfvo type="max"/>
        <color theme="8" tint="-0.499984740745262"/>
        <color theme="8" tint="0.79998168889431442"/>
      </colorScale>
    </cfRule>
  </conditionalFormatting>
  <conditionalFormatting sqref="W294:AD301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302:AD309">
    <cfRule type="colorScale" priority="6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361:AD368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369:AD38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425:AD432">
    <cfRule type="colorScale" priority="3">
      <colorScale>
        <cfvo type="num" val="0"/>
        <cfvo type="num" val="1"/>
        <color theme="1" tint="0.34998626667073579"/>
        <color rgb="FFFCFCFF"/>
      </colorScale>
    </cfRule>
  </conditionalFormatting>
  <conditionalFormatting sqref="AA278:AD279">
    <cfRule type="colorScale" priority="14">
      <colorScale>
        <cfvo type="min"/>
        <cfvo type="max"/>
        <color theme="5" tint="-0.499984740745262"/>
        <color theme="5" tint="0.79998168889431442"/>
      </colorScale>
    </cfRule>
  </conditionalFormatting>
  <conditionalFormatting sqref="AA280:AD281">
    <cfRule type="colorScale" priority="13">
      <colorScale>
        <cfvo type="min"/>
        <cfvo type="max"/>
        <color theme="5" tint="-0.499984740745262"/>
        <color theme="5" tint="0.79998168889431442"/>
      </colorScale>
    </cfRule>
  </conditionalFormatting>
  <conditionalFormatting sqref="AA282:AD283">
    <cfRule type="colorScale" priority="11">
      <colorScale>
        <cfvo type="min"/>
        <cfvo type="max"/>
        <color theme="5" tint="-0.499984740745262"/>
        <color theme="5" tint="0.79998168889431442"/>
      </colorScale>
    </cfRule>
  </conditionalFormatting>
  <conditionalFormatting sqref="AA284:AD285">
    <cfRule type="colorScale" priority="9">
      <colorScale>
        <cfvo type="min"/>
        <cfvo type="max"/>
        <color theme="5" tint="-0.499984740745262"/>
        <color theme="5" tint="0.79998168889431442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0" ma:contentTypeDescription="Create a new document." ma:contentTypeScope="" ma:versionID="8bc5d6f7319d7cacd340f9ed9c566882">
  <xsd:schema xmlns:xsd="http://www.w3.org/2001/XMLSchema" xmlns:xs="http://www.w3.org/2001/XMLSchema" xmlns:p="http://schemas.microsoft.com/office/2006/metadata/properties" xmlns:ns2="808fd839-170a-44a4-85e4-5aff044f8a2d" xmlns:ns3="9f339653-0c01-4318-ae97-7b543795deb4" targetNamespace="http://schemas.microsoft.com/office/2006/metadata/properties" ma:root="true" ma:fieldsID="8857fcbbd3995a6cff8f196c65f19a14" ns2:_="" ns3:_=""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Instructor xmlns="808fd839-170a-44a4-85e4-5aff044f8a2d" xsi:nil="true"/>
    <lcf76f155ced4ddcb4097134ff3c332f xmlns="808fd839-170a-44a4-85e4-5aff044f8a2d">
      <Terms xmlns="http://schemas.microsoft.com/office/infopath/2007/PartnerControls"/>
    </lcf76f155ced4ddcb4097134ff3c332f>
    <Program_x0020_Affiliation xmlns="808fd839-170a-44a4-85e4-5aff044f8a2d">MS-EE</Program_x0020_Affiliation>
  </documentManagement>
</p:properties>
</file>

<file path=customXml/itemProps1.xml><?xml version="1.0" encoding="utf-8"?>
<ds:datastoreItem xmlns:ds="http://schemas.openxmlformats.org/officeDocument/2006/customXml" ds:itemID="{9D06BE47-9737-40C1-B5FD-41512DBD8051}"/>
</file>

<file path=customXml/itemProps2.xml><?xml version="1.0" encoding="utf-8"?>
<ds:datastoreItem xmlns:ds="http://schemas.openxmlformats.org/officeDocument/2006/customXml" ds:itemID="{9773F948-287F-4296-964D-509E39B5210D}"/>
</file>

<file path=customXml/itemProps3.xml><?xml version="1.0" encoding="utf-8"?>
<ds:datastoreItem xmlns:ds="http://schemas.openxmlformats.org/officeDocument/2006/customXml" ds:itemID="{9B238927-F5A1-4B34-8E94-33648A0D51B7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Mohammad Jubair</cp:lastModifiedBy>
  <cp:revision/>
  <dcterms:created xsi:type="dcterms:W3CDTF">2025-02-06T19:50:07Z</dcterms:created>
  <dcterms:modified xsi:type="dcterms:W3CDTF">2025-03-14T05:23:58Z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</Properties>
</file>