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hores\Documents\Fin Arch\NICRA\pyRepo\GitHub\"/>
    </mc:Choice>
  </mc:AlternateContent>
  <bookViews>
    <workbookView xWindow="240" yWindow="15" windowWidth="16095" windowHeight="9660"/>
  </bookViews>
  <sheets>
    <sheet name="Sch B-HQ Costs Alloc" sheetId="1" r:id="rId1"/>
    <sheet name="NICRA datasheet" sheetId="2" r:id="rId2"/>
    <sheet name="pool_costs" sheetId="3" r:id="rId3"/>
    <sheet name="cc_listing" sheetId="4" r:id="rId4"/>
  </sheets>
  <calcPr calcId="162913"/>
</workbook>
</file>

<file path=xl/calcChain.xml><?xml version="1.0" encoding="utf-8"?>
<calcChain xmlns="http://schemas.openxmlformats.org/spreadsheetml/2006/main">
  <c r="AC46" i="1" l="1"/>
  <c r="AB46" i="1"/>
  <c r="AA46" i="1"/>
  <c r="Z46" i="1"/>
  <c r="R46" i="1"/>
  <c r="Q46" i="1"/>
  <c r="P46" i="1"/>
  <c r="O46" i="1"/>
  <c r="N46" i="1"/>
  <c r="M46" i="1"/>
  <c r="L46" i="1"/>
  <c r="K46" i="1"/>
  <c r="J46" i="1"/>
  <c r="H46" i="1"/>
  <c r="G46" i="1"/>
  <c r="F46" i="1"/>
  <c r="E46" i="1"/>
  <c r="D46" i="1"/>
  <c r="AC45" i="1"/>
  <c r="AB45" i="1"/>
  <c r="AA45" i="1"/>
  <c r="Z45" i="1"/>
  <c r="R45" i="1"/>
  <c r="Q45" i="1"/>
  <c r="P45" i="1"/>
  <c r="O45" i="1"/>
  <c r="N45" i="1"/>
  <c r="M45" i="1"/>
  <c r="L45" i="1"/>
  <c r="K45" i="1"/>
  <c r="J45" i="1"/>
  <c r="H45" i="1"/>
  <c r="G45" i="1"/>
  <c r="F45" i="1"/>
  <c r="E45" i="1"/>
  <c r="D45" i="1"/>
  <c r="AC44" i="1"/>
  <c r="AB44" i="1"/>
  <c r="AA44" i="1"/>
  <c r="Z44" i="1"/>
  <c r="R44" i="1"/>
  <c r="Q44" i="1"/>
  <c r="P44" i="1"/>
  <c r="V44" i="1" s="1"/>
  <c r="O44" i="1"/>
  <c r="N44" i="1"/>
  <c r="M44" i="1"/>
  <c r="L44" i="1"/>
  <c r="K44" i="1"/>
  <c r="J44" i="1"/>
  <c r="H44" i="1"/>
  <c r="G44" i="1"/>
  <c r="F44" i="1"/>
  <c r="AD44" i="1" s="1"/>
  <c r="E44" i="1"/>
  <c r="D44" i="1"/>
  <c r="AC43" i="1"/>
  <c r="AB43" i="1"/>
  <c r="AA43" i="1"/>
  <c r="Z43" i="1"/>
  <c r="R43" i="1"/>
  <c r="Q43" i="1"/>
  <c r="P43" i="1"/>
  <c r="O43" i="1"/>
  <c r="N43" i="1"/>
  <c r="AE43" i="1" s="1"/>
  <c r="M43" i="1"/>
  <c r="L43" i="1"/>
  <c r="K43" i="1"/>
  <c r="J43" i="1"/>
  <c r="H43" i="1"/>
  <c r="G43" i="1"/>
  <c r="F43" i="1"/>
  <c r="E43" i="1"/>
  <c r="D43" i="1"/>
  <c r="AC42" i="1"/>
  <c r="AB42" i="1"/>
  <c r="AA42" i="1"/>
  <c r="Z42" i="1"/>
  <c r="R42" i="1"/>
  <c r="Q42" i="1"/>
  <c r="P42" i="1"/>
  <c r="O42" i="1"/>
  <c r="N42" i="1"/>
  <c r="M42" i="1"/>
  <c r="L42" i="1"/>
  <c r="K42" i="1"/>
  <c r="J42" i="1"/>
  <c r="H42" i="1"/>
  <c r="G42" i="1"/>
  <c r="F42" i="1"/>
  <c r="E42" i="1"/>
  <c r="D42" i="1"/>
  <c r="AC41" i="1"/>
  <c r="AB41" i="1"/>
  <c r="AA41" i="1"/>
  <c r="Z41" i="1"/>
  <c r="R41" i="1"/>
  <c r="Q41" i="1"/>
  <c r="P41" i="1"/>
  <c r="O41" i="1"/>
  <c r="N41" i="1"/>
  <c r="M41" i="1"/>
  <c r="L41" i="1"/>
  <c r="K41" i="1"/>
  <c r="J41" i="1"/>
  <c r="H41" i="1"/>
  <c r="G41" i="1"/>
  <c r="F41" i="1"/>
  <c r="E41" i="1"/>
  <c r="D41" i="1"/>
  <c r="AC40" i="1"/>
  <c r="AB40" i="1"/>
  <c r="AA40" i="1"/>
  <c r="AO40" i="1" s="1"/>
  <c r="Z40" i="1"/>
  <c r="R40" i="1"/>
  <c r="X40" i="1" s="1"/>
  <c r="Q40" i="1"/>
  <c r="P40" i="1"/>
  <c r="O40" i="1"/>
  <c r="N40" i="1"/>
  <c r="M40" i="1"/>
  <c r="L40" i="1"/>
  <c r="K40" i="1"/>
  <c r="J40" i="1"/>
  <c r="H40" i="1"/>
  <c r="G40" i="1"/>
  <c r="F40" i="1"/>
  <c r="E40" i="1"/>
  <c r="D40" i="1"/>
  <c r="AC39" i="1"/>
  <c r="AB39" i="1"/>
  <c r="AA39" i="1"/>
  <c r="Z39" i="1"/>
  <c r="R39" i="1"/>
  <c r="Q39" i="1"/>
  <c r="P39" i="1"/>
  <c r="O39" i="1"/>
  <c r="N39" i="1"/>
  <c r="M39" i="1"/>
  <c r="L39" i="1"/>
  <c r="K39" i="1"/>
  <c r="J39" i="1"/>
  <c r="H39" i="1"/>
  <c r="G39" i="1"/>
  <c r="F39" i="1"/>
  <c r="E39" i="1"/>
  <c r="D39" i="1"/>
  <c r="AC38" i="1"/>
  <c r="AB38" i="1"/>
  <c r="AA38" i="1"/>
  <c r="Z38" i="1"/>
  <c r="R38" i="1"/>
  <c r="Q38" i="1"/>
  <c r="P38" i="1"/>
  <c r="O38" i="1"/>
  <c r="N38" i="1"/>
  <c r="M38" i="1"/>
  <c r="L38" i="1"/>
  <c r="K38" i="1"/>
  <c r="J38" i="1"/>
  <c r="H38" i="1"/>
  <c r="G38" i="1"/>
  <c r="F38" i="1"/>
  <c r="E38" i="1"/>
  <c r="D38" i="1"/>
  <c r="AC37" i="1"/>
  <c r="AB37" i="1"/>
  <c r="AA37" i="1"/>
  <c r="Z37" i="1"/>
  <c r="R37" i="1"/>
  <c r="Q37" i="1"/>
  <c r="P37" i="1"/>
  <c r="O37" i="1"/>
  <c r="N37" i="1"/>
  <c r="M37" i="1"/>
  <c r="L37" i="1"/>
  <c r="K37" i="1"/>
  <c r="J37" i="1"/>
  <c r="H37" i="1"/>
  <c r="G37" i="1"/>
  <c r="F37" i="1"/>
  <c r="E37" i="1"/>
  <c r="D37" i="1"/>
  <c r="AC36" i="1"/>
  <c r="AB36" i="1"/>
  <c r="AA36" i="1"/>
  <c r="Z36" i="1"/>
  <c r="R36" i="1"/>
  <c r="Q36" i="1"/>
  <c r="P36" i="1"/>
  <c r="V36" i="1" s="1"/>
  <c r="O36" i="1"/>
  <c r="N36" i="1"/>
  <c r="M36" i="1"/>
  <c r="L36" i="1"/>
  <c r="K36" i="1"/>
  <c r="J36" i="1"/>
  <c r="H36" i="1"/>
  <c r="G36" i="1"/>
  <c r="F36" i="1"/>
  <c r="E36" i="1"/>
  <c r="D36" i="1"/>
  <c r="AC35" i="1"/>
  <c r="AB35" i="1"/>
  <c r="AA35" i="1"/>
  <c r="Z35" i="1"/>
  <c r="R35" i="1"/>
  <c r="Q35" i="1"/>
  <c r="P35" i="1"/>
  <c r="O35" i="1"/>
  <c r="N35" i="1"/>
  <c r="M35" i="1"/>
  <c r="L35" i="1"/>
  <c r="K35" i="1"/>
  <c r="J35" i="1"/>
  <c r="H35" i="1"/>
  <c r="G35" i="1"/>
  <c r="F35" i="1"/>
  <c r="E35" i="1"/>
  <c r="D35" i="1"/>
  <c r="AC34" i="1"/>
  <c r="AB34" i="1"/>
  <c r="AP34" i="1" s="1"/>
  <c r="AA34" i="1"/>
  <c r="Z34" i="1"/>
  <c r="R34" i="1"/>
  <c r="X34" i="1" s="1"/>
  <c r="Q34" i="1"/>
  <c r="P34" i="1"/>
  <c r="O34" i="1"/>
  <c r="N34" i="1"/>
  <c r="M34" i="1"/>
  <c r="L34" i="1"/>
  <c r="K34" i="1"/>
  <c r="I34" i="1" s="1"/>
  <c r="J34" i="1"/>
  <c r="H34" i="1"/>
  <c r="G34" i="1"/>
  <c r="F34" i="1"/>
  <c r="E34" i="1"/>
  <c r="D34" i="1"/>
  <c r="AC33" i="1"/>
  <c r="AB33" i="1"/>
  <c r="AA33" i="1"/>
  <c r="Z33" i="1"/>
  <c r="R33" i="1"/>
  <c r="Q33" i="1"/>
  <c r="P33" i="1"/>
  <c r="O33" i="1"/>
  <c r="N33" i="1"/>
  <c r="M33" i="1"/>
  <c r="L33" i="1"/>
  <c r="K33" i="1"/>
  <c r="J33" i="1"/>
  <c r="H33" i="1"/>
  <c r="G33" i="1"/>
  <c r="F33" i="1"/>
  <c r="E33" i="1"/>
  <c r="D33" i="1"/>
  <c r="AC32" i="1"/>
  <c r="AB32" i="1"/>
  <c r="AA32" i="1"/>
  <c r="Z32" i="1"/>
  <c r="R32" i="1"/>
  <c r="Q32" i="1"/>
  <c r="P32" i="1"/>
  <c r="O32" i="1"/>
  <c r="N32" i="1"/>
  <c r="M32" i="1"/>
  <c r="L32" i="1"/>
  <c r="K32" i="1"/>
  <c r="AN32" i="1" s="1"/>
  <c r="J32" i="1"/>
  <c r="H32" i="1"/>
  <c r="G32" i="1"/>
  <c r="F32" i="1"/>
  <c r="E32" i="1"/>
  <c r="D32" i="1"/>
  <c r="AC31" i="1"/>
  <c r="AB31" i="1"/>
  <c r="AA31" i="1"/>
  <c r="Z31" i="1"/>
  <c r="R31" i="1"/>
  <c r="Q31" i="1"/>
  <c r="P31" i="1"/>
  <c r="O31" i="1"/>
  <c r="N31" i="1"/>
  <c r="M31" i="1"/>
  <c r="L31" i="1"/>
  <c r="K31" i="1"/>
  <c r="J31" i="1"/>
  <c r="H31" i="1"/>
  <c r="G31" i="1"/>
  <c r="F31" i="1"/>
  <c r="E31" i="1"/>
  <c r="D31" i="1"/>
  <c r="AC30" i="1"/>
  <c r="AB30" i="1"/>
  <c r="AA30" i="1"/>
  <c r="Z30" i="1"/>
  <c r="R30" i="1"/>
  <c r="Q30" i="1"/>
  <c r="P30" i="1"/>
  <c r="O30" i="1"/>
  <c r="N30" i="1"/>
  <c r="M30" i="1"/>
  <c r="L30" i="1"/>
  <c r="K30" i="1"/>
  <c r="J30" i="1"/>
  <c r="H30" i="1"/>
  <c r="G30" i="1"/>
  <c r="F30" i="1"/>
  <c r="E30" i="1"/>
  <c r="D30" i="1"/>
  <c r="AC29" i="1"/>
  <c r="AB29" i="1"/>
  <c r="AA29" i="1"/>
  <c r="Z29" i="1"/>
  <c r="R29" i="1"/>
  <c r="Q29" i="1"/>
  <c r="P29" i="1"/>
  <c r="O29" i="1"/>
  <c r="N29" i="1"/>
  <c r="M29" i="1"/>
  <c r="L29" i="1"/>
  <c r="K29" i="1"/>
  <c r="AQ29" i="1" s="1"/>
  <c r="J29" i="1"/>
  <c r="H29" i="1"/>
  <c r="G29" i="1"/>
  <c r="F29" i="1"/>
  <c r="E29" i="1"/>
  <c r="D29" i="1"/>
  <c r="AC28" i="1"/>
  <c r="AB28" i="1"/>
  <c r="AA28" i="1"/>
  <c r="Z28" i="1"/>
  <c r="R28" i="1"/>
  <c r="Q28" i="1"/>
  <c r="P28" i="1"/>
  <c r="O28" i="1"/>
  <c r="N28" i="1"/>
  <c r="M28" i="1"/>
  <c r="L28" i="1"/>
  <c r="K28" i="1"/>
  <c r="J28" i="1"/>
  <c r="H28" i="1"/>
  <c r="G28" i="1"/>
  <c r="F28" i="1"/>
  <c r="E28" i="1"/>
  <c r="D28" i="1"/>
  <c r="AC27" i="1"/>
  <c r="AB27" i="1"/>
  <c r="AA27" i="1"/>
  <c r="Z27" i="1"/>
  <c r="R27" i="1"/>
  <c r="Q27" i="1"/>
  <c r="P27" i="1"/>
  <c r="O27" i="1"/>
  <c r="N27" i="1"/>
  <c r="M27" i="1"/>
  <c r="AD27" i="1" s="1"/>
  <c r="L27" i="1"/>
  <c r="K27" i="1"/>
  <c r="J27" i="1"/>
  <c r="I27" i="1"/>
  <c r="H27" i="1"/>
  <c r="G27" i="1"/>
  <c r="AL27" i="1" s="1"/>
  <c r="F27" i="1"/>
  <c r="E27" i="1"/>
  <c r="D27" i="1"/>
  <c r="AC26" i="1"/>
  <c r="AB26" i="1"/>
  <c r="AA26" i="1"/>
  <c r="Z26" i="1"/>
  <c r="R26" i="1"/>
  <c r="Q26" i="1"/>
  <c r="P26" i="1"/>
  <c r="O26" i="1"/>
  <c r="N26" i="1"/>
  <c r="M26" i="1"/>
  <c r="L26" i="1"/>
  <c r="K26" i="1"/>
  <c r="J26" i="1"/>
  <c r="H26" i="1"/>
  <c r="G26" i="1"/>
  <c r="F26" i="1"/>
  <c r="E26" i="1"/>
  <c r="D26" i="1"/>
  <c r="AC25" i="1"/>
  <c r="AB25" i="1"/>
  <c r="AA25" i="1"/>
  <c r="AO25" i="1" s="1"/>
  <c r="Z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E25" i="1" s="1"/>
  <c r="E25" i="1"/>
  <c r="D25" i="1"/>
  <c r="AC24" i="1"/>
  <c r="AB24" i="1"/>
  <c r="AA24" i="1"/>
  <c r="AO24" i="1" s="1"/>
  <c r="Z24" i="1"/>
  <c r="R24" i="1"/>
  <c r="Q24" i="1"/>
  <c r="P24" i="1"/>
  <c r="O24" i="1"/>
  <c r="AF24" i="1" s="1"/>
  <c r="N24" i="1"/>
  <c r="M24" i="1"/>
  <c r="L24" i="1"/>
  <c r="K24" i="1"/>
  <c r="AP24" i="1" s="1"/>
  <c r="J24" i="1"/>
  <c r="H24" i="1"/>
  <c r="G24" i="1"/>
  <c r="F24" i="1"/>
  <c r="E24" i="1"/>
  <c r="D24" i="1"/>
  <c r="AC23" i="1"/>
  <c r="AB23" i="1"/>
  <c r="AA23" i="1"/>
  <c r="Z23" i="1"/>
  <c r="R23" i="1"/>
  <c r="Q23" i="1"/>
  <c r="P23" i="1"/>
  <c r="O23" i="1"/>
  <c r="N23" i="1"/>
  <c r="M23" i="1"/>
  <c r="L23" i="1"/>
  <c r="K23" i="1"/>
  <c r="J23" i="1"/>
  <c r="H23" i="1"/>
  <c r="G23" i="1"/>
  <c r="F23" i="1"/>
  <c r="E23" i="1"/>
  <c r="D23" i="1"/>
  <c r="AC22" i="1"/>
  <c r="AB22" i="1"/>
  <c r="AA22" i="1"/>
  <c r="Z22" i="1"/>
  <c r="R22" i="1"/>
  <c r="Q22" i="1"/>
  <c r="P22" i="1"/>
  <c r="O22" i="1"/>
  <c r="N22" i="1"/>
  <c r="M22" i="1"/>
  <c r="L22" i="1"/>
  <c r="K22" i="1"/>
  <c r="J22" i="1"/>
  <c r="H22" i="1"/>
  <c r="G22" i="1"/>
  <c r="F22" i="1"/>
  <c r="E22" i="1"/>
  <c r="D22" i="1"/>
  <c r="AC21" i="1"/>
  <c r="AB21" i="1"/>
  <c r="AA21" i="1"/>
  <c r="Z21" i="1"/>
  <c r="R21" i="1"/>
  <c r="Q21" i="1"/>
  <c r="P21" i="1"/>
  <c r="O21" i="1"/>
  <c r="N21" i="1"/>
  <c r="M21" i="1"/>
  <c r="L21" i="1"/>
  <c r="K21" i="1"/>
  <c r="W21" i="1" s="1"/>
  <c r="J21" i="1"/>
  <c r="H21" i="1"/>
  <c r="G21" i="1"/>
  <c r="F21" i="1"/>
  <c r="E21" i="1"/>
  <c r="D21" i="1"/>
  <c r="AC20" i="1"/>
  <c r="AB20" i="1"/>
  <c r="AA20" i="1"/>
  <c r="Z20" i="1"/>
  <c r="R20" i="1"/>
  <c r="Q20" i="1"/>
  <c r="P20" i="1"/>
  <c r="O20" i="1"/>
  <c r="N20" i="1"/>
  <c r="M20" i="1"/>
  <c r="L20" i="1"/>
  <c r="K20" i="1"/>
  <c r="J20" i="1"/>
  <c r="H20" i="1"/>
  <c r="G20" i="1"/>
  <c r="F20" i="1"/>
  <c r="AF20" i="1" s="1"/>
  <c r="E20" i="1"/>
  <c r="D20" i="1"/>
  <c r="AC19" i="1"/>
  <c r="AB19" i="1"/>
  <c r="AA19" i="1"/>
  <c r="Z19" i="1"/>
  <c r="R19" i="1"/>
  <c r="X19" i="1" s="1"/>
  <c r="Q19" i="1"/>
  <c r="P19" i="1"/>
  <c r="O19" i="1"/>
  <c r="N19" i="1"/>
  <c r="T19" i="1" s="1"/>
  <c r="M19" i="1"/>
  <c r="L19" i="1"/>
  <c r="K19" i="1"/>
  <c r="J19" i="1"/>
  <c r="H19" i="1"/>
  <c r="G19" i="1"/>
  <c r="F19" i="1"/>
  <c r="E19" i="1"/>
  <c r="D19" i="1"/>
  <c r="AC18" i="1"/>
  <c r="AB18" i="1"/>
  <c r="AA18" i="1"/>
  <c r="Z18" i="1"/>
  <c r="R18" i="1"/>
  <c r="X18" i="1" s="1"/>
  <c r="Q18" i="1"/>
  <c r="W18" i="1" s="1"/>
  <c r="P18" i="1"/>
  <c r="O18" i="1"/>
  <c r="U18" i="1" s="1"/>
  <c r="N18" i="1"/>
  <c r="M18" i="1"/>
  <c r="L18" i="1"/>
  <c r="K18" i="1"/>
  <c r="J18" i="1"/>
  <c r="I18" i="1"/>
  <c r="AK18" i="1" s="1"/>
  <c r="H18" i="1"/>
  <c r="G18" i="1"/>
  <c r="F18" i="1"/>
  <c r="E18" i="1"/>
  <c r="D18" i="1"/>
  <c r="AC17" i="1"/>
  <c r="AB17" i="1"/>
  <c r="AA17" i="1"/>
  <c r="Z17" i="1"/>
  <c r="R17" i="1"/>
  <c r="Q17" i="1"/>
  <c r="P17" i="1"/>
  <c r="O17" i="1"/>
  <c r="N17" i="1"/>
  <c r="M17" i="1"/>
  <c r="L17" i="1"/>
  <c r="K17" i="1"/>
  <c r="J17" i="1"/>
  <c r="H17" i="1"/>
  <c r="G17" i="1"/>
  <c r="F17" i="1"/>
  <c r="E17" i="1"/>
  <c r="D17" i="1"/>
  <c r="AC16" i="1"/>
  <c r="AB16" i="1"/>
  <c r="AA16" i="1"/>
  <c r="Z16" i="1"/>
  <c r="R16" i="1"/>
  <c r="Q16" i="1"/>
  <c r="P16" i="1"/>
  <c r="O16" i="1"/>
  <c r="N16" i="1"/>
  <c r="M16" i="1"/>
  <c r="L16" i="1"/>
  <c r="K16" i="1"/>
  <c r="J16" i="1"/>
  <c r="H16" i="1"/>
  <c r="G16" i="1"/>
  <c r="F16" i="1"/>
  <c r="E16" i="1"/>
  <c r="D16" i="1"/>
  <c r="AC15" i="1"/>
  <c r="AB15" i="1"/>
  <c r="AA15" i="1"/>
  <c r="Z15" i="1"/>
  <c r="R15" i="1"/>
  <c r="Q15" i="1"/>
  <c r="P15" i="1"/>
  <c r="O15" i="1"/>
  <c r="N15" i="1"/>
  <c r="M15" i="1"/>
  <c r="L15" i="1"/>
  <c r="K15" i="1"/>
  <c r="J15" i="1"/>
  <c r="H15" i="1"/>
  <c r="G15" i="1"/>
  <c r="F15" i="1"/>
  <c r="E15" i="1"/>
  <c r="D15" i="1"/>
  <c r="AC14" i="1"/>
  <c r="AB14" i="1"/>
  <c r="AA14" i="1"/>
  <c r="Z14" i="1"/>
  <c r="R14" i="1"/>
  <c r="Q14" i="1"/>
  <c r="P14" i="1"/>
  <c r="O14" i="1"/>
  <c r="N14" i="1"/>
  <c r="M14" i="1"/>
  <c r="L14" i="1"/>
  <c r="K14" i="1"/>
  <c r="J14" i="1"/>
  <c r="H14" i="1"/>
  <c r="G14" i="1"/>
  <c r="F14" i="1"/>
  <c r="E14" i="1"/>
  <c r="D14" i="1"/>
  <c r="AC13" i="1"/>
  <c r="AB13" i="1"/>
  <c r="AA13" i="1"/>
  <c r="Z13" i="1"/>
  <c r="R13" i="1"/>
  <c r="Q13" i="1"/>
  <c r="P13" i="1"/>
  <c r="O13" i="1"/>
  <c r="N13" i="1"/>
  <c r="M13" i="1"/>
  <c r="L13" i="1"/>
  <c r="K13" i="1"/>
  <c r="J13" i="1"/>
  <c r="H13" i="1"/>
  <c r="G13" i="1"/>
  <c r="F13" i="1"/>
  <c r="E13" i="1"/>
  <c r="D13" i="1"/>
  <c r="AC12" i="1"/>
  <c r="AB12" i="1"/>
  <c r="AP12" i="1" s="1"/>
  <c r="AA12" i="1"/>
  <c r="Z12" i="1"/>
  <c r="R12" i="1"/>
  <c r="Q12" i="1"/>
  <c r="W12" i="1" s="1"/>
  <c r="P12" i="1"/>
  <c r="O12" i="1"/>
  <c r="N12" i="1"/>
  <c r="M12" i="1"/>
  <c r="L12" i="1"/>
  <c r="K12" i="1"/>
  <c r="J12" i="1"/>
  <c r="I12" i="1"/>
  <c r="H12" i="1"/>
  <c r="G12" i="1"/>
  <c r="F12" i="1"/>
  <c r="AE12" i="1" s="1"/>
  <c r="E12" i="1"/>
  <c r="D12" i="1"/>
  <c r="AC11" i="1"/>
  <c r="AB11" i="1"/>
  <c r="AA11" i="1"/>
  <c r="Z11" i="1"/>
  <c r="R11" i="1"/>
  <c r="Q11" i="1"/>
  <c r="W11" i="1" s="1"/>
  <c r="P11" i="1"/>
  <c r="O11" i="1"/>
  <c r="N11" i="1"/>
  <c r="M11" i="1"/>
  <c r="L11" i="1"/>
  <c r="K11" i="1"/>
  <c r="J11" i="1"/>
  <c r="H11" i="1"/>
  <c r="G11" i="1"/>
  <c r="F11" i="1"/>
  <c r="AF11" i="1" s="1"/>
  <c r="E11" i="1"/>
  <c r="D11" i="1"/>
  <c r="AC10" i="1"/>
  <c r="AB10" i="1"/>
  <c r="AA10" i="1"/>
  <c r="Z10" i="1"/>
  <c r="R10" i="1"/>
  <c r="Q10" i="1"/>
  <c r="P10" i="1"/>
  <c r="O10" i="1"/>
  <c r="N10" i="1"/>
  <c r="M10" i="1"/>
  <c r="L10" i="1"/>
  <c r="K10" i="1"/>
  <c r="J10" i="1"/>
  <c r="H10" i="1"/>
  <c r="G10" i="1"/>
  <c r="F10" i="1"/>
  <c r="E10" i="1"/>
  <c r="D10" i="1"/>
  <c r="AC9" i="1"/>
  <c r="AB9" i="1"/>
  <c r="AA9" i="1"/>
  <c r="AO9" i="1" s="1"/>
  <c r="Z9" i="1"/>
  <c r="R9" i="1"/>
  <c r="X9" i="1" s="1"/>
  <c r="Q9" i="1"/>
  <c r="P9" i="1"/>
  <c r="O9" i="1"/>
  <c r="N9" i="1"/>
  <c r="M9" i="1"/>
  <c r="L9" i="1"/>
  <c r="K9" i="1"/>
  <c r="I9" i="1" s="1"/>
  <c r="J9" i="1"/>
  <c r="H9" i="1"/>
  <c r="G9" i="1"/>
  <c r="F9" i="1"/>
  <c r="E9" i="1"/>
  <c r="D9" i="1"/>
  <c r="AC8" i="1"/>
  <c r="AB8" i="1"/>
  <c r="AA8" i="1"/>
  <c r="Z8" i="1"/>
  <c r="R8" i="1"/>
  <c r="Q8" i="1"/>
  <c r="P8" i="1"/>
  <c r="O8" i="1"/>
  <c r="N8" i="1"/>
  <c r="M8" i="1"/>
  <c r="L8" i="1"/>
  <c r="K8" i="1"/>
  <c r="I8" i="1" s="1"/>
  <c r="J8" i="1"/>
  <c r="H8" i="1"/>
  <c r="G8" i="1"/>
  <c r="F8" i="1"/>
  <c r="E8" i="1"/>
  <c r="D8" i="1"/>
  <c r="K5" i="1"/>
  <c r="J5" i="1"/>
  <c r="I5" i="1"/>
  <c r="H5" i="1"/>
  <c r="G5" i="1"/>
  <c r="F5" i="1"/>
  <c r="E5" i="1"/>
  <c r="D5" i="1"/>
  <c r="AD9" i="1" l="1"/>
  <c r="V12" i="1"/>
  <c r="AE17" i="1"/>
  <c r="AN18" i="1"/>
  <c r="AE24" i="1"/>
  <c r="AN25" i="1"/>
  <c r="W9" i="1"/>
  <c r="AF10" i="1"/>
  <c r="AG17" i="1"/>
  <c r="AD18" i="1"/>
  <c r="AP18" i="1"/>
  <c r="AG24" i="1"/>
  <c r="AE32" i="1"/>
  <c r="AQ37" i="1"/>
  <c r="AN41" i="1"/>
  <c r="AE18" i="1"/>
  <c r="V21" i="1"/>
  <c r="I24" i="1"/>
  <c r="AN9" i="1"/>
  <c r="AN20" i="1"/>
  <c r="V28" i="1"/>
  <c r="W14" i="1"/>
  <c r="AE26" i="1"/>
  <c r="W28" i="1"/>
  <c r="AJ9" i="1"/>
  <c r="AG23" i="1"/>
  <c r="AD42" i="1"/>
  <c r="AD13" i="1"/>
  <c r="T15" i="1"/>
  <c r="AD17" i="1"/>
  <c r="T26" i="1"/>
  <c r="AQ16" i="1"/>
  <c r="AE8" i="1"/>
  <c r="V20" i="1"/>
  <c r="V17" i="1"/>
  <c r="AO27" i="1"/>
  <c r="AE33" i="1"/>
  <c r="AD26" i="1"/>
  <c r="AE41" i="1"/>
  <c r="T28" i="1"/>
  <c r="AD34" i="1"/>
  <c r="AN11" i="1"/>
  <c r="AG12" i="1"/>
  <c r="AE40" i="1"/>
  <c r="AD43" i="1"/>
  <c r="V9" i="1"/>
  <c r="U14" i="1"/>
  <c r="AO19" i="1"/>
  <c r="AE31" i="1"/>
  <c r="AQ35" i="1"/>
  <c r="AE16" i="1"/>
  <c r="W33" i="1"/>
  <c r="U42" i="1"/>
  <c r="U45" i="1"/>
  <c r="AF39" i="1"/>
  <c r="AD28" i="1"/>
  <c r="T30" i="1"/>
  <c r="AG32" i="1"/>
  <c r="W40" i="1"/>
  <c r="T43" i="1"/>
  <c r="AO18" i="1"/>
  <c r="AE19" i="1"/>
  <c r="AQ31" i="1"/>
  <c r="AN34" i="1"/>
  <c r="AE35" i="1"/>
  <c r="V13" i="1"/>
  <c r="W41" i="1"/>
  <c r="AL12" i="1"/>
  <c r="AG8" i="1"/>
  <c r="AL9" i="1"/>
  <c r="AP11" i="1"/>
  <c r="AQ12" i="1"/>
  <c r="U12" i="1"/>
  <c r="X13" i="1"/>
  <c r="AO17" i="1"/>
  <c r="V18" i="1"/>
  <c r="W20" i="1"/>
  <c r="T21" i="1"/>
  <c r="AE23" i="1"/>
  <c r="AF23" i="1"/>
  <c r="W27" i="1"/>
  <c r="AN27" i="1"/>
  <c r="U28" i="1"/>
  <c r="AN28" i="1"/>
  <c r="U29" i="1"/>
  <c r="I32" i="1"/>
  <c r="I33" i="1"/>
  <c r="AN33" i="1"/>
  <c r="I35" i="1"/>
  <c r="AI35" i="1" s="1"/>
  <c r="T36" i="1"/>
  <c r="U36" i="1"/>
  <c r="AQ38" i="1"/>
  <c r="T38" i="1"/>
  <c r="AN40" i="1"/>
  <c r="X8" i="1"/>
  <c r="AK8" i="1"/>
  <c r="AE9" i="1"/>
  <c r="AG10" i="1"/>
  <c r="AE10" i="1"/>
  <c r="V11" i="1"/>
  <c r="AG14" i="1"/>
  <c r="AJ16" i="1"/>
  <c r="AQ19" i="1"/>
  <c r="V19" i="1"/>
  <c r="X20" i="1"/>
  <c r="AI27" i="1"/>
  <c r="X27" i="1"/>
  <c r="V29" i="1"/>
  <c r="AO32" i="1"/>
  <c r="AO33" i="1"/>
  <c r="T34" i="1"/>
  <c r="W34" i="1"/>
  <c r="AO34" i="1"/>
  <c r="AO35" i="1"/>
  <c r="AI12" i="1"/>
  <c r="V15" i="1"/>
  <c r="U17" i="1"/>
  <c r="AP17" i="1"/>
  <c r="AF31" i="1"/>
  <c r="AP32" i="1"/>
  <c r="X33" i="1"/>
  <c r="V35" i="1"/>
  <c r="S8" i="1"/>
  <c r="U8" i="1"/>
  <c r="AO8" i="1"/>
  <c r="AF9" i="1"/>
  <c r="AN8" i="1"/>
  <c r="AP8" i="1"/>
  <c r="T9" i="1"/>
  <c r="AG9" i="1"/>
  <c r="AJ12" i="1"/>
  <c r="AE14" i="1"/>
  <c r="AG16" i="1"/>
  <c r="AF16" i="1"/>
  <c r="AQ17" i="1"/>
  <c r="AF18" i="1"/>
  <c r="AD24" i="1"/>
  <c r="AH24" i="1" s="1"/>
  <c r="AK27" i="1"/>
  <c r="X28" i="1"/>
  <c r="AG31" i="1"/>
  <c r="AI34" i="1"/>
  <c r="W35" i="1"/>
  <c r="AQ39" i="1"/>
  <c r="T44" i="1"/>
  <c r="U44" i="1"/>
  <c r="AQ46" i="1"/>
  <c r="T46" i="1"/>
  <c r="I16" i="1"/>
  <c r="AK16" i="1" s="1"/>
  <c r="I17" i="1"/>
  <c r="AJ17" i="1" s="1"/>
  <c r="W17" i="1"/>
  <c r="AI25" i="1"/>
  <c r="AF25" i="1"/>
  <c r="I26" i="1"/>
  <c r="AJ26" i="1" s="1"/>
  <c r="AJ34" i="1"/>
  <c r="X35" i="1"/>
  <c r="AD36" i="1"/>
  <c r="T37" i="1"/>
  <c r="AF40" i="1"/>
  <c r="AL41" i="1"/>
  <c r="AF41" i="1"/>
  <c r="AE42" i="1"/>
  <c r="I43" i="1"/>
  <c r="AJ43" i="1" s="1"/>
  <c r="AI8" i="1"/>
  <c r="AJ8" i="1"/>
  <c r="AI9" i="1"/>
  <c r="AO10" i="1"/>
  <c r="AF13" i="1"/>
  <c r="T14" i="1"/>
  <c r="X16" i="1"/>
  <c r="AO16" i="1"/>
  <c r="AL18" i="1"/>
  <c r="U21" i="1"/>
  <c r="AN26" i="1"/>
  <c r="AD32" i="1"/>
  <c r="AJ33" i="1"/>
  <c r="AF34" i="1"/>
  <c r="U37" i="1"/>
  <c r="I40" i="1"/>
  <c r="AI40" i="1" s="1"/>
  <c r="AG40" i="1"/>
  <c r="I41" i="1"/>
  <c r="AJ41" i="1" s="1"/>
  <c r="AG41" i="1"/>
  <c r="AF42" i="1"/>
  <c r="T13" i="1"/>
  <c r="AN13" i="1"/>
  <c r="U16" i="1"/>
  <c r="AP16" i="1"/>
  <c r="T17" i="1"/>
  <c r="W26" i="1"/>
  <c r="AO26" i="1"/>
  <c r="AK32" i="1"/>
  <c r="AK33" i="1"/>
  <c r="AL34" i="1"/>
  <c r="AK35" i="1"/>
  <c r="W42" i="1"/>
  <c r="AN42" i="1"/>
  <c r="V43" i="1"/>
  <c r="AL8" i="1"/>
  <c r="AF8" i="1"/>
  <c r="AK9" i="1"/>
  <c r="AP9" i="1"/>
  <c r="AE11" i="1"/>
  <c r="AO12" i="1"/>
  <c r="U13" i="1"/>
  <c r="AN16" i="1"/>
  <c r="X17" i="1"/>
  <c r="AN17" i="1"/>
  <c r="I19" i="1"/>
  <c r="AL19" i="1" s="1"/>
  <c r="W19" i="1"/>
  <c r="AN19" i="1"/>
  <c r="W25" i="1"/>
  <c r="X25" i="1"/>
  <c r="X26" i="1"/>
  <c r="AP26" i="1"/>
  <c r="AQ27" i="1"/>
  <c r="V27" i="1"/>
  <c r="T29" i="1"/>
  <c r="AL32" i="1"/>
  <c r="AF32" i="1"/>
  <c r="AG33" i="1"/>
  <c r="AF33" i="1"/>
  <c r="AE34" i="1"/>
  <c r="AG39" i="1"/>
  <c r="T40" i="1"/>
  <c r="AP40" i="1"/>
  <c r="X41" i="1"/>
  <c r="AO41" i="1"/>
  <c r="X42" i="1"/>
  <c r="W43" i="1"/>
  <c r="AQ45" i="1"/>
  <c r="T45" i="1"/>
  <c r="AM9" i="1"/>
  <c r="AR9" i="1" s="1"/>
  <c r="S15" i="1"/>
  <c r="AQ8" i="1"/>
  <c r="T8" i="1"/>
  <c r="S9" i="1"/>
  <c r="AQ9" i="1"/>
  <c r="AP10" i="1"/>
  <c r="I11" i="1"/>
  <c r="AJ11" i="1" s="1"/>
  <c r="AG11" i="1"/>
  <c r="AO11" i="1"/>
  <c r="X12" i="1"/>
  <c r="AF12" i="1"/>
  <c r="AN12" i="1"/>
  <c r="W13" i="1"/>
  <c r="AE13" i="1"/>
  <c r="V14" i="1"/>
  <c r="AD14" i="1"/>
  <c r="U15" i="1"/>
  <c r="T16" i="1"/>
  <c r="S17" i="1"/>
  <c r="T18" i="1"/>
  <c r="AL24" i="1"/>
  <c r="AK25" i="1"/>
  <c r="S10" i="1"/>
  <c r="AQ10" i="1"/>
  <c r="AJ24" i="1"/>
  <c r="AI24" i="1"/>
  <c r="S11" i="1"/>
  <c r="AQ11" i="1"/>
  <c r="I13" i="1"/>
  <c r="AI13" i="1" s="1"/>
  <c r="AG13" i="1"/>
  <c r="AO13" i="1"/>
  <c r="X14" i="1"/>
  <c r="AF14" i="1"/>
  <c r="AN14" i="1"/>
  <c r="W15" i="1"/>
  <c r="AE15" i="1"/>
  <c r="V16" i="1"/>
  <c r="AD16" i="1"/>
  <c r="AH16" i="1" s="1"/>
  <c r="AL16" i="1"/>
  <c r="AI18" i="1"/>
  <c r="T20" i="1"/>
  <c r="U20" i="1"/>
  <c r="AD20" i="1"/>
  <c r="AP22" i="1"/>
  <c r="AO22" i="1"/>
  <c r="I22" i="1"/>
  <c r="AN22" i="1"/>
  <c r="X22" i="1"/>
  <c r="W22" i="1"/>
  <c r="V22" i="1"/>
  <c r="U22" i="1"/>
  <c r="S22" i="1"/>
  <c r="AQ22" i="1"/>
  <c r="AO23" i="1"/>
  <c r="I23" i="1"/>
  <c r="AN23" i="1"/>
  <c r="X23" i="1"/>
  <c r="W23" i="1"/>
  <c r="V23" i="1"/>
  <c r="U23" i="1"/>
  <c r="T23" i="1"/>
  <c r="S23" i="1"/>
  <c r="AP23" i="1"/>
  <c r="AL26" i="1"/>
  <c r="V26" i="1"/>
  <c r="AG26" i="1"/>
  <c r="AE27" i="1"/>
  <c r="AG27" i="1"/>
  <c r="AF27" i="1"/>
  <c r="AJ27" i="1"/>
  <c r="AM27" i="1" s="1"/>
  <c r="T27" i="1"/>
  <c r="AD15" i="1"/>
  <c r="AL25" i="1"/>
  <c r="AF26" i="1"/>
  <c r="AH26" i="1" s="1"/>
  <c r="U26" i="1"/>
  <c r="V8" i="1"/>
  <c r="AD8" i="1"/>
  <c r="AH8" i="1" s="1"/>
  <c r="U9" i="1"/>
  <c r="T10" i="1"/>
  <c r="W8" i="1"/>
  <c r="U10" i="1"/>
  <c r="T11" i="1"/>
  <c r="S12" i="1"/>
  <c r="AP13" i="1"/>
  <c r="I14" i="1"/>
  <c r="AO14" i="1"/>
  <c r="X15" i="1"/>
  <c r="AF15" i="1"/>
  <c r="AN15" i="1"/>
  <c r="W16" i="1"/>
  <c r="AJ18" i="1"/>
  <c r="AE20" i="1"/>
  <c r="AG21" i="1"/>
  <c r="AF21" i="1"/>
  <c r="AE21" i="1"/>
  <c r="T22" i="1"/>
  <c r="AQ23" i="1"/>
  <c r="AN24" i="1"/>
  <c r="AG25" i="1"/>
  <c r="V10" i="1"/>
  <c r="AD10" i="1"/>
  <c r="AH10" i="1" s="1"/>
  <c r="U11" i="1"/>
  <c r="T12" i="1"/>
  <c r="S13" i="1"/>
  <c r="Y13" i="1" s="1"/>
  <c r="AQ13" i="1"/>
  <c r="AP14" i="1"/>
  <c r="I15" i="1"/>
  <c r="AK15" i="1" s="1"/>
  <c r="AG15" i="1"/>
  <c r="AO15" i="1"/>
  <c r="AK17" i="1"/>
  <c r="AG18" i="1"/>
  <c r="AD19" i="1"/>
  <c r="W10" i="1"/>
  <c r="AD11" i="1"/>
  <c r="AK12" i="1"/>
  <c r="AM12" i="1" s="1"/>
  <c r="S14" i="1"/>
  <c r="AQ14" i="1"/>
  <c r="AP15" i="1"/>
  <c r="AF17" i="1"/>
  <c r="AH17" i="1" s="1"/>
  <c r="AI19" i="1"/>
  <c r="X10" i="1"/>
  <c r="AN10" i="1"/>
  <c r="AD12" i="1"/>
  <c r="AQ15" i="1"/>
  <c r="AJ19" i="1"/>
  <c r="AF19" i="1"/>
  <c r="AG20" i="1"/>
  <c r="I10" i="1"/>
  <c r="AI10" i="1" s="1"/>
  <c r="X11" i="1"/>
  <c r="S16" i="1"/>
  <c r="AK19" i="1"/>
  <c r="U19" i="1"/>
  <c r="AG19" i="1"/>
  <c r="AQ21" i="1"/>
  <c r="AD21" i="1"/>
  <c r="AJ25" i="1"/>
  <c r="AI26" i="1"/>
  <c r="S24" i="1"/>
  <c r="AQ24" i="1"/>
  <c r="AP25" i="1"/>
  <c r="AE28" i="1"/>
  <c r="AD29" i="1"/>
  <c r="U30" i="1"/>
  <c r="T31" i="1"/>
  <c r="S32" i="1"/>
  <c r="AI32" i="1"/>
  <c r="AQ32" i="1"/>
  <c r="AP33" i="1"/>
  <c r="AG34" i="1"/>
  <c r="AH34" i="1" s="1"/>
  <c r="AF35" i="1"/>
  <c r="AN35" i="1"/>
  <c r="W36" i="1"/>
  <c r="AE36" i="1"/>
  <c r="V37" i="1"/>
  <c r="AD37" i="1"/>
  <c r="U38" i="1"/>
  <c r="T39" i="1"/>
  <c r="S40" i="1"/>
  <c r="AQ40" i="1"/>
  <c r="AP41" i="1"/>
  <c r="I42" i="1"/>
  <c r="AI42" i="1" s="1"/>
  <c r="AG42" i="1"/>
  <c r="AH42" i="1" s="1"/>
  <c r="AO42" i="1"/>
  <c r="X43" i="1"/>
  <c r="AF43" i="1"/>
  <c r="AN43" i="1"/>
  <c r="W44" i="1"/>
  <c r="AE44" i="1"/>
  <c r="V45" i="1"/>
  <c r="AD45" i="1"/>
  <c r="U46" i="1"/>
  <c r="AD22" i="1"/>
  <c r="T24" i="1"/>
  <c r="S25" i="1"/>
  <c r="AQ25" i="1"/>
  <c r="AF28" i="1"/>
  <c r="W29" i="1"/>
  <c r="AE29" i="1"/>
  <c r="V30" i="1"/>
  <c r="AD30" i="1"/>
  <c r="U31" i="1"/>
  <c r="T32" i="1"/>
  <c r="AJ32" i="1"/>
  <c r="S33" i="1"/>
  <c r="AI33" i="1"/>
  <c r="AQ33" i="1"/>
  <c r="AG35" i="1"/>
  <c r="X36" i="1"/>
  <c r="AF36" i="1"/>
  <c r="AN36" i="1"/>
  <c r="W37" i="1"/>
  <c r="AE37" i="1"/>
  <c r="V38" i="1"/>
  <c r="AD38" i="1"/>
  <c r="U39" i="1"/>
  <c r="S41" i="1"/>
  <c r="AI41" i="1"/>
  <c r="AQ41" i="1"/>
  <c r="AP42" i="1"/>
  <c r="AG43" i="1"/>
  <c r="AO43" i="1"/>
  <c r="X44" i="1"/>
  <c r="AF44" i="1"/>
  <c r="AN44" i="1"/>
  <c r="W45" i="1"/>
  <c r="AE45" i="1"/>
  <c r="V46" i="1"/>
  <c r="AD46" i="1"/>
  <c r="S18" i="1"/>
  <c r="Y18" i="1" s="1"/>
  <c r="AQ18" i="1"/>
  <c r="AP19" i="1"/>
  <c r="I20" i="1"/>
  <c r="AL20" i="1" s="1"/>
  <c r="AO20" i="1"/>
  <c r="X21" i="1"/>
  <c r="AN21" i="1"/>
  <c r="AE22" i="1"/>
  <c r="AD23" i="1"/>
  <c r="AH23" i="1" s="1"/>
  <c r="AL23" i="1"/>
  <c r="U24" i="1"/>
  <c r="AK24" i="1"/>
  <c r="AM24" i="1" s="1"/>
  <c r="T25" i="1"/>
  <c r="S26" i="1"/>
  <c r="Y26" i="1" s="1"/>
  <c r="AQ26" i="1"/>
  <c r="AP27" i="1"/>
  <c r="I28" i="1"/>
  <c r="AG28" i="1"/>
  <c r="AO28" i="1"/>
  <c r="X29" i="1"/>
  <c r="AF29" i="1"/>
  <c r="AN29" i="1"/>
  <c r="W30" i="1"/>
  <c r="AE30" i="1"/>
  <c r="V31" i="1"/>
  <c r="AD31" i="1"/>
  <c r="AH31" i="1" s="1"/>
  <c r="U32" i="1"/>
  <c r="T33" i="1"/>
  <c r="S34" i="1"/>
  <c r="AQ34" i="1"/>
  <c r="AP35" i="1"/>
  <c r="I36" i="1"/>
  <c r="AG36" i="1"/>
  <c r="AO36" i="1"/>
  <c r="X37" i="1"/>
  <c r="AF37" i="1"/>
  <c r="AN37" i="1"/>
  <c r="W38" i="1"/>
  <c r="AE38" i="1"/>
  <c r="V39" i="1"/>
  <c r="AD39" i="1"/>
  <c r="U40" i="1"/>
  <c r="T41" i="1"/>
  <c r="S42" i="1"/>
  <c r="AQ42" i="1"/>
  <c r="AH43" i="1"/>
  <c r="AP43" i="1"/>
  <c r="I44" i="1"/>
  <c r="AG44" i="1"/>
  <c r="AO44" i="1"/>
  <c r="X45" i="1"/>
  <c r="AF45" i="1"/>
  <c r="AN45" i="1"/>
  <c r="W46" i="1"/>
  <c r="AE46" i="1"/>
  <c r="S19" i="1"/>
  <c r="AP20" i="1"/>
  <c r="I21" i="1"/>
  <c r="AO21" i="1"/>
  <c r="AF22" i="1"/>
  <c r="V24" i="1"/>
  <c r="U25" i="1"/>
  <c r="S27" i="1"/>
  <c r="AP28" i="1"/>
  <c r="I29" i="1"/>
  <c r="AG29" i="1"/>
  <c r="AO29" i="1"/>
  <c r="X30" i="1"/>
  <c r="AF30" i="1"/>
  <c r="AN30" i="1"/>
  <c r="W31" i="1"/>
  <c r="V32" i="1"/>
  <c r="U33" i="1"/>
  <c r="S35" i="1"/>
  <c r="AP36" i="1"/>
  <c r="I37" i="1"/>
  <c r="AL37" i="1" s="1"/>
  <c r="AG37" i="1"/>
  <c r="AO37" i="1"/>
  <c r="X38" i="1"/>
  <c r="AF38" i="1"/>
  <c r="AN38" i="1"/>
  <c r="W39" i="1"/>
  <c r="AE39" i="1"/>
  <c r="V40" i="1"/>
  <c r="AD40" i="1"/>
  <c r="AH40" i="1" s="1"/>
  <c r="U41" i="1"/>
  <c r="T42" i="1"/>
  <c r="S43" i="1"/>
  <c r="AQ43" i="1"/>
  <c r="AP44" i="1"/>
  <c r="I45" i="1"/>
  <c r="AL45" i="1" s="1"/>
  <c r="AG45" i="1"/>
  <c r="AO45" i="1"/>
  <c r="X46" i="1"/>
  <c r="AF46" i="1"/>
  <c r="AN46" i="1"/>
  <c r="S20" i="1"/>
  <c r="Y20" i="1" s="1"/>
  <c r="AQ20" i="1"/>
  <c r="AP21" i="1"/>
  <c r="AG22" i="1"/>
  <c r="W24" i="1"/>
  <c r="V25" i="1"/>
  <c r="AD25" i="1"/>
  <c r="S28" i="1"/>
  <c r="Y28" i="1" s="1"/>
  <c r="AQ28" i="1"/>
  <c r="AP29" i="1"/>
  <c r="I30" i="1"/>
  <c r="AG30" i="1"/>
  <c r="AO30" i="1"/>
  <c r="X31" i="1"/>
  <c r="AN31" i="1"/>
  <c r="W32" i="1"/>
  <c r="V33" i="1"/>
  <c r="AD33" i="1"/>
  <c r="AH33" i="1" s="1"/>
  <c r="AL33" i="1"/>
  <c r="U34" i="1"/>
  <c r="AK34" i="1"/>
  <c r="T35" i="1"/>
  <c r="S36" i="1"/>
  <c r="Y36" i="1" s="1"/>
  <c r="AQ36" i="1"/>
  <c r="AP37" i="1"/>
  <c r="I38" i="1"/>
  <c r="AK38" i="1" s="1"/>
  <c r="AG38" i="1"/>
  <c r="AO38" i="1"/>
  <c r="X39" i="1"/>
  <c r="AN39" i="1"/>
  <c r="V41" i="1"/>
  <c r="AD41" i="1"/>
  <c r="AH41" i="1" s="1"/>
  <c r="S44" i="1"/>
  <c r="Y44" i="1" s="1"/>
  <c r="AQ44" i="1"/>
  <c r="AP45" i="1"/>
  <c r="I46" i="1"/>
  <c r="AL46" i="1" s="1"/>
  <c r="AG46" i="1"/>
  <c r="AO46" i="1"/>
  <c r="S21" i="1"/>
  <c r="Y21" i="1" s="1"/>
  <c r="X24" i="1"/>
  <c r="U27" i="1"/>
  <c r="S29" i="1"/>
  <c r="AP30" i="1"/>
  <c r="I31" i="1"/>
  <c r="AI31" i="1" s="1"/>
  <c r="AO31" i="1"/>
  <c r="X32" i="1"/>
  <c r="V34" i="1"/>
  <c r="U35" i="1"/>
  <c r="S37" i="1"/>
  <c r="Y37" i="1" s="1"/>
  <c r="AP38" i="1"/>
  <c r="I39" i="1"/>
  <c r="AI39" i="1" s="1"/>
  <c r="AO39" i="1"/>
  <c r="V42" i="1"/>
  <c r="U43" i="1"/>
  <c r="S45" i="1"/>
  <c r="Y45" i="1" s="1"/>
  <c r="AP46" i="1"/>
  <c r="S30" i="1"/>
  <c r="AQ30" i="1"/>
  <c r="AP31" i="1"/>
  <c r="AD35" i="1"/>
  <c r="AH35" i="1" s="1"/>
  <c r="AL35" i="1"/>
  <c r="S38" i="1"/>
  <c r="AP39" i="1"/>
  <c r="AL43" i="1"/>
  <c r="S46" i="1"/>
  <c r="S31" i="1"/>
  <c r="S39" i="1"/>
  <c r="AH21" i="1" l="1"/>
  <c r="Y38" i="1"/>
  <c r="AJ40" i="1"/>
  <c r="Y30" i="1"/>
  <c r="AH44" i="1"/>
  <c r="AH36" i="1"/>
  <c r="AR27" i="1"/>
  <c r="AH9" i="1"/>
  <c r="AH12" i="1"/>
  <c r="Y29" i="1"/>
  <c r="AH19" i="1"/>
  <c r="AH18" i="1"/>
  <c r="AH29" i="1"/>
  <c r="AH13" i="1"/>
  <c r="AH37" i="1"/>
  <c r="AM8" i="1"/>
  <c r="AR8" i="1" s="1"/>
  <c r="AH38" i="1"/>
  <c r="Y16" i="1"/>
  <c r="AH11" i="1"/>
  <c r="Y17" i="1"/>
  <c r="AH28" i="1"/>
  <c r="AM33" i="1"/>
  <c r="AR33" i="1" s="1"/>
  <c r="Y10" i="1"/>
  <c r="AH15" i="1"/>
  <c r="AR24" i="1"/>
  <c r="AH32" i="1"/>
  <c r="AH39" i="1"/>
  <c r="AH30" i="1"/>
  <c r="AH22" i="1"/>
  <c r="AM19" i="1"/>
  <c r="AR19" i="1" s="1"/>
  <c r="AK42" i="1"/>
  <c r="AM18" i="1"/>
  <c r="AR18" i="1" s="1"/>
  <c r="AL40" i="1"/>
  <c r="AK41" i="1"/>
  <c r="AM41" i="1" s="1"/>
  <c r="AR41" i="1" s="1"/>
  <c r="AK43" i="1"/>
  <c r="AI43" i="1"/>
  <c r="AK40" i="1"/>
  <c r="AH45" i="1"/>
  <c r="Y23" i="1"/>
  <c r="Y8" i="1"/>
  <c r="AH46" i="1"/>
  <c r="Y32" i="1"/>
  <c r="AJ10" i="1"/>
  <c r="AL17" i="1"/>
  <c r="Y31" i="1"/>
  <c r="AM25" i="1"/>
  <c r="AR25" i="1" s="1"/>
  <c r="Y14" i="1"/>
  <c r="AK26" i="1"/>
  <c r="AM26" i="1" s="1"/>
  <c r="AR26" i="1" s="1"/>
  <c r="Y22" i="1"/>
  <c r="AJ35" i="1"/>
  <c r="AM35" i="1" s="1"/>
  <c r="AR35" i="1" s="1"/>
  <c r="Y46" i="1"/>
  <c r="Y42" i="1"/>
  <c r="AM32" i="1"/>
  <c r="AR32" i="1" s="1"/>
  <c r="AJ13" i="1"/>
  <c r="AH27" i="1"/>
  <c r="AH20" i="1"/>
  <c r="Y15" i="1"/>
  <c r="Y11" i="1"/>
  <c r="AK13" i="1"/>
  <c r="AI17" i="1"/>
  <c r="Y39" i="1"/>
  <c r="Y43" i="1"/>
  <c r="AJ39" i="1"/>
  <c r="AR12" i="1"/>
  <c r="AJ42" i="1"/>
  <c r="AI16" i="1"/>
  <c r="AM16" i="1" s="1"/>
  <c r="AR16" i="1" s="1"/>
  <c r="AK21" i="1"/>
  <c r="AL21" i="1"/>
  <c r="AI20" i="1"/>
  <c r="AH25" i="1"/>
  <c r="Y27" i="1"/>
  <c r="Y19" i="1"/>
  <c r="Y34" i="1"/>
  <c r="Y41" i="1"/>
  <c r="Y33" i="1"/>
  <c r="AJ31" i="1"/>
  <c r="AJ14" i="1"/>
  <c r="AM34" i="1"/>
  <c r="AR34" i="1" s="1"/>
  <c r="AL42" i="1"/>
  <c r="AI28" i="1"/>
  <c r="AK11" i="1"/>
  <c r="AL14" i="1"/>
  <c r="AJ46" i="1"/>
  <c r="AI46" i="1"/>
  <c r="AK20" i="1"/>
  <c r="Y24" i="1"/>
  <c r="Y35" i="1"/>
  <c r="AL44" i="1"/>
  <c r="AK44" i="1"/>
  <c r="AK46" i="1"/>
  <c r="AJ20" i="1"/>
  <c r="AK31" i="1"/>
  <c r="AM31" i="1" s="1"/>
  <c r="AR31" i="1" s="1"/>
  <c r="AK23" i="1"/>
  <c r="AJ23" i="1"/>
  <c r="AI23" i="1"/>
  <c r="Y9" i="1"/>
  <c r="AK14" i="1"/>
  <c r="AL13" i="1"/>
  <c r="AL10" i="1"/>
  <c r="AJ38" i="1"/>
  <c r="AI38" i="1"/>
  <c r="AJ30" i="1"/>
  <c r="AI30" i="1"/>
  <c r="AL30" i="1"/>
  <c r="AK30" i="1"/>
  <c r="AK39" i="1"/>
  <c r="Y25" i="1"/>
  <c r="AL29" i="1"/>
  <c r="AL11" i="1"/>
  <c r="AK10" i="1"/>
  <c r="AL36" i="1"/>
  <c r="AK36" i="1"/>
  <c r="AL31" i="1"/>
  <c r="AJ36" i="1"/>
  <c r="Y12" i="1"/>
  <c r="AL22" i="1"/>
  <c r="AK22" i="1"/>
  <c r="AJ22" i="1"/>
  <c r="AI22" i="1"/>
  <c r="AL39" i="1"/>
  <c r="AH14" i="1"/>
  <c r="AI11" i="1"/>
  <c r="AK45" i="1"/>
  <c r="AJ45" i="1"/>
  <c r="AM45" i="1" s="1"/>
  <c r="AK29" i="1"/>
  <c r="AJ29" i="1"/>
  <c r="AJ44" i="1"/>
  <c r="AI44" i="1"/>
  <c r="AI45" i="1"/>
  <c r="AJ21" i="1"/>
  <c r="Y40" i="1"/>
  <c r="AI15" i="1"/>
  <c r="AL15" i="1"/>
  <c r="AI21" i="1"/>
  <c r="AL38" i="1"/>
  <c r="AK37" i="1"/>
  <c r="AJ37" i="1"/>
  <c r="AL28" i="1"/>
  <c r="AK28" i="1"/>
  <c r="AI37" i="1"/>
  <c r="AI14" i="1"/>
  <c r="AM14" i="1" s="1"/>
  <c r="AJ28" i="1"/>
  <c r="AI29" i="1"/>
  <c r="AI36" i="1"/>
  <c r="AJ15" i="1"/>
  <c r="AM11" i="1" l="1"/>
  <c r="AR11" i="1" s="1"/>
  <c r="AM13" i="1"/>
  <c r="AR13" i="1" s="1"/>
  <c r="AM46" i="1"/>
  <c r="AM23" i="1"/>
  <c r="AM42" i="1"/>
  <c r="AR42" i="1" s="1"/>
  <c r="AM10" i="1"/>
  <c r="AR10" i="1" s="1"/>
  <c r="AM43" i="1"/>
  <c r="AR43" i="1" s="1"/>
  <c r="AM40" i="1"/>
  <c r="AR40" i="1" s="1"/>
  <c r="AR45" i="1"/>
  <c r="AM21" i="1"/>
  <c r="AR21" i="1" s="1"/>
  <c r="AR46" i="1"/>
  <c r="AM20" i="1"/>
  <c r="AM29" i="1"/>
  <c r="AM37" i="1"/>
  <c r="AR37" i="1" s="1"/>
  <c r="AM44" i="1"/>
  <c r="AR44" i="1" s="1"/>
  <c r="AM39" i="1"/>
  <c r="AR39" i="1" s="1"/>
  <c r="AM36" i="1"/>
  <c r="AR36" i="1" s="1"/>
  <c r="AM15" i="1"/>
  <c r="AR15" i="1" s="1"/>
  <c r="AM17" i="1"/>
  <c r="AR17" i="1" s="1"/>
  <c r="AM38" i="1"/>
  <c r="AR38" i="1"/>
  <c r="AR23" i="1"/>
  <c r="AR14" i="1"/>
  <c r="AR29" i="1"/>
  <c r="AM28" i="1"/>
  <c r="AR28" i="1" s="1"/>
  <c r="AR20" i="1"/>
  <c r="AM30" i="1"/>
  <c r="AM22" i="1"/>
  <c r="AR22" i="1" s="1"/>
  <c r="AR30" i="1"/>
</calcChain>
</file>

<file path=xl/sharedStrings.xml><?xml version="1.0" encoding="utf-8"?>
<sst xmlns="http://schemas.openxmlformats.org/spreadsheetml/2006/main" count="735" uniqueCount="156">
  <si>
    <t xml:space="preserve">Total Expenses 
</t>
  </si>
  <si>
    <t xml:space="preserve">Grants 
</t>
  </si>
  <si>
    <t xml:space="preserve">GIK 
</t>
  </si>
  <si>
    <t xml:space="preserve">Private (non-GIK) (non-Spon) Programmatic 
</t>
  </si>
  <si>
    <t xml:space="preserve">Spon Programmatic 
</t>
  </si>
  <si>
    <t xml:space="preserve">Private (non-GIK) (non-Spon) Direct Non-Progr. 
</t>
  </si>
  <si>
    <t xml:space="preserve">Spon Non-Progr. 
</t>
  </si>
  <si>
    <t xml:space="preserve">Undes Non-Progr. 
</t>
  </si>
  <si>
    <t xml:space="preserve">check 
</t>
  </si>
  <si>
    <t xml:space="preserve">Program Admin. 
</t>
  </si>
  <si>
    <t xml:space="preserve">Advocacy
</t>
  </si>
  <si>
    <t xml:space="preserve">Mgmt &amp; Gen'l 
</t>
  </si>
  <si>
    <t xml:space="preserve">Fund Raising 
</t>
  </si>
  <si>
    <t xml:space="preserve">Support Services 
</t>
  </si>
  <si>
    <t xml:space="preserve">Building Oper. 
</t>
  </si>
  <si>
    <t xml:space="preserve">Advocacy 
</t>
  </si>
  <si>
    <t xml:space="preserve">Mgmt &amp; Gen'l
</t>
  </si>
  <si>
    <t xml:space="preserve">Program
</t>
  </si>
  <si>
    <t xml:space="preserve">Admin. 
</t>
  </si>
  <si>
    <t xml:space="preserve">check
</t>
  </si>
  <si>
    <t>Total Field</t>
  </si>
  <si>
    <t>Save the Children</t>
  </si>
  <si>
    <t>US-CT Home Office</t>
  </si>
  <si>
    <t>Office of President Mgmt</t>
  </si>
  <si>
    <t>Strategy and Transformation Delivery</t>
  </si>
  <si>
    <t>Innovations</t>
  </si>
  <si>
    <t>US-DC Home Office</t>
  </si>
  <si>
    <t>Gender Equity</t>
  </si>
  <si>
    <t>Board of Directors Management</t>
  </si>
  <si>
    <t>Agency Priority Projects</t>
  </si>
  <si>
    <t>Global Safety &amp; Security Mgmt - OOP</t>
  </si>
  <si>
    <t>VIP, Talent, Special Projects</t>
  </si>
  <si>
    <t>CMO Office</t>
  </si>
  <si>
    <t>MCF Communications</t>
  </si>
  <si>
    <t>MCF Brand Marketing</t>
  </si>
  <si>
    <t>Content</t>
  </si>
  <si>
    <t>End of Childhood Report Global Initiative</t>
  </si>
  <si>
    <t>Influencers &amp; Talent</t>
  </si>
  <si>
    <t>Internal Communications</t>
  </si>
  <si>
    <t>Social Media</t>
  </si>
  <si>
    <t>RD Impact Communications</t>
  </si>
  <si>
    <t>Resource Development Mgmt</t>
  </si>
  <si>
    <t>IPG_IPG- Events</t>
  </si>
  <si>
    <t>IPG-Community Unit</t>
  </si>
  <si>
    <t>Corporate Partnerships Mgmt</t>
  </si>
  <si>
    <t>Single Gift Acquisition/Cultivation</t>
  </si>
  <si>
    <t>IMF - Recurring Fundraising</t>
  </si>
  <si>
    <t>MCF Digital</t>
  </si>
  <si>
    <t>RD Fundraising Priorities</t>
  </si>
  <si>
    <t>Strategic Foundations Partnerships</t>
  </si>
  <si>
    <t>Supporter Account Operations</t>
  </si>
  <si>
    <t>Global Sponsorship - General Designated</t>
  </si>
  <si>
    <t>Global Sponsorships Mgmt</t>
  </si>
  <si>
    <t>Individual Philanthropy Mgmt</t>
  </si>
  <si>
    <t>IPG-IPG-Planned Giving</t>
  </si>
  <si>
    <t>MCF Mid-Level</t>
  </si>
  <si>
    <t>IPG- Individual Philanthropy Group</t>
  </si>
  <si>
    <t>Global Sponsorship Acquisition</t>
  </si>
  <si>
    <t>FSS-Goals and Perf. Management</t>
  </si>
  <si>
    <t>Global Partnership &amp; Innovation</t>
  </si>
  <si>
    <t>MCF Operations</t>
  </si>
  <si>
    <t>Global Sponsorship Retention</t>
  </si>
  <si>
    <t>Account</t>
  </si>
  <si>
    <t>Account(T)</t>
  </si>
  <si>
    <t>Acc_rep(T)</t>
  </si>
  <si>
    <t>Div</t>
  </si>
  <si>
    <t>Div(T)</t>
  </si>
  <si>
    <t>Cost_centre</t>
  </si>
  <si>
    <t>Cost_centre(T)</t>
  </si>
  <si>
    <t>Classification</t>
  </si>
  <si>
    <t>Classification(T)</t>
  </si>
  <si>
    <t>Theme</t>
  </si>
  <si>
    <t>Theme(T)</t>
  </si>
  <si>
    <t>Sof.type</t>
  </si>
  <si>
    <t>Sof.type(T)</t>
  </si>
  <si>
    <t>Funding_type</t>
  </si>
  <si>
    <t>Funding_type(T)</t>
  </si>
  <si>
    <t>USD Amount</t>
  </si>
  <si>
    <t>Co Management</t>
  </si>
  <si>
    <t>Co Management(T)</t>
  </si>
  <si>
    <t>Source_of_funds</t>
  </si>
  <si>
    <t>Source_of_funds(T)</t>
  </si>
  <si>
    <t>Project</t>
  </si>
  <si>
    <t>Project(T)</t>
  </si>
  <si>
    <t>Geog_area</t>
  </si>
  <si>
    <t>Geog_area(T)</t>
  </si>
  <si>
    <t>Unit_country</t>
  </si>
  <si>
    <t>Unit_country(T)</t>
  </si>
  <si>
    <t>Cell/Mobile Expense</t>
  </si>
  <si>
    <t>Telephone</t>
  </si>
  <si>
    <t>U.S. Programs</t>
  </si>
  <si>
    <t>USP Strategic Projects</t>
  </si>
  <si>
    <t>Indirect</t>
  </si>
  <si>
    <t>Non-programmatic</t>
  </si>
  <si>
    <t>P</t>
  </si>
  <si>
    <t>Private Funding</t>
  </si>
  <si>
    <t>Undesignated</t>
  </si>
  <si>
    <t>HQ</t>
  </si>
  <si>
    <t>ICR Recoverable - Undes</t>
  </si>
  <si>
    <t>US NTH – General Management &amp; Administration</t>
  </si>
  <si>
    <t>USP HO</t>
  </si>
  <si>
    <t>National Program Management</t>
  </si>
  <si>
    <t>Direct - Allowable</t>
  </si>
  <si>
    <t>Designated</t>
  </si>
  <si>
    <t>USP-Operations</t>
  </si>
  <si>
    <t>Other Extrnl Srvcs Fees</t>
  </si>
  <si>
    <t>Professional Fees</t>
  </si>
  <si>
    <t>USP Technology</t>
  </si>
  <si>
    <t>G</t>
  </si>
  <si>
    <t>Grants, Contract, Food</t>
  </si>
  <si>
    <t>Grant/Cooperative Agreement</t>
  </si>
  <si>
    <t>USP Bezos ESSS and Vroom 17-20</t>
  </si>
  <si>
    <t>USP Business Services</t>
  </si>
  <si>
    <t>Computer Equip - Depreciation</t>
  </si>
  <si>
    <t>Depreciation</t>
  </si>
  <si>
    <t>USP-SCORE NonCapital</t>
  </si>
  <si>
    <t>USP-SCORE Capitalized</t>
  </si>
  <si>
    <t>HO Paid Salary</t>
  </si>
  <si>
    <t>Salaries</t>
  </si>
  <si>
    <t>US Emergencies Management</t>
  </si>
  <si>
    <t>Emergencies</t>
  </si>
  <si>
    <t>USPA MACP Border Project 2019-2021</t>
  </si>
  <si>
    <t>USPA-BORDER_PROJECT-General Management</t>
  </si>
  <si>
    <t>Preparedness, Resilience, &amp; Recovery</t>
  </si>
  <si>
    <t>USPA MACP Rural Emergencies 2021-2023</t>
  </si>
  <si>
    <t>USP - DEU</t>
  </si>
  <si>
    <t>HO Fringe Benefits</t>
  </si>
  <si>
    <t>Fringe</t>
  </si>
  <si>
    <t>Salary Expense - Paid Time Off</t>
  </si>
  <si>
    <t>SCI CO</t>
  </si>
  <si>
    <t>USP-Admin-NonPrg</t>
  </si>
  <si>
    <t>USP Bid &amp; Proposal</t>
  </si>
  <si>
    <t>One Time Lump Sum Payment</t>
  </si>
  <si>
    <t>USP</t>
  </si>
  <si>
    <t>FG-SCI RO</t>
  </si>
  <si>
    <t>Grants to other Orgs</t>
  </si>
  <si>
    <t>nan</t>
  </si>
  <si>
    <t>FG-SCI Investments</t>
  </si>
  <si>
    <t>FG-SCI NAF</t>
  </si>
  <si>
    <t>FG-SCI Impact Fund</t>
  </si>
  <si>
    <t>FG-SCI Centre</t>
  </si>
  <si>
    <t>SCI or Member Secondments</t>
  </si>
  <si>
    <t>SCI HO</t>
  </si>
  <si>
    <t>IPU Secondment</t>
  </si>
  <si>
    <t>FG-SCA Core</t>
  </si>
  <si>
    <t>FG-SCA Strategic Investmemt Fund and HPO</t>
  </si>
  <si>
    <t>FG-SCA Investment</t>
  </si>
  <si>
    <t>SCI COs and ROs</t>
  </si>
  <si>
    <t>Pool_costs</t>
  </si>
  <si>
    <t>Percentage</t>
  </si>
  <si>
    <t>B</t>
  </si>
  <si>
    <t>A</t>
  </si>
  <si>
    <t>S</t>
  </si>
  <si>
    <t>Cost Centre(T)</t>
  </si>
  <si>
    <t>Cost Centre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</si>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</sst>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46"/>
  <sheetViews>
    <sheetView tabSelected="1" workbookViewId="0"/>
  </sheetViews>
  <sheetFormatPr defaultRowHeight="15" x14ac:dyDescent="0.25"/>
  <sheetData>
    <row r="3" spans="1:45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8</v>
      </c>
      <c r="Z3" s="1" t="s">
        <v>9</v>
      </c>
      <c r="AA3" s="1" t="s">
        <v>15</v>
      </c>
      <c r="AB3" s="1" t="s">
        <v>16</v>
      </c>
      <c r="AC3" s="1" t="s">
        <v>12</v>
      </c>
      <c r="AD3" s="1" t="s">
        <v>9</v>
      </c>
      <c r="AE3" s="1" t="s">
        <v>10</v>
      </c>
      <c r="AF3" s="1" t="s">
        <v>11</v>
      </c>
      <c r="AG3" s="1" t="s">
        <v>12</v>
      </c>
      <c r="AH3" s="1" t="s">
        <v>8</v>
      </c>
      <c r="AI3" s="1" t="s">
        <v>17</v>
      </c>
      <c r="AJ3" s="1" t="s">
        <v>18</v>
      </c>
      <c r="AK3" s="1" t="s">
        <v>15</v>
      </c>
      <c r="AL3" s="1" t="s">
        <v>11</v>
      </c>
      <c r="AM3" s="1" t="s">
        <v>12</v>
      </c>
      <c r="AN3" s="1" t="s">
        <v>8</v>
      </c>
      <c r="AO3" s="1" t="s">
        <v>9</v>
      </c>
      <c r="AP3" s="1" t="s">
        <v>15</v>
      </c>
      <c r="AQ3" s="1" t="s">
        <v>11</v>
      </c>
      <c r="AR3" s="1" t="s">
        <v>12</v>
      </c>
      <c r="AS3" s="1" t="s">
        <v>19</v>
      </c>
    </row>
    <row r="5" spans="1:45" x14ac:dyDescent="0.25">
      <c r="A5" s="1" t="s">
        <v>20</v>
      </c>
      <c r="D5">
        <f>SUMIFS('NICRA datasheet'!N:N,'NICRA datasheet'!O:O,"&lt;&gt;HQ")</f>
        <v>92</v>
      </c>
      <c r="E5">
        <f>SUMIFS('NICRA datasheet'!N:N,'NICRA datasheet'!O:O,"&lt;&gt;HQ",'NICRA datasheet'!J:J,"G")</f>
        <v>0</v>
      </c>
      <c r="F5">
        <f>SUMIFS('NICRA datasheet'!N:N,'NICRA datasheet'!O:O,"&lt;&gt;HQ",'NICRA datasheet'!L:L,"6")</f>
        <v>0</v>
      </c>
      <c r="G5">
        <f>SUMIFS('NICRA datasheet'!N:N,'NICRA datasheet'!O:O,"&lt;&gt;HQ",'NICRA datasheet'!J:J,"P",'NICRA datasheet'!U:U,"N",'NICRA datasheet'!M:M,"&lt;&gt;Sponsorship",'NICRA datasheet'!I:I,"&lt;&gt;Non-programmatic")</f>
        <v>0</v>
      </c>
      <c r="H5">
        <f>SUMIFS('NICRA datasheet'!N:N,'NICRA datasheet'!O:O,"&lt;&gt;HQ",'NICRA datasheet'!L:L,"11",'NICRA datasheet'!I:I,"&lt;&gt;Non-programmatic")</f>
        <v>0</v>
      </c>
      <c r="I5">
        <f>SUMIFS('NICRA datasheet'!N:N,'NICRA datasheet'!O:O,"&lt;&gt;HQ",'NICRA datasheet'!J:J,"P",'NICRA datasheet'!H:H,"9",'NICRA datasheet'!U:U,"N",'NICRA datasheet'!M:M,"&lt;&gt;Sponsorship")-L5</f>
        <v>0</v>
      </c>
      <c r="J5">
        <f>SUMIFS('NICRA datasheet'!N:N,'NICRA datasheet'!O:O,"&lt;&gt;HQ",'NICRA datasheet'!L:L,"11",'NICRA datasheet'!H:H,"9")</f>
        <v>0</v>
      </c>
      <c r="K5">
        <f>SUMIFS('NICRA datasheet'!N:N,'NICRA datasheet'!O:O,"&lt;&gt;HQ",'NICRA datasheet'!M:M,"Undesignated",'NICRA datasheet'!U:U,"N",'NICRA datasheet'!G:G,"&lt;&gt;Direct - Allowable")</f>
        <v>0</v>
      </c>
    </row>
    <row r="7" spans="1:45" x14ac:dyDescent="0.25">
      <c r="A7" t="s">
        <v>153</v>
      </c>
      <c r="B7" t="s">
        <v>154</v>
      </c>
      <c r="C7" t="s">
        <v>155</v>
      </c>
    </row>
    <row r="8" spans="1:45" x14ac:dyDescent="0.25">
      <c r="A8" t="s">
        <v>21</v>
      </c>
      <c r="B8">
        <v>90000</v>
      </c>
      <c r="C8" t="s">
        <v>22</v>
      </c>
      <c r="D8">
        <f>SUMIF('NICRA datasheet'!D:D,'Sch B-HQ Costs Alloc'!B:B,'NICRA datasheet'!N:N)</f>
        <v>0</v>
      </c>
      <c r="E8">
        <f>SUMIFS('NICRA datasheet'!N:N,'NICRA datasheet'!D:D,'Sch B-HQ Costs Alloc'!B:B,'NICRA datasheet'!J:J,"G")</f>
        <v>0</v>
      </c>
      <c r="F8">
        <f>SUMIFS('NICRA datasheet'!N:N,'NICRA datasheet'!D:D,'Sch B-HQ Costs Alloc'!B:B,'NICRA datasheet'!L:L,"06")</f>
        <v>0</v>
      </c>
      <c r="G8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8">
        <f>SUMIFS('NICRA datasheet'!N:N,'NICRA datasheet'!D:D,'Sch B-HQ Costs Alloc'!B:B,'NICRA datasheet'!L:L,"11",'NICRA datasheet'!I:I,"&lt;&gt;Non-programmatic")</f>
        <v>0</v>
      </c>
      <c r="I8">
        <f>SUMIFS('NICRA datasheet'!N:N,'NICRA datasheet'!D:D,'Sch B-HQ Costs Alloc'!B:B,'NICRA datasheet'!J:J,"P",'NICRA datasheet'!H:H,"9",'NICRA datasheet'!U:U,"N",'NICRA datasheet'!M:M,"&lt;&gt;Sponsorship")-K8</f>
        <v>0</v>
      </c>
      <c r="J8">
        <f>SUMIFS('NICRA datasheet'!N:N,'NICRA datasheet'!D:D,'Sch B-HQ Costs Alloc'!B:B,'NICRA datasheet'!L:L,"11",'NICRA datasheet'!H:H,"9")</f>
        <v>0</v>
      </c>
      <c r="K8">
        <f>SUMIFS('NICRA datasheet'!N:N,'NICRA datasheet'!D:D,'Sch B-HQ Costs Alloc'!B:B,'NICRA datasheet'!M:M,"Undesignated",'NICRA datasheet'!G:G,"&lt;&gt;Direct - Allowable")</f>
        <v>0</v>
      </c>
      <c r="L8" t="str">
        <f>""</f>
        <v/>
      </c>
      <c r="M8">
        <f ca="1">SUMIFS(pool_costs!D:D,pool_costs!A:A,B8,pool_costs!B:B,"P")/100</f>
        <v>0</v>
      </c>
      <c r="N8">
        <f ca="1">SUMIFS(pool_costs!D:D,pool_costs!A:A,B8,pool_costs!B:B,"A")/100</f>
        <v>0</v>
      </c>
      <c r="O8">
        <f ca="1">SUMIFS(pool_costs!D:D,pool_costs!A:A,B8,pool_costs!B:B,"G")/100</f>
        <v>0</v>
      </c>
      <c r="P8">
        <f ca="1">SUMIFS(pool_costs!D:D,pool_costs!A:A,B8,pool_costs!B:B,"F")/100</f>
        <v>0</v>
      </c>
      <c r="Q8">
        <f ca="1">SUMIFS(pool_costs!D:D,pool_costs!A:A,B8,pool_costs!B:B,"S")/100</f>
        <v>0</v>
      </c>
      <c r="R8">
        <f ca="1">SUMIFS(pool_costs!D:D,pool_costs!A:A,B8,pool_costs!B:B,"B")/100</f>
        <v>0</v>
      </c>
      <c r="S8">
        <f t="shared" ref="S8:S46" ca="1" si="0">ROUND(K8*M8,2)</f>
        <v>0</v>
      </c>
      <c r="T8">
        <f t="shared" ref="T8:T46" ca="1" si="1">ROUND(K8*N8,2)</f>
        <v>0</v>
      </c>
      <c r="U8">
        <f t="shared" ref="U8:U46" ca="1" si="2">ROUND(K8*O8,2)</f>
        <v>0</v>
      </c>
      <c r="V8">
        <f t="shared" ref="V8:V46" ca="1" si="3">ROUND(K8*P8,2)</f>
        <v>0</v>
      </c>
      <c r="W8">
        <f t="shared" ref="W8:W46" ca="1" si="4">ROUND(K8*Q8,2)</f>
        <v>0</v>
      </c>
      <c r="X8">
        <f t="shared" ref="X8:X46" ca="1" si="5">ROUND(K8*R8,2)</f>
        <v>0</v>
      </c>
      <c r="Y8">
        <f t="shared" ref="Y8:Y46" ca="1" si="6">K8-SUM(S8:X8)</f>
        <v>0</v>
      </c>
      <c r="Z8">
        <f ca="1">SUMIFS(pool_costs!E:E,pool_costs!A:A,'Sch B-HQ Costs Alloc'!B8,pool_costs!B:B,"P")/100</f>
        <v>0</v>
      </c>
      <c r="AA8">
        <f ca="1">SUMIFS(pool_costs!E:E,pool_costs!A:A,'Sch B-HQ Costs Alloc'!B8,pool_costs!B:B,"A")/100</f>
        <v>0</v>
      </c>
      <c r="AB8">
        <f ca="1">SUMIFS(pool_costs!E:E,pool_costs!A:A,'Sch B-HQ Costs Alloc'!B8,pool_costs!B:B,"G")/100</f>
        <v>0</v>
      </c>
      <c r="AC8">
        <f ca="1">SUMIFS(pool_costs!E:E,pool_costs!A:A,'Sch B-HQ Costs Alloc'!B8,pool_costs!B:B,"F")/100</f>
        <v>0</v>
      </c>
      <c r="AD8">
        <f t="shared" ref="AD8:AD46" ca="1" si="7">ROUND(F8*M8,2)</f>
        <v>0</v>
      </c>
      <c r="AE8">
        <f t="shared" ref="AE8:AE46" ca="1" si="8">ROUND(F8*N8,2)</f>
        <v>0</v>
      </c>
      <c r="AF8">
        <f t="shared" ref="AF8:AF46" ca="1" si="9">ROUND(F8*O8,2)</f>
        <v>0</v>
      </c>
      <c r="AG8">
        <f t="shared" ref="AG8:AG46" ca="1" si="10">ROUND(F8*P8,2)</f>
        <v>0</v>
      </c>
      <c r="AH8">
        <f t="shared" ref="AH8:AH46" ca="1" si="11">F8-SUM(AD8:AG8)</f>
        <v>0</v>
      </c>
      <c r="AI8">
        <f t="shared" ref="AI8:AI46" ca="1" si="12">ROUND(SUM(G8:J8)*M8,2)</f>
        <v>0</v>
      </c>
      <c r="AJ8">
        <f t="shared" ref="AJ8:AJ46" ca="1" si="13">ROUND(SUM(G8:J8)*N8,2)</f>
        <v>0</v>
      </c>
      <c r="AK8">
        <f t="shared" ref="AK8:AK46" ca="1" si="14">ROUND(SUM(G8:J8)*O8,2)</f>
        <v>0</v>
      </c>
      <c r="AL8">
        <f t="shared" ref="AL8:AL46" ca="1" si="15">ROUND(SUM(G8:J8)*P8,2)</f>
        <v>0</v>
      </c>
      <c r="AM8">
        <f t="shared" ref="AM8:AM46" ca="1" si="16">SUM(G8:J8)-SUM(AI8:AL8)</f>
        <v>0</v>
      </c>
      <c r="AN8">
        <f t="shared" ref="AN8:AN46" ca="1" si="17">ROUND(K8*Z8,2)</f>
        <v>0</v>
      </c>
      <c r="AO8">
        <f t="shared" ref="AO8:AO46" ca="1" si="18">ROUND(K8*AA8,2)</f>
        <v>0</v>
      </c>
      <c r="AP8">
        <f t="shared" ref="AP8:AP46" ca="1" si="19">ROUND(K8*AB8,2)</f>
        <v>0</v>
      </c>
      <c r="AQ8">
        <f t="shared" ref="AQ8:AQ46" ca="1" si="20">ROUND(K8*AC8,2)</f>
        <v>0</v>
      </c>
      <c r="AR8">
        <f t="shared" ref="AR8:AR46" ca="1" si="21">SUM(G8:J8)-SUM(AI8:AQ8)</f>
        <v>0</v>
      </c>
    </row>
    <row r="9" spans="1:45" x14ac:dyDescent="0.25">
      <c r="A9" t="s">
        <v>23</v>
      </c>
      <c r="B9">
        <v>90001</v>
      </c>
      <c r="C9" t="s">
        <v>22</v>
      </c>
      <c r="D9">
        <f>SUMIF('NICRA datasheet'!D:D,'Sch B-HQ Costs Alloc'!B:B,'NICRA datasheet'!N:N)</f>
        <v>0</v>
      </c>
      <c r="E9">
        <f>SUMIFS('NICRA datasheet'!N:N,'NICRA datasheet'!D:D,'Sch B-HQ Costs Alloc'!B:B,'NICRA datasheet'!J:J,"G")</f>
        <v>0</v>
      </c>
      <c r="F9">
        <f>SUMIFS('NICRA datasheet'!N:N,'NICRA datasheet'!D:D,'Sch B-HQ Costs Alloc'!B:B,'NICRA datasheet'!L:L,"06")</f>
        <v>0</v>
      </c>
      <c r="G9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9">
        <f>SUMIFS('NICRA datasheet'!N:N,'NICRA datasheet'!D:D,'Sch B-HQ Costs Alloc'!B:B,'NICRA datasheet'!L:L,"11",'NICRA datasheet'!I:I,"&lt;&gt;Non-programmatic")</f>
        <v>0</v>
      </c>
      <c r="I9">
        <f>SUMIFS('NICRA datasheet'!N:N,'NICRA datasheet'!D:D,'Sch B-HQ Costs Alloc'!B:B,'NICRA datasheet'!J:J,"P",'NICRA datasheet'!H:H,"9",'NICRA datasheet'!U:U,"N",'NICRA datasheet'!M:M,"&lt;&gt;Sponsorship")-K9</f>
        <v>0</v>
      </c>
      <c r="J9">
        <f>SUMIFS('NICRA datasheet'!N:N,'NICRA datasheet'!D:D,'Sch B-HQ Costs Alloc'!B:B,'NICRA datasheet'!L:L,"11",'NICRA datasheet'!H:H,"9")</f>
        <v>0</v>
      </c>
      <c r="K9">
        <f>SUMIFS('NICRA datasheet'!N:N,'NICRA datasheet'!D:D,'Sch B-HQ Costs Alloc'!B:B,'NICRA datasheet'!M:M,"Undesignated",'NICRA datasheet'!G:G,"&lt;&gt;Direct - Allowable")</f>
        <v>0</v>
      </c>
      <c r="L9" t="str">
        <f>""</f>
        <v/>
      </c>
      <c r="M9">
        <f ca="1">SUMIFS(pool_costs!D:D,pool_costs!A:A,B9,pool_costs!B:B,"P")/100</f>
        <v>0</v>
      </c>
      <c r="N9">
        <f ca="1">SUMIFS(pool_costs!D:D,pool_costs!A:A,B9,pool_costs!B:B,"A")/100</f>
        <v>0</v>
      </c>
      <c r="O9">
        <f ca="1">SUMIFS(pool_costs!D:D,pool_costs!A:A,B9,pool_costs!B:B,"G")/100</f>
        <v>0</v>
      </c>
      <c r="P9">
        <f ca="1">SUMIFS(pool_costs!D:D,pool_costs!A:A,B9,pool_costs!B:B,"F")/100</f>
        <v>0</v>
      </c>
      <c r="Q9">
        <f ca="1">SUMIFS(pool_costs!D:D,pool_costs!A:A,B9,pool_costs!B:B,"S")/100</f>
        <v>0</v>
      </c>
      <c r="R9">
        <f ca="1">SUMIFS(pool_costs!D:D,pool_costs!A:A,B9,pool_costs!B:B,"B")/100</f>
        <v>0</v>
      </c>
      <c r="S9">
        <f t="shared" ca="1" si="0"/>
        <v>0</v>
      </c>
      <c r="T9">
        <f t="shared" ca="1" si="1"/>
        <v>0</v>
      </c>
      <c r="U9">
        <f t="shared" ca="1" si="2"/>
        <v>0</v>
      </c>
      <c r="V9">
        <f t="shared" ca="1" si="3"/>
        <v>0</v>
      </c>
      <c r="W9">
        <f t="shared" ca="1" si="4"/>
        <v>0</v>
      </c>
      <c r="X9">
        <f t="shared" ca="1" si="5"/>
        <v>0</v>
      </c>
      <c r="Y9">
        <f t="shared" ca="1" si="6"/>
        <v>0</v>
      </c>
      <c r="Z9">
        <f ca="1">SUMIFS(pool_costs!E:E,pool_costs!A:A,'Sch B-HQ Costs Alloc'!B9,pool_costs!B:B,"P")/100</f>
        <v>0</v>
      </c>
      <c r="AA9">
        <f ca="1">SUMIFS(pool_costs!E:E,pool_costs!A:A,'Sch B-HQ Costs Alloc'!B9,pool_costs!B:B,"A")/100</f>
        <v>0</v>
      </c>
      <c r="AB9">
        <f ca="1">SUMIFS(pool_costs!E:E,pool_costs!A:A,'Sch B-HQ Costs Alloc'!B9,pool_costs!B:B,"G")/100</f>
        <v>0</v>
      </c>
      <c r="AC9">
        <f ca="1">SUMIFS(pool_costs!E:E,pool_costs!A:A,'Sch B-HQ Costs Alloc'!B9,pool_costs!B:B,"F")/100</f>
        <v>0</v>
      </c>
      <c r="AD9">
        <f t="shared" ca="1" si="7"/>
        <v>0</v>
      </c>
      <c r="AE9">
        <f t="shared" ca="1" si="8"/>
        <v>0</v>
      </c>
      <c r="AF9">
        <f t="shared" ca="1" si="9"/>
        <v>0</v>
      </c>
      <c r="AG9">
        <f t="shared" ca="1" si="10"/>
        <v>0</v>
      </c>
      <c r="AH9">
        <f t="shared" ca="1" si="11"/>
        <v>0</v>
      </c>
      <c r="AI9">
        <f t="shared" ca="1" si="12"/>
        <v>0</v>
      </c>
      <c r="AJ9">
        <f t="shared" ca="1" si="13"/>
        <v>0</v>
      </c>
      <c r="AK9">
        <f t="shared" ca="1" si="14"/>
        <v>0</v>
      </c>
      <c r="AL9">
        <f t="shared" ca="1" si="15"/>
        <v>0</v>
      </c>
      <c r="AM9">
        <f t="shared" ca="1" si="16"/>
        <v>0</v>
      </c>
      <c r="AN9">
        <f t="shared" ca="1" si="17"/>
        <v>0</v>
      </c>
      <c r="AO9">
        <f t="shared" ca="1" si="18"/>
        <v>0</v>
      </c>
      <c r="AP9">
        <f t="shared" ca="1" si="19"/>
        <v>0</v>
      </c>
      <c r="AQ9">
        <f t="shared" ca="1" si="20"/>
        <v>0</v>
      </c>
      <c r="AR9">
        <f t="shared" ca="1" si="21"/>
        <v>0</v>
      </c>
    </row>
    <row r="10" spans="1:45" x14ac:dyDescent="0.25">
      <c r="A10" t="s">
        <v>24</v>
      </c>
      <c r="B10">
        <v>90007</v>
      </c>
      <c r="C10" t="s">
        <v>22</v>
      </c>
      <c r="D10">
        <f>SUMIF('NICRA datasheet'!D:D,'Sch B-HQ Costs Alloc'!B:B,'NICRA datasheet'!N:N)</f>
        <v>0</v>
      </c>
      <c r="E10">
        <f>SUMIFS('NICRA datasheet'!N:N,'NICRA datasheet'!D:D,'Sch B-HQ Costs Alloc'!B:B,'NICRA datasheet'!J:J,"G")</f>
        <v>0</v>
      </c>
      <c r="F10">
        <f>SUMIFS('NICRA datasheet'!N:N,'NICRA datasheet'!D:D,'Sch B-HQ Costs Alloc'!B:B,'NICRA datasheet'!L:L,"06")</f>
        <v>0</v>
      </c>
      <c r="G10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10">
        <f>SUMIFS('NICRA datasheet'!N:N,'NICRA datasheet'!D:D,'Sch B-HQ Costs Alloc'!B:B,'NICRA datasheet'!L:L,"11",'NICRA datasheet'!I:I,"&lt;&gt;Non-programmatic")</f>
        <v>0</v>
      </c>
      <c r="I10">
        <f>SUMIFS('NICRA datasheet'!N:N,'NICRA datasheet'!D:D,'Sch B-HQ Costs Alloc'!B:B,'NICRA datasheet'!J:J,"P",'NICRA datasheet'!H:H,"9",'NICRA datasheet'!U:U,"N",'NICRA datasheet'!M:M,"&lt;&gt;Sponsorship")-K10</f>
        <v>0</v>
      </c>
      <c r="J10">
        <f>SUMIFS('NICRA datasheet'!N:N,'NICRA datasheet'!D:D,'Sch B-HQ Costs Alloc'!B:B,'NICRA datasheet'!L:L,"11",'NICRA datasheet'!H:H,"9")</f>
        <v>0</v>
      </c>
      <c r="K10">
        <f>SUMIFS('NICRA datasheet'!N:N,'NICRA datasheet'!D:D,'Sch B-HQ Costs Alloc'!B:B,'NICRA datasheet'!M:M,"Undesignated",'NICRA datasheet'!G:G,"&lt;&gt;Direct - Allowable")</f>
        <v>0</v>
      </c>
      <c r="L10" t="str">
        <f>""</f>
        <v/>
      </c>
      <c r="M10">
        <f ca="1">SUMIFS(pool_costs!D:D,pool_costs!A:A,B10,pool_costs!B:B,"P")/100</f>
        <v>0</v>
      </c>
      <c r="N10">
        <f ca="1">SUMIFS(pool_costs!D:D,pool_costs!A:A,B10,pool_costs!B:B,"A")/100</f>
        <v>0</v>
      </c>
      <c r="O10">
        <f ca="1">SUMIFS(pool_costs!D:D,pool_costs!A:A,B10,pool_costs!B:B,"G")/100</f>
        <v>0</v>
      </c>
      <c r="P10">
        <f ca="1">SUMIFS(pool_costs!D:D,pool_costs!A:A,B10,pool_costs!B:B,"F")/100</f>
        <v>0</v>
      </c>
      <c r="Q10">
        <f ca="1">SUMIFS(pool_costs!D:D,pool_costs!A:A,B10,pool_costs!B:B,"S")/100</f>
        <v>0</v>
      </c>
      <c r="R10">
        <f ca="1">SUMIFS(pool_costs!D:D,pool_costs!A:A,B10,pool_costs!B:B,"B")/100</f>
        <v>0</v>
      </c>
      <c r="S10">
        <f t="shared" ca="1" si="0"/>
        <v>0</v>
      </c>
      <c r="T10">
        <f t="shared" ca="1" si="1"/>
        <v>0</v>
      </c>
      <c r="U10">
        <f t="shared" ca="1" si="2"/>
        <v>0</v>
      </c>
      <c r="V10">
        <f t="shared" ca="1" si="3"/>
        <v>0</v>
      </c>
      <c r="W10">
        <f t="shared" ca="1" si="4"/>
        <v>0</v>
      </c>
      <c r="X10">
        <f t="shared" ca="1" si="5"/>
        <v>0</v>
      </c>
      <c r="Y10">
        <f t="shared" ca="1" si="6"/>
        <v>0</v>
      </c>
      <c r="Z10">
        <f ca="1">SUMIFS(pool_costs!E:E,pool_costs!A:A,'Sch B-HQ Costs Alloc'!B10,pool_costs!B:B,"P")/100</f>
        <v>0</v>
      </c>
      <c r="AA10">
        <f ca="1">SUMIFS(pool_costs!E:E,pool_costs!A:A,'Sch B-HQ Costs Alloc'!B10,pool_costs!B:B,"A")/100</f>
        <v>0</v>
      </c>
      <c r="AB10">
        <f ca="1">SUMIFS(pool_costs!E:E,pool_costs!A:A,'Sch B-HQ Costs Alloc'!B10,pool_costs!B:B,"G")/100</f>
        <v>0</v>
      </c>
      <c r="AC10">
        <f ca="1">SUMIFS(pool_costs!E:E,pool_costs!A:A,'Sch B-HQ Costs Alloc'!B10,pool_costs!B:B,"F")/100</f>
        <v>0</v>
      </c>
      <c r="AD10">
        <f t="shared" ca="1" si="7"/>
        <v>0</v>
      </c>
      <c r="AE10">
        <f t="shared" ca="1" si="8"/>
        <v>0</v>
      </c>
      <c r="AF10">
        <f t="shared" ca="1" si="9"/>
        <v>0</v>
      </c>
      <c r="AG10">
        <f t="shared" ca="1" si="10"/>
        <v>0</v>
      </c>
      <c r="AH10">
        <f t="shared" ca="1" si="11"/>
        <v>0</v>
      </c>
      <c r="AI10">
        <f t="shared" ca="1" si="12"/>
        <v>0</v>
      </c>
      <c r="AJ10">
        <f t="shared" ca="1" si="13"/>
        <v>0</v>
      </c>
      <c r="AK10">
        <f t="shared" ca="1" si="14"/>
        <v>0</v>
      </c>
      <c r="AL10">
        <f t="shared" ca="1" si="15"/>
        <v>0</v>
      </c>
      <c r="AM10">
        <f t="shared" ca="1" si="16"/>
        <v>0</v>
      </c>
      <c r="AN10">
        <f t="shared" ca="1" si="17"/>
        <v>0</v>
      </c>
      <c r="AO10">
        <f t="shared" ca="1" si="18"/>
        <v>0</v>
      </c>
      <c r="AP10">
        <f t="shared" ca="1" si="19"/>
        <v>0</v>
      </c>
      <c r="AQ10">
        <f t="shared" ca="1" si="20"/>
        <v>0</v>
      </c>
      <c r="AR10">
        <f t="shared" ca="1" si="21"/>
        <v>0</v>
      </c>
    </row>
    <row r="11" spans="1:45" x14ac:dyDescent="0.25">
      <c r="A11" t="s">
        <v>25</v>
      </c>
      <c r="B11">
        <v>90008</v>
      </c>
      <c r="C11" t="s">
        <v>26</v>
      </c>
      <c r="D11">
        <f>SUMIF('NICRA datasheet'!D:D,'Sch B-HQ Costs Alloc'!B:B,'NICRA datasheet'!N:N)</f>
        <v>0</v>
      </c>
      <c r="E11">
        <f>SUMIFS('NICRA datasheet'!N:N,'NICRA datasheet'!D:D,'Sch B-HQ Costs Alloc'!B:B,'NICRA datasheet'!J:J,"G")</f>
        <v>0</v>
      </c>
      <c r="F11">
        <f>SUMIFS('NICRA datasheet'!N:N,'NICRA datasheet'!D:D,'Sch B-HQ Costs Alloc'!B:B,'NICRA datasheet'!L:L,"06")</f>
        <v>0</v>
      </c>
      <c r="G11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11">
        <f>SUMIFS('NICRA datasheet'!N:N,'NICRA datasheet'!D:D,'Sch B-HQ Costs Alloc'!B:B,'NICRA datasheet'!L:L,"11",'NICRA datasheet'!I:I,"&lt;&gt;Non-programmatic")</f>
        <v>0</v>
      </c>
      <c r="I11">
        <f>SUMIFS('NICRA datasheet'!N:N,'NICRA datasheet'!D:D,'Sch B-HQ Costs Alloc'!B:B,'NICRA datasheet'!J:J,"P",'NICRA datasheet'!H:H,"9",'NICRA datasheet'!U:U,"N",'NICRA datasheet'!M:M,"&lt;&gt;Sponsorship")-K11</f>
        <v>0</v>
      </c>
      <c r="J11">
        <f>SUMIFS('NICRA datasheet'!N:N,'NICRA datasheet'!D:D,'Sch B-HQ Costs Alloc'!B:B,'NICRA datasheet'!L:L,"11",'NICRA datasheet'!H:H,"9")</f>
        <v>0</v>
      </c>
      <c r="K11">
        <f>SUMIFS('NICRA datasheet'!N:N,'NICRA datasheet'!D:D,'Sch B-HQ Costs Alloc'!B:B,'NICRA datasheet'!M:M,"Undesignated",'NICRA datasheet'!G:G,"&lt;&gt;Direct - Allowable")</f>
        <v>0</v>
      </c>
      <c r="L11" t="str">
        <f>""</f>
        <v/>
      </c>
      <c r="M11">
        <f ca="1">SUMIFS(pool_costs!D:D,pool_costs!A:A,B11,pool_costs!B:B,"P")/100</f>
        <v>0</v>
      </c>
      <c r="N11">
        <f ca="1">SUMIFS(pool_costs!D:D,pool_costs!A:A,B11,pool_costs!B:B,"A")/100</f>
        <v>0</v>
      </c>
      <c r="O11">
        <f ca="1">SUMIFS(pool_costs!D:D,pool_costs!A:A,B11,pool_costs!B:B,"G")/100</f>
        <v>0</v>
      </c>
      <c r="P11">
        <f ca="1">SUMIFS(pool_costs!D:D,pool_costs!A:A,B11,pool_costs!B:B,"F")/100</f>
        <v>0</v>
      </c>
      <c r="Q11">
        <f ca="1">SUMIFS(pool_costs!D:D,pool_costs!A:A,B11,pool_costs!B:B,"S")/100</f>
        <v>0</v>
      </c>
      <c r="R11">
        <f ca="1">SUMIFS(pool_costs!D:D,pool_costs!A:A,B11,pool_costs!B:B,"B")/100</f>
        <v>0</v>
      </c>
      <c r="S11">
        <f t="shared" ca="1" si="0"/>
        <v>0</v>
      </c>
      <c r="T11">
        <f t="shared" ca="1" si="1"/>
        <v>0</v>
      </c>
      <c r="U11">
        <f t="shared" ca="1" si="2"/>
        <v>0</v>
      </c>
      <c r="V11">
        <f t="shared" ca="1" si="3"/>
        <v>0</v>
      </c>
      <c r="W11">
        <f t="shared" ca="1" si="4"/>
        <v>0</v>
      </c>
      <c r="X11">
        <f t="shared" ca="1" si="5"/>
        <v>0</v>
      </c>
      <c r="Y11">
        <f t="shared" ca="1" si="6"/>
        <v>0</v>
      </c>
      <c r="Z11">
        <f ca="1">SUMIFS(pool_costs!E:E,pool_costs!A:A,'Sch B-HQ Costs Alloc'!B11,pool_costs!B:B,"P")/100</f>
        <v>0</v>
      </c>
      <c r="AA11">
        <f ca="1">SUMIFS(pool_costs!E:E,pool_costs!A:A,'Sch B-HQ Costs Alloc'!B11,pool_costs!B:B,"A")/100</f>
        <v>0</v>
      </c>
      <c r="AB11">
        <f ca="1">SUMIFS(pool_costs!E:E,pool_costs!A:A,'Sch B-HQ Costs Alloc'!B11,pool_costs!B:B,"G")/100</f>
        <v>0</v>
      </c>
      <c r="AC11">
        <f ca="1">SUMIFS(pool_costs!E:E,pool_costs!A:A,'Sch B-HQ Costs Alloc'!B11,pool_costs!B:B,"F")/100</f>
        <v>0</v>
      </c>
      <c r="AD11">
        <f t="shared" ca="1" si="7"/>
        <v>0</v>
      </c>
      <c r="AE11">
        <f t="shared" ca="1" si="8"/>
        <v>0</v>
      </c>
      <c r="AF11">
        <f t="shared" ca="1" si="9"/>
        <v>0</v>
      </c>
      <c r="AG11">
        <f t="shared" ca="1" si="10"/>
        <v>0</v>
      </c>
      <c r="AH11">
        <f t="shared" ca="1" si="11"/>
        <v>0</v>
      </c>
      <c r="AI11">
        <f t="shared" ca="1" si="12"/>
        <v>0</v>
      </c>
      <c r="AJ11">
        <f t="shared" ca="1" si="13"/>
        <v>0</v>
      </c>
      <c r="AK11">
        <f t="shared" ca="1" si="14"/>
        <v>0</v>
      </c>
      <c r="AL11">
        <f t="shared" ca="1" si="15"/>
        <v>0</v>
      </c>
      <c r="AM11">
        <f t="shared" ca="1" si="16"/>
        <v>0</v>
      </c>
      <c r="AN11">
        <f t="shared" ca="1" si="17"/>
        <v>0</v>
      </c>
      <c r="AO11">
        <f t="shared" ca="1" si="18"/>
        <v>0</v>
      </c>
      <c r="AP11">
        <f t="shared" ca="1" si="19"/>
        <v>0</v>
      </c>
      <c r="AQ11">
        <f t="shared" ca="1" si="20"/>
        <v>0</v>
      </c>
      <c r="AR11">
        <f t="shared" ca="1" si="21"/>
        <v>0</v>
      </c>
    </row>
    <row r="12" spans="1:45" x14ac:dyDescent="0.25">
      <c r="A12" t="s">
        <v>27</v>
      </c>
      <c r="B12">
        <v>90009</v>
      </c>
      <c r="C12" t="s">
        <v>26</v>
      </c>
      <c r="D12">
        <f>SUMIF('NICRA datasheet'!D:D,'Sch B-HQ Costs Alloc'!B:B,'NICRA datasheet'!N:N)</f>
        <v>0</v>
      </c>
      <c r="E12">
        <f>SUMIFS('NICRA datasheet'!N:N,'NICRA datasheet'!D:D,'Sch B-HQ Costs Alloc'!B:B,'NICRA datasheet'!J:J,"G")</f>
        <v>0</v>
      </c>
      <c r="F12">
        <f>SUMIFS('NICRA datasheet'!N:N,'NICRA datasheet'!D:D,'Sch B-HQ Costs Alloc'!B:B,'NICRA datasheet'!L:L,"06")</f>
        <v>0</v>
      </c>
      <c r="G12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12">
        <f>SUMIFS('NICRA datasheet'!N:N,'NICRA datasheet'!D:D,'Sch B-HQ Costs Alloc'!B:B,'NICRA datasheet'!L:L,"11",'NICRA datasheet'!I:I,"&lt;&gt;Non-programmatic")</f>
        <v>0</v>
      </c>
      <c r="I12">
        <f>SUMIFS('NICRA datasheet'!N:N,'NICRA datasheet'!D:D,'Sch B-HQ Costs Alloc'!B:B,'NICRA datasheet'!J:J,"P",'NICRA datasheet'!H:H,"9",'NICRA datasheet'!U:U,"N",'NICRA datasheet'!M:M,"&lt;&gt;Sponsorship")-K12</f>
        <v>0</v>
      </c>
      <c r="J12">
        <f>SUMIFS('NICRA datasheet'!N:N,'NICRA datasheet'!D:D,'Sch B-HQ Costs Alloc'!B:B,'NICRA datasheet'!L:L,"11",'NICRA datasheet'!H:H,"9")</f>
        <v>0</v>
      </c>
      <c r="K12">
        <f>SUMIFS('NICRA datasheet'!N:N,'NICRA datasheet'!D:D,'Sch B-HQ Costs Alloc'!B:B,'NICRA datasheet'!M:M,"Undesignated",'NICRA datasheet'!G:G,"&lt;&gt;Direct - Allowable")</f>
        <v>0</v>
      </c>
      <c r="L12" t="str">
        <f>""</f>
        <v/>
      </c>
      <c r="M12">
        <f ca="1">SUMIFS(pool_costs!D:D,pool_costs!A:A,B12,pool_costs!B:B,"P")/100</f>
        <v>0</v>
      </c>
      <c r="N12">
        <f ca="1">SUMIFS(pool_costs!D:D,pool_costs!A:A,B12,pool_costs!B:B,"A")/100</f>
        <v>0</v>
      </c>
      <c r="O12">
        <f ca="1">SUMIFS(pool_costs!D:D,pool_costs!A:A,B12,pool_costs!B:B,"G")/100</f>
        <v>0</v>
      </c>
      <c r="P12">
        <f ca="1">SUMIFS(pool_costs!D:D,pool_costs!A:A,B12,pool_costs!B:B,"F")/100</f>
        <v>0</v>
      </c>
      <c r="Q12">
        <f ca="1">SUMIFS(pool_costs!D:D,pool_costs!A:A,B12,pool_costs!B:B,"S")/100</f>
        <v>0</v>
      </c>
      <c r="R12">
        <f ca="1">SUMIFS(pool_costs!D:D,pool_costs!A:A,B12,pool_costs!B:B,"B")/100</f>
        <v>0</v>
      </c>
      <c r="S12">
        <f t="shared" ca="1" si="0"/>
        <v>0</v>
      </c>
      <c r="T12">
        <f t="shared" ca="1" si="1"/>
        <v>0</v>
      </c>
      <c r="U12">
        <f t="shared" ca="1" si="2"/>
        <v>0</v>
      </c>
      <c r="V12">
        <f t="shared" ca="1" si="3"/>
        <v>0</v>
      </c>
      <c r="W12">
        <f t="shared" ca="1" si="4"/>
        <v>0</v>
      </c>
      <c r="X12">
        <f t="shared" ca="1" si="5"/>
        <v>0</v>
      </c>
      <c r="Y12">
        <f t="shared" ca="1" si="6"/>
        <v>0</v>
      </c>
      <c r="Z12">
        <f ca="1">SUMIFS(pool_costs!E:E,pool_costs!A:A,'Sch B-HQ Costs Alloc'!B12,pool_costs!B:B,"P")/100</f>
        <v>0</v>
      </c>
      <c r="AA12">
        <f ca="1">SUMIFS(pool_costs!E:E,pool_costs!A:A,'Sch B-HQ Costs Alloc'!B12,pool_costs!B:B,"A")/100</f>
        <v>0</v>
      </c>
      <c r="AB12">
        <f ca="1">SUMIFS(pool_costs!E:E,pool_costs!A:A,'Sch B-HQ Costs Alloc'!B12,pool_costs!B:B,"G")/100</f>
        <v>0</v>
      </c>
      <c r="AC12">
        <f ca="1">SUMIFS(pool_costs!E:E,pool_costs!A:A,'Sch B-HQ Costs Alloc'!B12,pool_costs!B:B,"F")/100</f>
        <v>0</v>
      </c>
      <c r="AD12">
        <f t="shared" ca="1" si="7"/>
        <v>0</v>
      </c>
      <c r="AE12">
        <f t="shared" ca="1" si="8"/>
        <v>0</v>
      </c>
      <c r="AF12">
        <f t="shared" ca="1" si="9"/>
        <v>0</v>
      </c>
      <c r="AG12">
        <f t="shared" ca="1" si="10"/>
        <v>0</v>
      </c>
      <c r="AH12">
        <f t="shared" ca="1" si="11"/>
        <v>0</v>
      </c>
      <c r="AI12">
        <f t="shared" ca="1" si="12"/>
        <v>0</v>
      </c>
      <c r="AJ12">
        <f t="shared" ca="1" si="13"/>
        <v>0</v>
      </c>
      <c r="AK12">
        <f t="shared" ca="1" si="14"/>
        <v>0</v>
      </c>
      <c r="AL12">
        <f t="shared" ca="1" si="15"/>
        <v>0</v>
      </c>
      <c r="AM12">
        <f t="shared" ca="1" si="16"/>
        <v>0</v>
      </c>
      <c r="AN12">
        <f t="shared" ca="1" si="17"/>
        <v>0</v>
      </c>
      <c r="AO12">
        <f t="shared" ca="1" si="18"/>
        <v>0</v>
      </c>
      <c r="AP12">
        <f t="shared" ca="1" si="19"/>
        <v>0</v>
      </c>
      <c r="AQ12">
        <f t="shared" ca="1" si="20"/>
        <v>0</v>
      </c>
      <c r="AR12">
        <f t="shared" ca="1" si="21"/>
        <v>0</v>
      </c>
    </row>
    <row r="13" spans="1:45" x14ac:dyDescent="0.25">
      <c r="A13" t="s">
        <v>28</v>
      </c>
      <c r="B13">
        <v>90011</v>
      </c>
      <c r="C13" t="s">
        <v>22</v>
      </c>
      <c r="D13">
        <f>SUMIF('NICRA datasheet'!D:D,'Sch B-HQ Costs Alloc'!B:B,'NICRA datasheet'!N:N)</f>
        <v>0</v>
      </c>
      <c r="E13">
        <f>SUMIFS('NICRA datasheet'!N:N,'NICRA datasheet'!D:D,'Sch B-HQ Costs Alloc'!B:B,'NICRA datasheet'!J:J,"G")</f>
        <v>0</v>
      </c>
      <c r="F13">
        <f>SUMIFS('NICRA datasheet'!N:N,'NICRA datasheet'!D:D,'Sch B-HQ Costs Alloc'!B:B,'NICRA datasheet'!L:L,"06")</f>
        <v>0</v>
      </c>
      <c r="G13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13">
        <f>SUMIFS('NICRA datasheet'!N:N,'NICRA datasheet'!D:D,'Sch B-HQ Costs Alloc'!B:B,'NICRA datasheet'!L:L,"11",'NICRA datasheet'!I:I,"&lt;&gt;Non-programmatic")</f>
        <v>0</v>
      </c>
      <c r="I13">
        <f>SUMIFS('NICRA datasheet'!N:N,'NICRA datasheet'!D:D,'Sch B-HQ Costs Alloc'!B:B,'NICRA datasheet'!J:J,"P",'NICRA datasheet'!H:H,"9",'NICRA datasheet'!U:U,"N",'NICRA datasheet'!M:M,"&lt;&gt;Sponsorship")-K13</f>
        <v>0</v>
      </c>
      <c r="J13">
        <f>SUMIFS('NICRA datasheet'!N:N,'NICRA datasheet'!D:D,'Sch B-HQ Costs Alloc'!B:B,'NICRA datasheet'!L:L,"11",'NICRA datasheet'!H:H,"9")</f>
        <v>0</v>
      </c>
      <c r="K13">
        <f>SUMIFS('NICRA datasheet'!N:N,'NICRA datasheet'!D:D,'Sch B-HQ Costs Alloc'!B:B,'NICRA datasheet'!M:M,"Undesignated",'NICRA datasheet'!G:G,"&lt;&gt;Direct - Allowable")</f>
        <v>0</v>
      </c>
      <c r="L13" t="str">
        <f>""</f>
        <v/>
      </c>
      <c r="M13">
        <f ca="1">SUMIFS(pool_costs!D:D,pool_costs!A:A,B13,pool_costs!B:B,"P")/100</f>
        <v>0</v>
      </c>
      <c r="N13">
        <f ca="1">SUMIFS(pool_costs!D:D,pool_costs!A:A,B13,pool_costs!B:B,"A")/100</f>
        <v>0</v>
      </c>
      <c r="O13">
        <f ca="1">SUMIFS(pool_costs!D:D,pool_costs!A:A,B13,pool_costs!B:B,"G")/100</f>
        <v>0</v>
      </c>
      <c r="P13">
        <f ca="1">SUMIFS(pool_costs!D:D,pool_costs!A:A,B13,pool_costs!B:B,"F")/100</f>
        <v>0</v>
      </c>
      <c r="Q13">
        <f ca="1">SUMIFS(pool_costs!D:D,pool_costs!A:A,B13,pool_costs!B:B,"S")/100</f>
        <v>0</v>
      </c>
      <c r="R13">
        <f ca="1">SUMIFS(pool_costs!D:D,pool_costs!A:A,B13,pool_costs!B:B,"B")/100</f>
        <v>0</v>
      </c>
      <c r="S13">
        <f t="shared" ca="1" si="0"/>
        <v>0</v>
      </c>
      <c r="T13">
        <f t="shared" ca="1" si="1"/>
        <v>0</v>
      </c>
      <c r="U13">
        <f t="shared" ca="1" si="2"/>
        <v>0</v>
      </c>
      <c r="V13">
        <f t="shared" ca="1" si="3"/>
        <v>0</v>
      </c>
      <c r="W13">
        <f t="shared" ca="1" si="4"/>
        <v>0</v>
      </c>
      <c r="X13">
        <f t="shared" ca="1" si="5"/>
        <v>0</v>
      </c>
      <c r="Y13">
        <f t="shared" ca="1" si="6"/>
        <v>0</v>
      </c>
      <c r="Z13">
        <f ca="1">SUMIFS(pool_costs!E:E,pool_costs!A:A,'Sch B-HQ Costs Alloc'!B13,pool_costs!B:B,"P")/100</f>
        <v>0</v>
      </c>
      <c r="AA13">
        <f ca="1">SUMIFS(pool_costs!E:E,pool_costs!A:A,'Sch B-HQ Costs Alloc'!B13,pool_costs!B:B,"A")/100</f>
        <v>0</v>
      </c>
      <c r="AB13">
        <f ca="1">SUMIFS(pool_costs!E:E,pool_costs!A:A,'Sch B-HQ Costs Alloc'!B13,pool_costs!B:B,"G")/100</f>
        <v>0</v>
      </c>
      <c r="AC13">
        <f ca="1">SUMIFS(pool_costs!E:E,pool_costs!A:A,'Sch B-HQ Costs Alloc'!B13,pool_costs!B:B,"F")/100</f>
        <v>0</v>
      </c>
      <c r="AD13">
        <f t="shared" ca="1" si="7"/>
        <v>0</v>
      </c>
      <c r="AE13">
        <f t="shared" ca="1" si="8"/>
        <v>0</v>
      </c>
      <c r="AF13">
        <f t="shared" ca="1" si="9"/>
        <v>0</v>
      </c>
      <c r="AG13">
        <f t="shared" ca="1" si="10"/>
        <v>0</v>
      </c>
      <c r="AH13">
        <f t="shared" ca="1" si="11"/>
        <v>0</v>
      </c>
      <c r="AI13">
        <f t="shared" ca="1" si="12"/>
        <v>0</v>
      </c>
      <c r="AJ13">
        <f t="shared" ca="1" si="13"/>
        <v>0</v>
      </c>
      <c r="AK13">
        <f t="shared" ca="1" si="14"/>
        <v>0</v>
      </c>
      <c r="AL13">
        <f t="shared" ca="1" si="15"/>
        <v>0</v>
      </c>
      <c r="AM13">
        <f t="shared" ca="1" si="16"/>
        <v>0</v>
      </c>
      <c r="AN13">
        <f t="shared" ca="1" si="17"/>
        <v>0</v>
      </c>
      <c r="AO13">
        <f t="shared" ca="1" si="18"/>
        <v>0</v>
      </c>
      <c r="AP13">
        <f t="shared" ca="1" si="19"/>
        <v>0</v>
      </c>
      <c r="AQ13">
        <f t="shared" ca="1" si="20"/>
        <v>0</v>
      </c>
      <c r="AR13">
        <f t="shared" ca="1" si="21"/>
        <v>0</v>
      </c>
    </row>
    <row r="14" spans="1:45" x14ac:dyDescent="0.25">
      <c r="A14" t="s">
        <v>29</v>
      </c>
      <c r="B14">
        <v>90013</v>
      </c>
      <c r="C14" t="s">
        <v>22</v>
      </c>
      <c r="D14">
        <f>SUMIF('NICRA datasheet'!D:D,'Sch B-HQ Costs Alloc'!B:B,'NICRA datasheet'!N:N)</f>
        <v>0</v>
      </c>
      <c r="E14">
        <f>SUMIFS('NICRA datasheet'!N:N,'NICRA datasheet'!D:D,'Sch B-HQ Costs Alloc'!B:B,'NICRA datasheet'!J:J,"G")</f>
        <v>0</v>
      </c>
      <c r="F14">
        <f>SUMIFS('NICRA datasheet'!N:N,'NICRA datasheet'!D:D,'Sch B-HQ Costs Alloc'!B:B,'NICRA datasheet'!L:L,"06")</f>
        <v>0</v>
      </c>
      <c r="G14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14">
        <f>SUMIFS('NICRA datasheet'!N:N,'NICRA datasheet'!D:D,'Sch B-HQ Costs Alloc'!B:B,'NICRA datasheet'!L:L,"11",'NICRA datasheet'!I:I,"&lt;&gt;Non-programmatic")</f>
        <v>0</v>
      </c>
      <c r="I14">
        <f>SUMIFS('NICRA datasheet'!N:N,'NICRA datasheet'!D:D,'Sch B-HQ Costs Alloc'!B:B,'NICRA datasheet'!J:J,"P",'NICRA datasheet'!H:H,"9",'NICRA datasheet'!U:U,"N",'NICRA datasheet'!M:M,"&lt;&gt;Sponsorship")-K14</f>
        <v>0</v>
      </c>
      <c r="J14">
        <f>SUMIFS('NICRA datasheet'!N:N,'NICRA datasheet'!D:D,'Sch B-HQ Costs Alloc'!B:B,'NICRA datasheet'!L:L,"11",'NICRA datasheet'!H:H,"9")</f>
        <v>0</v>
      </c>
      <c r="K14">
        <f>SUMIFS('NICRA datasheet'!N:N,'NICRA datasheet'!D:D,'Sch B-HQ Costs Alloc'!B:B,'NICRA datasheet'!M:M,"Undesignated",'NICRA datasheet'!G:G,"&lt;&gt;Direct - Allowable")</f>
        <v>0</v>
      </c>
      <c r="L14" t="str">
        <f>""</f>
        <v/>
      </c>
      <c r="M14">
        <f ca="1">SUMIFS(pool_costs!D:D,pool_costs!A:A,B14,pool_costs!B:B,"P")/100</f>
        <v>0</v>
      </c>
      <c r="N14">
        <f ca="1">SUMIFS(pool_costs!D:D,pool_costs!A:A,B14,pool_costs!B:B,"A")/100</f>
        <v>0</v>
      </c>
      <c r="O14">
        <f ca="1">SUMIFS(pool_costs!D:D,pool_costs!A:A,B14,pool_costs!B:B,"G")/100</f>
        <v>0</v>
      </c>
      <c r="P14">
        <f ca="1">SUMIFS(pool_costs!D:D,pool_costs!A:A,B14,pool_costs!B:B,"F")/100</f>
        <v>0</v>
      </c>
      <c r="Q14">
        <f ca="1">SUMIFS(pool_costs!D:D,pool_costs!A:A,B14,pool_costs!B:B,"S")/100</f>
        <v>0</v>
      </c>
      <c r="R14">
        <f ca="1">SUMIFS(pool_costs!D:D,pool_costs!A:A,B14,pool_costs!B:B,"B")/100</f>
        <v>0</v>
      </c>
      <c r="S14">
        <f t="shared" ca="1" si="0"/>
        <v>0</v>
      </c>
      <c r="T14">
        <f t="shared" ca="1" si="1"/>
        <v>0</v>
      </c>
      <c r="U14">
        <f t="shared" ca="1" si="2"/>
        <v>0</v>
      </c>
      <c r="V14">
        <f t="shared" ca="1" si="3"/>
        <v>0</v>
      </c>
      <c r="W14">
        <f t="shared" ca="1" si="4"/>
        <v>0</v>
      </c>
      <c r="X14">
        <f t="shared" ca="1" si="5"/>
        <v>0</v>
      </c>
      <c r="Y14">
        <f t="shared" ca="1" si="6"/>
        <v>0</v>
      </c>
      <c r="Z14">
        <f ca="1">SUMIFS(pool_costs!E:E,pool_costs!A:A,'Sch B-HQ Costs Alloc'!B14,pool_costs!B:B,"P")/100</f>
        <v>0</v>
      </c>
      <c r="AA14">
        <f ca="1">SUMIFS(pool_costs!E:E,pool_costs!A:A,'Sch B-HQ Costs Alloc'!B14,pool_costs!B:B,"A")/100</f>
        <v>0</v>
      </c>
      <c r="AB14">
        <f ca="1">SUMIFS(pool_costs!E:E,pool_costs!A:A,'Sch B-HQ Costs Alloc'!B14,pool_costs!B:B,"G")/100</f>
        <v>0</v>
      </c>
      <c r="AC14">
        <f ca="1">SUMIFS(pool_costs!E:E,pool_costs!A:A,'Sch B-HQ Costs Alloc'!B14,pool_costs!B:B,"F")/100</f>
        <v>0</v>
      </c>
      <c r="AD14">
        <f t="shared" ca="1" si="7"/>
        <v>0</v>
      </c>
      <c r="AE14">
        <f t="shared" ca="1" si="8"/>
        <v>0</v>
      </c>
      <c r="AF14">
        <f t="shared" ca="1" si="9"/>
        <v>0</v>
      </c>
      <c r="AG14">
        <f t="shared" ca="1" si="10"/>
        <v>0</v>
      </c>
      <c r="AH14">
        <f t="shared" ca="1" si="11"/>
        <v>0</v>
      </c>
      <c r="AI14">
        <f t="shared" ca="1" si="12"/>
        <v>0</v>
      </c>
      <c r="AJ14">
        <f t="shared" ca="1" si="13"/>
        <v>0</v>
      </c>
      <c r="AK14">
        <f t="shared" ca="1" si="14"/>
        <v>0</v>
      </c>
      <c r="AL14">
        <f t="shared" ca="1" si="15"/>
        <v>0</v>
      </c>
      <c r="AM14">
        <f t="shared" ca="1" si="16"/>
        <v>0</v>
      </c>
      <c r="AN14">
        <f t="shared" ca="1" si="17"/>
        <v>0</v>
      </c>
      <c r="AO14">
        <f t="shared" ca="1" si="18"/>
        <v>0</v>
      </c>
      <c r="AP14">
        <f t="shared" ca="1" si="19"/>
        <v>0</v>
      </c>
      <c r="AQ14">
        <f t="shared" ca="1" si="20"/>
        <v>0</v>
      </c>
      <c r="AR14">
        <f t="shared" ca="1" si="21"/>
        <v>0</v>
      </c>
    </row>
    <row r="15" spans="1:45" x14ac:dyDescent="0.25">
      <c r="A15" t="s">
        <v>30</v>
      </c>
      <c r="B15">
        <v>90014</v>
      </c>
      <c r="C15" t="s">
        <v>26</v>
      </c>
      <c r="D15">
        <f>SUMIF('NICRA datasheet'!D:D,'Sch B-HQ Costs Alloc'!B:B,'NICRA datasheet'!N:N)</f>
        <v>0</v>
      </c>
      <c r="E15">
        <f>SUMIFS('NICRA datasheet'!N:N,'NICRA datasheet'!D:D,'Sch B-HQ Costs Alloc'!B:B,'NICRA datasheet'!J:J,"G")</f>
        <v>0</v>
      </c>
      <c r="F15">
        <f>SUMIFS('NICRA datasheet'!N:N,'NICRA datasheet'!D:D,'Sch B-HQ Costs Alloc'!B:B,'NICRA datasheet'!L:L,"06")</f>
        <v>0</v>
      </c>
      <c r="G15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15">
        <f>SUMIFS('NICRA datasheet'!N:N,'NICRA datasheet'!D:D,'Sch B-HQ Costs Alloc'!B:B,'NICRA datasheet'!L:L,"11",'NICRA datasheet'!I:I,"&lt;&gt;Non-programmatic")</f>
        <v>0</v>
      </c>
      <c r="I15">
        <f>SUMIFS('NICRA datasheet'!N:N,'NICRA datasheet'!D:D,'Sch B-HQ Costs Alloc'!B:B,'NICRA datasheet'!J:J,"P",'NICRA datasheet'!H:H,"9",'NICRA datasheet'!U:U,"N",'NICRA datasheet'!M:M,"&lt;&gt;Sponsorship")-K15</f>
        <v>0</v>
      </c>
      <c r="J15">
        <f>SUMIFS('NICRA datasheet'!N:N,'NICRA datasheet'!D:D,'Sch B-HQ Costs Alloc'!B:B,'NICRA datasheet'!L:L,"11",'NICRA datasheet'!H:H,"9")</f>
        <v>0</v>
      </c>
      <c r="K15">
        <f>SUMIFS('NICRA datasheet'!N:N,'NICRA datasheet'!D:D,'Sch B-HQ Costs Alloc'!B:B,'NICRA datasheet'!M:M,"Undesignated",'NICRA datasheet'!G:G,"&lt;&gt;Direct - Allowable")</f>
        <v>0</v>
      </c>
      <c r="L15" t="str">
        <f>""</f>
        <v/>
      </c>
      <c r="M15">
        <f ca="1">SUMIFS(pool_costs!D:D,pool_costs!A:A,B15,pool_costs!B:B,"P")/100</f>
        <v>0</v>
      </c>
      <c r="N15">
        <f ca="1">SUMIFS(pool_costs!D:D,pool_costs!A:A,B15,pool_costs!B:B,"A")/100</f>
        <v>0</v>
      </c>
      <c r="O15">
        <f ca="1">SUMIFS(pool_costs!D:D,pool_costs!A:A,B15,pool_costs!B:B,"G")/100</f>
        <v>0</v>
      </c>
      <c r="P15">
        <f ca="1">SUMIFS(pool_costs!D:D,pool_costs!A:A,B15,pool_costs!B:B,"F")/100</f>
        <v>0</v>
      </c>
      <c r="Q15">
        <f ca="1">SUMIFS(pool_costs!D:D,pool_costs!A:A,B15,pool_costs!B:B,"S")/100</f>
        <v>0</v>
      </c>
      <c r="R15">
        <f ca="1">SUMIFS(pool_costs!D:D,pool_costs!A:A,B15,pool_costs!B:B,"B")/100</f>
        <v>0</v>
      </c>
      <c r="S15">
        <f t="shared" ca="1" si="0"/>
        <v>0</v>
      </c>
      <c r="T15">
        <f t="shared" ca="1" si="1"/>
        <v>0</v>
      </c>
      <c r="U15">
        <f t="shared" ca="1" si="2"/>
        <v>0</v>
      </c>
      <c r="V15">
        <f t="shared" ca="1" si="3"/>
        <v>0</v>
      </c>
      <c r="W15">
        <f t="shared" ca="1" si="4"/>
        <v>0</v>
      </c>
      <c r="X15">
        <f t="shared" ca="1" si="5"/>
        <v>0</v>
      </c>
      <c r="Y15">
        <f t="shared" ca="1" si="6"/>
        <v>0</v>
      </c>
      <c r="Z15">
        <f ca="1">SUMIFS(pool_costs!E:E,pool_costs!A:A,'Sch B-HQ Costs Alloc'!B15,pool_costs!B:B,"P")/100</f>
        <v>0</v>
      </c>
      <c r="AA15">
        <f ca="1">SUMIFS(pool_costs!E:E,pool_costs!A:A,'Sch B-HQ Costs Alloc'!B15,pool_costs!B:B,"A")/100</f>
        <v>0</v>
      </c>
      <c r="AB15">
        <f ca="1">SUMIFS(pool_costs!E:E,pool_costs!A:A,'Sch B-HQ Costs Alloc'!B15,pool_costs!B:B,"G")/100</f>
        <v>0</v>
      </c>
      <c r="AC15">
        <f ca="1">SUMIFS(pool_costs!E:E,pool_costs!A:A,'Sch B-HQ Costs Alloc'!B15,pool_costs!B:B,"F")/100</f>
        <v>0</v>
      </c>
      <c r="AD15">
        <f t="shared" ca="1" si="7"/>
        <v>0</v>
      </c>
      <c r="AE15">
        <f t="shared" ca="1" si="8"/>
        <v>0</v>
      </c>
      <c r="AF15">
        <f t="shared" ca="1" si="9"/>
        <v>0</v>
      </c>
      <c r="AG15">
        <f t="shared" ca="1" si="10"/>
        <v>0</v>
      </c>
      <c r="AH15">
        <f t="shared" ca="1" si="11"/>
        <v>0</v>
      </c>
      <c r="AI15">
        <f t="shared" ca="1" si="12"/>
        <v>0</v>
      </c>
      <c r="AJ15">
        <f t="shared" ca="1" si="13"/>
        <v>0</v>
      </c>
      <c r="AK15">
        <f t="shared" ca="1" si="14"/>
        <v>0</v>
      </c>
      <c r="AL15">
        <f t="shared" ca="1" si="15"/>
        <v>0</v>
      </c>
      <c r="AM15">
        <f t="shared" ca="1" si="16"/>
        <v>0</v>
      </c>
      <c r="AN15">
        <f t="shared" ca="1" si="17"/>
        <v>0</v>
      </c>
      <c r="AO15">
        <f t="shared" ca="1" si="18"/>
        <v>0</v>
      </c>
      <c r="AP15">
        <f t="shared" ca="1" si="19"/>
        <v>0</v>
      </c>
      <c r="AQ15">
        <f t="shared" ca="1" si="20"/>
        <v>0</v>
      </c>
      <c r="AR15">
        <f t="shared" ca="1" si="21"/>
        <v>0</v>
      </c>
    </row>
    <row r="16" spans="1:45" x14ac:dyDescent="0.25">
      <c r="A16" t="s">
        <v>31</v>
      </c>
      <c r="B16">
        <v>90015</v>
      </c>
      <c r="C16" t="s">
        <v>26</v>
      </c>
      <c r="D16">
        <f>SUMIF('NICRA datasheet'!D:D,'Sch B-HQ Costs Alloc'!B:B,'NICRA datasheet'!N:N)</f>
        <v>0</v>
      </c>
      <c r="E16">
        <f>SUMIFS('NICRA datasheet'!N:N,'NICRA datasheet'!D:D,'Sch B-HQ Costs Alloc'!B:B,'NICRA datasheet'!J:J,"G")</f>
        <v>0</v>
      </c>
      <c r="F16">
        <f>SUMIFS('NICRA datasheet'!N:N,'NICRA datasheet'!D:D,'Sch B-HQ Costs Alloc'!B:B,'NICRA datasheet'!L:L,"06")</f>
        <v>0</v>
      </c>
      <c r="G16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16">
        <f>SUMIFS('NICRA datasheet'!N:N,'NICRA datasheet'!D:D,'Sch B-HQ Costs Alloc'!B:B,'NICRA datasheet'!L:L,"11",'NICRA datasheet'!I:I,"&lt;&gt;Non-programmatic")</f>
        <v>0</v>
      </c>
      <c r="I16">
        <f>SUMIFS('NICRA datasheet'!N:N,'NICRA datasheet'!D:D,'Sch B-HQ Costs Alloc'!B:B,'NICRA datasheet'!J:J,"P",'NICRA datasheet'!H:H,"9",'NICRA datasheet'!U:U,"N",'NICRA datasheet'!M:M,"&lt;&gt;Sponsorship")-K16</f>
        <v>0</v>
      </c>
      <c r="J16">
        <f>SUMIFS('NICRA datasheet'!N:N,'NICRA datasheet'!D:D,'Sch B-HQ Costs Alloc'!B:B,'NICRA datasheet'!L:L,"11",'NICRA datasheet'!H:H,"9")</f>
        <v>0</v>
      </c>
      <c r="K16">
        <f>SUMIFS('NICRA datasheet'!N:N,'NICRA datasheet'!D:D,'Sch B-HQ Costs Alloc'!B:B,'NICRA datasheet'!M:M,"Undesignated",'NICRA datasheet'!G:G,"&lt;&gt;Direct - Allowable")</f>
        <v>0</v>
      </c>
      <c r="L16" t="str">
        <f>""</f>
        <v/>
      </c>
      <c r="M16">
        <f ca="1">SUMIFS(pool_costs!D:D,pool_costs!A:A,B16,pool_costs!B:B,"P")/100</f>
        <v>0</v>
      </c>
      <c r="N16">
        <f ca="1">SUMIFS(pool_costs!D:D,pool_costs!A:A,B16,pool_costs!B:B,"A")/100</f>
        <v>0</v>
      </c>
      <c r="O16">
        <f ca="1">SUMIFS(pool_costs!D:D,pool_costs!A:A,B16,pool_costs!B:B,"G")/100</f>
        <v>0</v>
      </c>
      <c r="P16">
        <f ca="1">SUMIFS(pool_costs!D:D,pool_costs!A:A,B16,pool_costs!B:B,"F")/100</f>
        <v>0</v>
      </c>
      <c r="Q16">
        <f ca="1">SUMIFS(pool_costs!D:D,pool_costs!A:A,B16,pool_costs!B:B,"S")/100</f>
        <v>0</v>
      </c>
      <c r="R16">
        <f ca="1">SUMIFS(pool_costs!D:D,pool_costs!A:A,B16,pool_costs!B:B,"B")/100</f>
        <v>0</v>
      </c>
      <c r="S16">
        <f t="shared" ca="1" si="0"/>
        <v>0</v>
      </c>
      <c r="T16">
        <f t="shared" ca="1" si="1"/>
        <v>0</v>
      </c>
      <c r="U16">
        <f t="shared" ca="1" si="2"/>
        <v>0</v>
      </c>
      <c r="V16">
        <f t="shared" ca="1" si="3"/>
        <v>0</v>
      </c>
      <c r="W16">
        <f t="shared" ca="1" si="4"/>
        <v>0</v>
      </c>
      <c r="X16">
        <f t="shared" ca="1" si="5"/>
        <v>0</v>
      </c>
      <c r="Y16">
        <f t="shared" ca="1" si="6"/>
        <v>0</v>
      </c>
      <c r="Z16">
        <f ca="1">SUMIFS(pool_costs!E:E,pool_costs!A:A,'Sch B-HQ Costs Alloc'!B16,pool_costs!B:B,"P")/100</f>
        <v>0</v>
      </c>
      <c r="AA16">
        <f ca="1">SUMIFS(pool_costs!E:E,pool_costs!A:A,'Sch B-HQ Costs Alloc'!B16,pool_costs!B:B,"A")/100</f>
        <v>0</v>
      </c>
      <c r="AB16">
        <f ca="1">SUMIFS(pool_costs!E:E,pool_costs!A:A,'Sch B-HQ Costs Alloc'!B16,pool_costs!B:B,"G")/100</f>
        <v>0</v>
      </c>
      <c r="AC16">
        <f ca="1">SUMIFS(pool_costs!E:E,pool_costs!A:A,'Sch B-HQ Costs Alloc'!B16,pool_costs!B:B,"F")/100</f>
        <v>0</v>
      </c>
      <c r="AD16">
        <f t="shared" ca="1" si="7"/>
        <v>0</v>
      </c>
      <c r="AE16">
        <f t="shared" ca="1" si="8"/>
        <v>0</v>
      </c>
      <c r="AF16">
        <f t="shared" ca="1" si="9"/>
        <v>0</v>
      </c>
      <c r="AG16">
        <f t="shared" ca="1" si="10"/>
        <v>0</v>
      </c>
      <c r="AH16">
        <f t="shared" ca="1" si="11"/>
        <v>0</v>
      </c>
      <c r="AI16">
        <f t="shared" ca="1" si="12"/>
        <v>0</v>
      </c>
      <c r="AJ16">
        <f t="shared" ca="1" si="13"/>
        <v>0</v>
      </c>
      <c r="AK16">
        <f t="shared" ca="1" si="14"/>
        <v>0</v>
      </c>
      <c r="AL16">
        <f t="shared" ca="1" si="15"/>
        <v>0</v>
      </c>
      <c r="AM16">
        <f t="shared" ca="1" si="16"/>
        <v>0</v>
      </c>
      <c r="AN16">
        <f t="shared" ca="1" si="17"/>
        <v>0</v>
      </c>
      <c r="AO16">
        <f t="shared" ca="1" si="18"/>
        <v>0</v>
      </c>
      <c r="AP16">
        <f t="shared" ca="1" si="19"/>
        <v>0</v>
      </c>
      <c r="AQ16">
        <f t="shared" ca="1" si="20"/>
        <v>0</v>
      </c>
      <c r="AR16">
        <f t="shared" ca="1" si="21"/>
        <v>0</v>
      </c>
    </row>
    <row r="17" spans="1:44" x14ac:dyDescent="0.25">
      <c r="A17" t="s">
        <v>32</v>
      </c>
      <c r="B17">
        <v>90020</v>
      </c>
      <c r="C17" t="s">
        <v>22</v>
      </c>
      <c r="D17">
        <f>SUMIF('NICRA datasheet'!D:D,'Sch B-HQ Costs Alloc'!B:B,'NICRA datasheet'!N:N)</f>
        <v>0</v>
      </c>
      <c r="E17">
        <f>SUMIFS('NICRA datasheet'!N:N,'NICRA datasheet'!D:D,'Sch B-HQ Costs Alloc'!B:B,'NICRA datasheet'!J:J,"G")</f>
        <v>0</v>
      </c>
      <c r="F17">
        <f>SUMIFS('NICRA datasheet'!N:N,'NICRA datasheet'!D:D,'Sch B-HQ Costs Alloc'!B:B,'NICRA datasheet'!L:L,"06")</f>
        <v>0</v>
      </c>
      <c r="G17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17">
        <f>SUMIFS('NICRA datasheet'!N:N,'NICRA datasheet'!D:D,'Sch B-HQ Costs Alloc'!B:B,'NICRA datasheet'!L:L,"11",'NICRA datasheet'!I:I,"&lt;&gt;Non-programmatic")</f>
        <v>0</v>
      </c>
      <c r="I17">
        <f>SUMIFS('NICRA datasheet'!N:N,'NICRA datasheet'!D:D,'Sch B-HQ Costs Alloc'!B:B,'NICRA datasheet'!J:J,"P",'NICRA datasheet'!H:H,"9",'NICRA datasheet'!U:U,"N",'NICRA datasheet'!M:M,"&lt;&gt;Sponsorship")-K17</f>
        <v>0</v>
      </c>
      <c r="J17">
        <f>SUMIFS('NICRA datasheet'!N:N,'NICRA datasheet'!D:D,'Sch B-HQ Costs Alloc'!B:B,'NICRA datasheet'!L:L,"11",'NICRA datasheet'!H:H,"9")</f>
        <v>0</v>
      </c>
      <c r="K17">
        <f>SUMIFS('NICRA datasheet'!N:N,'NICRA datasheet'!D:D,'Sch B-HQ Costs Alloc'!B:B,'NICRA datasheet'!M:M,"Undesignated",'NICRA datasheet'!G:G,"&lt;&gt;Direct - Allowable")</f>
        <v>0</v>
      </c>
      <c r="L17" t="str">
        <f>""</f>
        <v/>
      </c>
      <c r="M17">
        <f ca="1">SUMIFS(pool_costs!D:D,pool_costs!A:A,B17,pool_costs!B:B,"P")/100</f>
        <v>0</v>
      </c>
      <c r="N17">
        <f ca="1">SUMIFS(pool_costs!D:D,pool_costs!A:A,B17,pool_costs!B:B,"A")/100</f>
        <v>0</v>
      </c>
      <c r="O17">
        <f ca="1">SUMIFS(pool_costs!D:D,pool_costs!A:A,B17,pool_costs!B:B,"G")/100</f>
        <v>0</v>
      </c>
      <c r="P17">
        <f ca="1">SUMIFS(pool_costs!D:D,pool_costs!A:A,B17,pool_costs!B:B,"F")/100</f>
        <v>0</v>
      </c>
      <c r="Q17">
        <f ca="1">SUMIFS(pool_costs!D:D,pool_costs!A:A,B17,pool_costs!B:B,"S")/100</f>
        <v>0</v>
      </c>
      <c r="R17">
        <f ca="1">SUMIFS(pool_costs!D:D,pool_costs!A:A,B17,pool_costs!B:B,"B")/100</f>
        <v>0</v>
      </c>
      <c r="S17">
        <f t="shared" ca="1" si="0"/>
        <v>0</v>
      </c>
      <c r="T17">
        <f t="shared" ca="1" si="1"/>
        <v>0</v>
      </c>
      <c r="U17">
        <f t="shared" ca="1" si="2"/>
        <v>0</v>
      </c>
      <c r="V17">
        <f t="shared" ca="1" si="3"/>
        <v>0</v>
      </c>
      <c r="W17">
        <f t="shared" ca="1" si="4"/>
        <v>0</v>
      </c>
      <c r="X17">
        <f t="shared" ca="1" si="5"/>
        <v>0</v>
      </c>
      <c r="Y17">
        <f t="shared" ca="1" si="6"/>
        <v>0</v>
      </c>
      <c r="Z17">
        <f ca="1">SUMIFS(pool_costs!E:E,pool_costs!A:A,'Sch B-HQ Costs Alloc'!B17,pool_costs!B:B,"P")/100</f>
        <v>0</v>
      </c>
      <c r="AA17">
        <f ca="1">SUMIFS(pool_costs!E:E,pool_costs!A:A,'Sch B-HQ Costs Alloc'!B17,pool_costs!B:B,"A")/100</f>
        <v>0</v>
      </c>
      <c r="AB17">
        <f ca="1">SUMIFS(pool_costs!E:E,pool_costs!A:A,'Sch B-HQ Costs Alloc'!B17,pool_costs!B:B,"G")/100</f>
        <v>0</v>
      </c>
      <c r="AC17">
        <f ca="1">SUMIFS(pool_costs!E:E,pool_costs!A:A,'Sch B-HQ Costs Alloc'!B17,pool_costs!B:B,"F")/100</f>
        <v>0</v>
      </c>
      <c r="AD17">
        <f t="shared" ca="1" si="7"/>
        <v>0</v>
      </c>
      <c r="AE17">
        <f t="shared" ca="1" si="8"/>
        <v>0</v>
      </c>
      <c r="AF17">
        <f t="shared" ca="1" si="9"/>
        <v>0</v>
      </c>
      <c r="AG17">
        <f t="shared" ca="1" si="10"/>
        <v>0</v>
      </c>
      <c r="AH17">
        <f t="shared" ca="1" si="11"/>
        <v>0</v>
      </c>
      <c r="AI17">
        <f t="shared" ca="1" si="12"/>
        <v>0</v>
      </c>
      <c r="AJ17">
        <f t="shared" ca="1" si="13"/>
        <v>0</v>
      </c>
      <c r="AK17">
        <f t="shared" ca="1" si="14"/>
        <v>0</v>
      </c>
      <c r="AL17">
        <f t="shared" ca="1" si="15"/>
        <v>0</v>
      </c>
      <c r="AM17">
        <f t="shared" ca="1" si="16"/>
        <v>0</v>
      </c>
      <c r="AN17">
        <f t="shared" ca="1" si="17"/>
        <v>0</v>
      </c>
      <c r="AO17">
        <f t="shared" ca="1" si="18"/>
        <v>0</v>
      </c>
      <c r="AP17">
        <f t="shared" ca="1" si="19"/>
        <v>0</v>
      </c>
      <c r="AQ17">
        <f t="shared" ca="1" si="20"/>
        <v>0</v>
      </c>
      <c r="AR17">
        <f t="shared" ca="1" si="21"/>
        <v>0</v>
      </c>
    </row>
    <row r="18" spans="1:44" x14ac:dyDescent="0.25">
      <c r="A18" t="s">
        <v>33</v>
      </c>
      <c r="B18">
        <v>90025</v>
      </c>
      <c r="C18" t="s">
        <v>22</v>
      </c>
      <c r="D18">
        <f>SUMIF('NICRA datasheet'!D:D,'Sch B-HQ Costs Alloc'!B:B,'NICRA datasheet'!N:N)</f>
        <v>0</v>
      </c>
      <c r="E18">
        <f>SUMIFS('NICRA datasheet'!N:N,'NICRA datasheet'!D:D,'Sch B-HQ Costs Alloc'!B:B,'NICRA datasheet'!J:J,"G")</f>
        <v>0</v>
      </c>
      <c r="F18">
        <f>SUMIFS('NICRA datasheet'!N:N,'NICRA datasheet'!D:D,'Sch B-HQ Costs Alloc'!B:B,'NICRA datasheet'!L:L,"06")</f>
        <v>0</v>
      </c>
      <c r="G18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18">
        <f>SUMIFS('NICRA datasheet'!N:N,'NICRA datasheet'!D:D,'Sch B-HQ Costs Alloc'!B:B,'NICRA datasheet'!L:L,"11",'NICRA datasheet'!I:I,"&lt;&gt;Non-programmatic")</f>
        <v>0</v>
      </c>
      <c r="I18">
        <f>SUMIFS('NICRA datasheet'!N:N,'NICRA datasheet'!D:D,'Sch B-HQ Costs Alloc'!B:B,'NICRA datasheet'!J:J,"P",'NICRA datasheet'!H:H,"9",'NICRA datasheet'!U:U,"N",'NICRA datasheet'!M:M,"&lt;&gt;Sponsorship")-K18</f>
        <v>0</v>
      </c>
      <c r="J18">
        <f>SUMIFS('NICRA datasheet'!N:N,'NICRA datasheet'!D:D,'Sch B-HQ Costs Alloc'!B:B,'NICRA datasheet'!L:L,"11",'NICRA datasheet'!H:H,"9")</f>
        <v>0</v>
      </c>
      <c r="K18">
        <f>SUMIFS('NICRA datasheet'!N:N,'NICRA datasheet'!D:D,'Sch B-HQ Costs Alloc'!B:B,'NICRA datasheet'!M:M,"Undesignated",'NICRA datasheet'!G:G,"&lt;&gt;Direct - Allowable")</f>
        <v>0</v>
      </c>
      <c r="L18" t="str">
        <f>""</f>
        <v/>
      </c>
      <c r="M18">
        <f ca="1">SUMIFS(pool_costs!D:D,pool_costs!A:A,B18,pool_costs!B:B,"P")/100</f>
        <v>0</v>
      </c>
      <c r="N18">
        <f ca="1">SUMIFS(pool_costs!D:D,pool_costs!A:A,B18,pool_costs!B:B,"A")/100</f>
        <v>0</v>
      </c>
      <c r="O18">
        <f ca="1">SUMIFS(pool_costs!D:D,pool_costs!A:A,B18,pool_costs!B:B,"G")/100</f>
        <v>0</v>
      </c>
      <c r="P18">
        <f ca="1">SUMIFS(pool_costs!D:D,pool_costs!A:A,B18,pool_costs!B:B,"F")/100</f>
        <v>0</v>
      </c>
      <c r="Q18">
        <f ca="1">SUMIFS(pool_costs!D:D,pool_costs!A:A,B18,pool_costs!B:B,"S")/100</f>
        <v>0</v>
      </c>
      <c r="R18">
        <f ca="1">SUMIFS(pool_costs!D:D,pool_costs!A:A,B18,pool_costs!B:B,"B")/100</f>
        <v>0</v>
      </c>
      <c r="S18">
        <f t="shared" ca="1" si="0"/>
        <v>0</v>
      </c>
      <c r="T18">
        <f t="shared" ca="1" si="1"/>
        <v>0</v>
      </c>
      <c r="U18">
        <f t="shared" ca="1" si="2"/>
        <v>0</v>
      </c>
      <c r="V18">
        <f t="shared" ca="1" si="3"/>
        <v>0</v>
      </c>
      <c r="W18">
        <f t="shared" ca="1" si="4"/>
        <v>0</v>
      </c>
      <c r="X18">
        <f t="shared" ca="1" si="5"/>
        <v>0</v>
      </c>
      <c r="Y18">
        <f t="shared" ca="1" si="6"/>
        <v>0</v>
      </c>
      <c r="Z18">
        <f ca="1">SUMIFS(pool_costs!E:E,pool_costs!A:A,'Sch B-HQ Costs Alloc'!B18,pool_costs!B:B,"P")/100</f>
        <v>0</v>
      </c>
      <c r="AA18">
        <f ca="1">SUMIFS(pool_costs!E:E,pool_costs!A:A,'Sch B-HQ Costs Alloc'!B18,pool_costs!B:B,"A")/100</f>
        <v>0</v>
      </c>
      <c r="AB18">
        <f ca="1">SUMIFS(pool_costs!E:E,pool_costs!A:A,'Sch B-HQ Costs Alloc'!B18,pool_costs!B:B,"G")/100</f>
        <v>0</v>
      </c>
      <c r="AC18">
        <f ca="1">SUMIFS(pool_costs!E:E,pool_costs!A:A,'Sch B-HQ Costs Alloc'!B18,pool_costs!B:B,"F")/100</f>
        <v>0</v>
      </c>
      <c r="AD18">
        <f t="shared" ca="1" si="7"/>
        <v>0</v>
      </c>
      <c r="AE18">
        <f t="shared" ca="1" si="8"/>
        <v>0</v>
      </c>
      <c r="AF18">
        <f t="shared" ca="1" si="9"/>
        <v>0</v>
      </c>
      <c r="AG18">
        <f t="shared" ca="1" si="10"/>
        <v>0</v>
      </c>
      <c r="AH18">
        <f t="shared" ca="1" si="11"/>
        <v>0</v>
      </c>
      <c r="AI18">
        <f t="shared" ca="1" si="12"/>
        <v>0</v>
      </c>
      <c r="AJ18">
        <f t="shared" ca="1" si="13"/>
        <v>0</v>
      </c>
      <c r="AK18">
        <f t="shared" ca="1" si="14"/>
        <v>0</v>
      </c>
      <c r="AL18">
        <f t="shared" ca="1" si="15"/>
        <v>0</v>
      </c>
      <c r="AM18">
        <f t="shared" ca="1" si="16"/>
        <v>0</v>
      </c>
      <c r="AN18">
        <f t="shared" ca="1" si="17"/>
        <v>0</v>
      </c>
      <c r="AO18">
        <f t="shared" ca="1" si="18"/>
        <v>0</v>
      </c>
      <c r="AP18">
        <f t="shared" ca="1" si="19"/>
        <v>0</v>
      </c>
      <c r="AQ18">
        <f t="shared" ca="1" si="20"/>
        <v>0</v>
      </c>
      <c r="AR18">
        <f t="shared" ca="1" si="21"/>
        <v>0</v>
      </c>
    </row>
    <row r="19" spans="1:44" x14ac:dyDescent="0.25">
      <c r="A19" t="s">
        <v>34</v>
      </c>
      <c r="B19">
        <v>90026</v>
      </c>
      <c r="C19" t="s">
        <v>22</v>
      </c>
      <c r="D19">
        <f>SUMIF('NICRA datasheet'!D:D,'Sch B-HQ Costs Alloc'!B:B,'NICRA datasheet'!N:N)</f>
        <v>0</v>
      </c>
      <c r="E19">
        <f>SUMIFS('NICRA datasheet'!N:N,'NICRA datasheet'!D:D,'Sch B-HQ Costs Alloc'!B:B,'NICRA datasheet'!J:J,"G")</f>
        <v>0</v>
      </c>
      <c r="F19">
        <f>SUMIFS('NICRA datasheet'!N:N,'NICRA datasheet'!D:D,'Sch B-HQ Costs Alloc'!B:B,'NICRA datasheet'!L:L,"06")</f>
        <v>0</v>
      </c>
      <c r="G19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19">
        <f>SUMIFS('NICRA datasheet'!N:N,'NICRA datasheet'!D:D,'Sch B-HQ Costs Alloc'!B:B,'NICRA datasheet'!L:L,"11",'NICRA datasheet'!I:I,"&lt;&gt;Non-programmatic")</f>
        <v>0</v>
      </c>
      <c r="I19">
        <f>SUMIFS('NICRA datasheet'!N:N,'NICRA datasheet'!D:D,'Sch B-HQ Costs Alloc'!B:B,'NICRA datasheet'!J:J,"P",'NICRA datasheet'!H:H,"9",'NICRA datasheet'!U:U,"N",'NICRA datasheet'!M:M,"&lt;&gt;Sponsorship")-K19</f>
        <v>0</v>
      </c>
      <c r="J19">
        <f>SUMIFS('NICRA datasheet'!N:N,'NICRA datasheet'!D:D,'Sch B-HQ Costs Alloc'!B:B,'NICRA datasheet'!L:L,"11",'NICRA datasheet'!H:H,"9")</f>
        <v>0</v>
      </c>
      <c r="K19">
        <f>SUMIFS('NICRA datasheet'!N:N,'NICRA datasheet'!D:D,'Sch B-HQ Costs Alloc'!B:B,'NICRA datasheet'!M:M,"Undesignated",'NICRA datasheet'!G:G,"&lt;&gt;Direct - Allowable")</f>
        <v>0</v>
      </c>
      <c r="L19" t="str">
        <f>""</f>
        <v/>
      </c>
      <c r="M19">
        <f ca="1">SUMIFS(pool_costs!D:D,pool_costs!A:A,B19,pool_costs!B:B,"P")/100</f>
        <v>0</v>
      </c>
      <c r="N19">
        <f ca="1">SUMIFS(pool_costs!D:D,pool_costs!A:A,B19,pool_costs!B:B,"A")/100</f>
        <v>0</v>
      </c>
      <c r="O19">
        <f ca="1">SUMIFS(pool_costs!D:D,pool_costs!A:A,B19,pool_costs!B:B,"G")/100</f>
        <v>0</v>
      </c>
      <c r="P19">
        <f ca="1">SUMIFS(pool_costs!D:D,pool_costs!A:A,B19,pool_costs!B:B,"F")/100</f>
        <v>0</v>
      </c>
      <c r="Q19">
        <f ca="1">SUMIFS(pool_costs!D:D,pool_costs!A:A,B19,pool_costs!B:B,"S")/100</f>
        <v>0</v>
      </c>
      <c r="R19">
        <f ca="1">SUMIFS(pool_costs!D:D,pool_costs!A:A,B19,pool_costs!B:B,"B")/100</f>
        <v>0</v>
      </c>
      <c r="S19">
        <f t="shared" ca="1" si="0"/>
        <v>0</v>
      </c>
      <c r="T19">
        <f t="shared" ca="1" si="1"/>
        <v>0</v>
      </c>
      <c r="U19">
        <f t="shared" ca="1" si="2"/>
        <v>0</v>
      </c>
      <c r="V19">
        <f t="shared" ca="1" si="3"/>
        <v>0</v>
      </c>
      <c r="W19">
        <f t="shared" ca="1" si="4"/>
        <v>0</v>
      </c>
      <c r="X19">
        <f t="shared" ca="1" si="5"/>
        <v>0</v>
      </c>
      <c r="Y19">
        <f t="shared" ca="1" si="6"/>
        <v>0</v>
      </c>
      <c r="Z19">
        <f ca="1">SUMIFS(pool_costs!E:E,pool_costs!A:A,'Sch B-HQ Costs Alloc'!B19,pool_costs!B:B,"P")/100</f>
        <v>0</v>
      </c>
      <c r="AA19">
        <f ca="1">SUMIFS(pool_costs!E:E,pool_costs!A:A,'Sch B-HQ Costs Alloc'!B19,pool_costs!B:B,"A")/100</f>
        <v>0</v>
      </c>
      <c r="AB19">
        <f ca="1">SUMIFS(pool_costs!E:E,pool_costs!A:A,'Sch B-HQ Costs Alloc'!B19,pool_costs!B:B,"G")/100</f>
        <v>0</v>
      </c>
      <c r="AC19">
        <f ca="1">SUMIFS(pool_costs!E:E,pool_costs!A:A,'Sch B-HQ Costs Alloc'!B19,pool_costs!B:B,"F")/100</f>
        <v>0</v>
      </c>
      <c r="AD19">
        <f t="shared" ca="1" si="7"/>
        <v>0</v>
      </c>
      <c r="AE19">
        <f t="shared" ca="1" si="8"/>
        <v>0</v>
      </c>
      <c r="AF19">
        <f t="shared" ca="1" si="9"/>
        <v>0</v>
      </c>
      <c r="AG19">
        <f t="shared" ca="1" si="10"/>
        <v>0</v>
      </c>
      <c r="AH19">
        <f t="shared" ca="1" si="11"/>
        <v>0</v>
      </c>
      <c r="AI19">
        <f t="shared" ca="1" si="12"/>
        <v>0</v>
      </c>
      <c r="AJ19">
        <f t="shared" ca="1" si="13"/>
        <v>0</v>
      </c>
      <c r="AK19">
        <f t="shared" ca="1" si="14"/>
        <v>0</v>
      </c>
      <c r="AL19">
        <f t="shared" ca="1" si="15"/>
        <v>0</v>
      </c>
      <c r="AM19">
        <f t="shared" ca="1" si="16"/>
        <v>0</v>
      </c>
      <c r="AN19">
        <f t="shared" ca="1" si="17"/>
        <v>0</v>
      </c>
      <c r="AO19">
        <f t="shared" ca="1" si="18"/>
        <v>0</v>
      </c>
      <c r="AP19">
        <f t="shared" ca="1" si="19"/>
        <v>0</v>
      </c>
      <c r="AQ19">
        <f t="shared" ca="1" si="20"/>
        <v>0</v>
      </c>
      <c r="AR19">
        <f t="shared" ca="1" si="21"/>
        <v>0</v>
      </c>
    </row>
    <row r="20" spans="1:44" x14ac:dyDescent="0.25">
      <c r="A20" t="s">
        <v>35</v>
      </c>
      <c r="B20">
        <v>90027</v>
      </c>
      <c r="C20" t="s">
        <v>22</v>
      </c>
      <c r="D20">
        <f>SUMIF('NICRA datasheet'!D:D,'Sch B-HQ Costs Alloc'!B:B,'NICRA datasheet'!N:N)</f>
        <v>0</v>
      </c>
      <c r="E20">
        <f>SUMIFS('NICRA datasheet'!N:N,'NICRA datasheet'!D:D,'Sch B-HQ Costs Alloc'!B:B,'NICRA datasheet'!J:J,"G")</f>
        <v>0</v>
      </c>
      <c r="F20">
        <f>SUMIFS('NICRA datasheet'!N:N,'NICRA datasheet'!D:D,'Sch B-HQ Costs Alloc'!B:B,'NICRA datasheet'!L:L,"06")</f>
        <v>0</v>
      </c>
      <c r="G20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20">
        <f>SUMIFS('NICRA datasheet'!N:N,'NICRA datasheet'!D:D,'Sch B-HQ Costs Alloc'!B:B,'NICRA datasheet'!L:L,"11",'NICRA datasheet'!I:I,"&lt;&gt;Non-programmatic")</f>
        <v>0</v>
      </c>
      <c r="I20">
        <f>SUMIFS('NICRA datasheet'!N:N,'NICRA datasheet'!D:D,'Sch B-HQ Costs Alloc'!B:B,'NICRA datasheet'!J:J,"P",'NICRA datasheet'!H:H,"9",'NICRA datasheet'!U:U,"N",'NICRA datasheet'!M:M,"&lt;&gt;Sponsorship")-K20</f>
        <v>0</v>
      </c>
      <c r="J20">
        <f>SUMIFS('NICRA datasheet'!N:N,'NICRA datasheet'!D:D,'Sch B-HQ Costs Alloc'!B:B,'NICRA datasheet'!L:L,"11",'NICRA datasheet'!H:H,"9")</f>
        <v>0</v>
      </c>
      <c r="K20">
        <f>SUMIFS('NICRA datasheet'!N:N,'NICRA datasheet'!D:D,'Sch B-HQ Costs Alloc'!B:B,'NICRA datasheet'!M:M,"Undesignated",'NICRA datasheet'!G:G,"&lt;&gt;Direct - Allowable")</f>
        <v>0</v>
      </c>
      <c r="L20" t="str">
        <f>""</f>
        <v/>
      </c>
      <c r="M20">
        <f ca="1">SUMIFS(pool_costs!D:D,pool_costs!A:A,B20,pool_costs!B:B,"P")/100</f>
        <v>0</v>
      </c>
      <c r="N20">
        <f ca="1">SUMIFS(pool_costs!D:D,pool_costs!A:A,B20,pool_costs!B:B,"A")/100</f>
        <v>0</v>
      </c>
      <c r="O20">
        <f ca="1">SUMIFS(pool_costs!D:D,pool_costs!A:A,B20,pool_costs!B:B,"G")/100</f>
        <v>0</v>
      </c>
      <c r="P20">
        <f ca="1">SUMIFS(pool_costs!D:D,pool_costs!A:A,B20,pool_costs!B:B,"F")/100</f>
        <v>0</v>
      </c>
      <c r="Q20">
        <f ca="1">SUMIFS(pool_costs!D:D,pool_costs!A:A,B20,pool_costs!B:B,"S")/100</f>
        <v>0</v>
      </c>
      <c r="R20">
        <f ca="1">SUMIFS(pool_costs!D:D,pool_costs!A:A,B20,pool_costs!B:B,"B")/100</f>
        <v>0</v>
      </c>
      <c r="S20">
        <f t="shared" ca="1" si="0"/>
        <v>0</v>
      </c>
      <c r="T20">
        <f t="shared" ca="1" si="1"/>
        <v>0</v>
      </c>
      <c r="U20">
        <f t="shared" ca="1" si="2"/>
        <v>0</v>
      </c>
      <c r="V20">
        <f t="shared" ca="1" si="3"/>
        <v>0</v>
      </c>
      <c r="W20">
        <f t="shared" ca="1" si="4"/>
        <v>0</v>
      </c>
      <c r="X20">
        <f t="shared" ca="1" si="5"/>
        <v>0</v>
      </c>
      <c r="Y20">
        <f t="shared" ca="1" si="6"/>
        <v>0</v>
      </c>
      <c r="Z20">
        <f ca="1">SUMIFS(pool_costs!E:E,pool_costs!A:A,'Sch B-HQ Costs Alloc'!B20,pool_costs!B:B,"P")/100</f>
        <v>0</v>
      </c>
      <c r="AA20">
        <f ca="1">SUMIFS(pool_costs!E:E,pool_costs!A:A,'Sch B-HQ Costs Alloc'!B20,pool_costs!B:B,"A")/100</f>
        <v>0</v>
      </c>
      <c r="AB20">
        <f ca="1">SUMIFS(pool_costs!E:E,pool_costs!A:A,'Sch B-HQ Costs Alloc'!B20,pool_costs!B:B,"G")/100</f>
        <v>0</v>
      </c>
      <c r="AC20">
        <f ca="1">SUMIFS(pool_costs!E:E,pool_costs!A:A,'Sch B-HQ Costs Alloc'!B20,pool_costs!B:B,"F")/100</f>
        <v>0</v>
      </c>
      <c r="AD20">
        <f t="shared" ca="1" si="7"/>
        <v>0</v>
      </c>
      <c r="AE20">
        <f t="shared" ca="1" si="8"/>
        <v>0</v>
      </c>
      <c r="AF20">
        <f t="shared" ca="1" si="9"/>
        <v>0</v>
      </c>
      <c r="AG20">
        <f t="shared" ca="1" si="10"/>
        <v>0</v>
      </c>
      <c r="AH20">
        <f t="shared" ca="1" si="11"/>
        <v>0</v>
      </c>
      <c r="AI20">
        <f t="shared" ca="1" si="12"/>
        <v>0</v>
      </c>
      <c r="AJ20">
        <f t="shared" ca="1" si="13"/>
        <v>0</v>
      </c>
      <c r="AK20">
        <f t="shared" ca="1" si="14"/>
        <v>0</v>
      </c>
      <c r="AL20">
        <f t="shared" ca="1" si="15"/>
        <v>0</v>
      </c>
      <c r="AM20">
        <f t="shared" ca="1" si="16"/>
        <v>0</v>
      </c>
      <c r="AN20">
        <f t="shared" ca="1" si="17"/>
        <v>0</v>
      </c>
      <c r="AO20">
        <f t="shared" ca="1" si="18"/>
        <v>0</v>
      </c>
      <c r="AP20">
        <f t="shared" ca="1" si="19"/>
        <v>0</v>
      </c>
      <c r="AQ20">
        <f t="shared" ca="1" si="20"/>
        <v>0</v>
      </c>
      <c r="AR20">
        <f t="shared" ca="1" si="21"/>
        <v>0</v>
      </c>
    </row>
    <row r="21" spans="1:44" x14ac:dyDescent="0.25">
      <c r="A21" t="s">
        <v>36</v>
      </c>
      <c r="B21">
        <v>90028</v>
      </c>
      <c r="C21" t="s">
        <v>22</v>
      </c>
      <c r="D21">
        <f>SUMIF('NICRA datasheet'!D:D,'Sch B-HQ Costs Alloc'!B:B,'NICRA datasheet'!N:N)</f>
        <v>0</v>
      </c>
      <c r="E21">
        <f>SUMIFS('NICRA datasheet'!N:N,'NICRA datasheet'!D:D,'Sch B-HQ Costs Alloc'!B:B,'NICRA datasheet'!J:J,"G")</f>
        <v>0</v>
      </c>
      <c r="F21">
        <f>SUMIFS('NICRA datasheet'!N:N,'NICRA datasheet'!D:D,'Sch B-HQ Costs Alloc'!B:B,'NICRA datasheet'!L:L,"06")</f>
        <v>0</v>
      </c>
      <c r="G21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21">
        <f>SUMIFS('NICRA datasheet'!N:N,'NICRA datasheet'!D:D,'Sch B-HQ Costs Alloc'!B:B,'NICRA datasheet'!L:L,"11",'NICRA datasheet'!I:I,"&lt;&gt;Non-programmatic")</f>
        <v>0</v>
      </c>
      <c r="I21">
        <f>SUMIFS('NICRA datasheet'!N:N,'NICRA datasheet'!D:D,'Sch B-HQ Costs Alloc'!B:B,'NICRA datasheet'!J:J,"P",'NICRA datasheet'!H:H,"9",'NICRA datasheet'!U:U,"N",'NICRA datasheet'!M:M,"&lt;&gt;Sponsorship")-K21</f>
        <v>0</v>
      </c>
      <c r="J21">
        <f>SUMIFS('NICRA datasheet'!N:N,'NICRA datasheet'!D:D,'Sch B-HQ Costs Alloc'!B:B,'NICRA datasheet'!L:L,"11",'NICRA datasheet'!H:H,"9")</f>
        <v>0</v>
      </c>
      <c r="K21">
        <f>SUMIFS('NICRA datasheet'!N:N,'NICRA datasheet'!D:D,'Sch B-HQ Costs Alloc'!B:B,'NICRA datasheet'!M:M,"Undesignated",'NICRA datasheet'!G:G,"&lt;&gt;Direct - Allowable")</f>
        <v>0</v>
      </c>
      <c r="L21" t="str">
        <f>""</f>
        <v/>
      </c>
      <c r="M21">
        <f ca="1">SUMIFS(pool_costs!D:D,pool_costs!A:A,B21,pool_costs!B:B,"P")/100</f>
        <v>0</v>
      </c>
      <c r="N21">
        <f ca="1">SUMIFS(pool_costs!D:D,pool_costs!A:A,B21,pool_costs!B:B,"A")/100</f>
        <v>0</v>
      </c>
      <c r="O21">
        <f ca="1">SUMIFS(pool_costs!D:D,pool_costs!A:A,B21,pool_costs!B:B,"G")/100</f>
        <v>0</v>
      </c>
      <c r="P21">
        <f ca="1">SUMIFS(pool_costs!D:D,pool_costs!A:A,B21,pool_costs!B:B,"F")/100</f>
        <v>0</v>
      </c>
      <c r="Q21">
        <f ca="1">SUMIFS(pool_costs!D:D,pool_costs!A:A,B21,pool_costs!B:B,"S")/100</f>
        <v>0</v>
      </c>
      <c r="R21">
        <f ca="1">SUMIFS(pool_costs!D:D,pool_costs!A:A,B21,pool_costs!B:B,"B")/100</f>
        <v>0</v>
      </c>
      <c r="S21">
        <f t="shared" ca="1" si="0"/>
        <v>0</v>
      </c>
      <c r="T21">
        <f t="shared" ca="1" si="1"/>
        <v>0</v>
      </c>
      <c r="U21">
        <f t="shared" ca="1" si="2"/>
        <v>0</v>
      </c>
      <c r="V21">
        <f t="shared" ca="1" si="3"/>
        <v>0</v>
      </c>
      <c r="W21">
        <f t="shared" ca="1" si="4"/>
        <v>0</v>
      </c>
      <c r="X21">
        <f t="shared" ca="1" si="5"/>
        <v>0</v>
      </c>
      <c r="Y21">
        <f t="shared" ca="1" si="6"/>
        <v>0</v>
      </c>
      <c r="Z21">
        <f ca="1">SUMIFS(pool_costs!E:E,pool_costs!A:A,'Sch B-HQ Costs Alloc'!B21,pool_costs!B:B,"P")/100</f>
        <v>0</v>
      </c>
      <c r="AA21">
        <f ca="1">SUMIFS(pool_costs!E:E,pool_costs!A:A,'Sch B-HQ Costs Alloc'!B21,pool_costs!B:B,"A")/100</f>
        <v>0</v>
      </c>
      <c r="AB21">
        <f ca="1">SUMIFS(pool_costs!E:E,pool_costs!A:A,'Sch B-HQ Costs Alloc'!B21,pool_costs!B:B,"G")/100</f>
        <v>0</v>
      </c>
      <c r="AC21">
        <f ca="1">SUMIFS(pool_costs!E:E,pool_costs!A:A,'Sch B-HQ Costs Alloc'!B21,pool_costs!B:B,"F")/100</f>
        <v>0</v>
      </c>
      <c r="AD21">
        <f t="shared" ca="1" si="7"/>
        <v>0</v>
      </c>
      <c r="AE21">
        <f t="shared" ca="1" si="8"/>
        <v>0</v>
      </c>
      <c r="AF21">
        <f t="shared" ca="1" si="9"/>
        <v>0</v>
      </c>
      <c r="AG21">
        <f t="shared" ca="1" si="10"/>
        <v>0</v>
      </c>
      <c r="AH21">
        <f t="shared" ca="1" si="11"/>
        <v>0</v>
      </c>
      <c r="AI21">
        <f t="shared" ca="1" si="12"/>
        <v>0</v>
      </c>
      <c r="AJ21">
        <f t="shared" ca="1" si="13"/>
        <v>0</v>
      </c>
      <c r="AK21">
        <f t="shared" ca="1" si="14"/>
        <v>0</v>
      </c>
      <c r="AL21">
        <f t="shared" ca="1" si="15"/>
        <v>0</v>
      </c>
      <c r="AM21">
        <f t="shared" ca="1" si="16"/>
        <v>0</v>
      </c>
      <c r="AN21">
        <f t="shared" ca="1" si="17"/>
        <v>0</v>
      </c>
      <c r="AO21">
        <f t="shared" ca="1" si="18"/>
        <v>0</v>
      </c>
      <c r="AP21">
        <f t="shared" ca="1" si="19"/>
        <v>0</v>
      </c>
      <c r="AQ21">
        <f t="shared" ca="1" si="20"/>
        <v>0</v>
      </c>
      <c r="AR21">
        <f t="shared" ca="1" si="21"/>
        <v>0</v>
      </c>
    </row>
    <row r="22" spans="1:44" x14ac:dyDescent="0.25">
      <c r="A22" t="s">
        <v>37</v>
      </c>
      <c r="B22">
        <v>90031</v>
      </c>
      <c r="C22" t="s">
        <v>22</v>
      </c>
      <c r="D22">
        <f>SUMIF('NICRA datasheet'!D:D,'Sch B-HQ Costs Alloc'!B:B,'NICRA datasheet'!N:N)</f>
        <v>0</v>
      </c>
      <c r="E22">
        <f>SUMIFS('NICRA datasheet'!N:N,'NICRA datasheet'!D:D,'Sch B-HQ Costs Alloc'!B:B,'NICRA datasheet'!J:J,"G")</f>
        <v>0</v>
      </c>
      <c r="F22">
        <f>SUMIFS('NICRA datasheet'!N:N,'NICRA datasheet'!D:D,'Sch B-HQ Costs Alloc'!B:B,'NICRA datasheet'!L:L,"06")</f>
        <v>0</v>
      </c>
      <c r="G22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22">
        <f>SUMIFS('NICRA datasheet'!N:N,'NICRA datasheet'!D:D,'Sch B-HQ Costs Alloc'!B:B,'NICRA datasheet'!L:L,"11",'NICRA datasheet'!I:I,"&lt;&gt;Non-programmatic")</f>
        <v>0</v>
      </c>
      <c r="I22">
        <f>SUMIFS('NICRA datasheet'!N:N,'NICRA datasheet'!D:D,'Sch B-HQ Costs Alloc'!B:B,'NICRA datasheet'!J:J,"P",'NICRA datasheet'!H:H,"9",'NICRA datasheet'!U:U,"N",'NICRA datasheet'!M:M,"&lt;&gt;Sponsorship")-K22</f>
        <v>0</v>
      </c>
      <c r="J22">
        <f>SUMIFS('NICRA datasheet'!N:N,'NICRA datasheet'!D:D,'Sch B-HQ Costs Alloc'!B:B,'NICRA datasheet'!L:L,"11",'NICRA datasheet'!H:H,"9")</f>
        <v>0</v>
      </c>
      <c r="K22">
        <f>SUMIFS('NICRA datasheet'!N:N,'NICRA datasheet'!D:D,'Sch B-HQ Costs Alloc'!B:B,'NICRA datasheet'!M:M,"Undesignated",'NICRA datasheet'!G:G,"&lt;&gt;Direct - Allowable")</f>
        <v>0</v>
      </c>
      <c r="L22" t="str">
        <f>""</f>
        <v/>
      </c>
      <c r="M22">
        <f ca="1">SUMIFS(pool_costs!D:D,pool_costs!A:A,B22,pool_costs!B:B,"P")/100</f>
        <v>0</v>
      </c>
      <c r="N22">
        <f ca="1">SUMIFS(pool_costs!D:D,pool_costs!A:A,B22,pool_costs!B:B,"A")/100</f>
        <v>0</v>
      </c>
      <c r="O22">
        <f ca="1">SUMIFS(pool_costs!D:D,pool_costs!A:A,B22,pool_costs!B:B,"G")/100</f>
        <v>0</v>
      </c>
      <c r="P22">
        <f ca="1">SUMIFS(pool_costs!D:D,pool_costs!A:A,B22,pool_costs!B:B,"F")/100</f>
        <v>0</v>
      </c>
      <c r="Q22">
        <f ca="1">SUMIFS(pool_costs!D:D,pool_costs!A:A,B22,pool_costs!B:B,"S")/100</f>
        <v>0</v>
      </c>
      <c r="R22">
        <f ca="1">SUMIFS(pool_costs!D:D,pool_costs!A:A,B22,pool_costs!B:B,"B")/100</f>
        <v>0</v>
      </c>
      <c r="S22">
        <f t="shared" ca="1" si="0"/>
        <v>0</v>
      </c>
      <c r="T22">
        <f t="shared" ca="1" si="1"/>
        <v>0</v>
      </c>
      <c r="U22">
        <f t="shared" ca="1" si="2"/>
        <v>0</v>
      </c>
      <c r="V22">
        <f t="shared" ca="1" si="3"/>
        <v>0</v>
      </c>
      <c r="W22">
        <f t="shared" ca="1" si="4"/>
        <v>0</v>
      </c>
      <c r="X22">
        <f t="shared" ca="1" si="5"/>
        <v>0</v>
      </c>
      <c r="Y22">
        <f t="shared" ca="1" si="6"/>
        <v>0</v>
      </c>
      <c r="Z22">
        <f ca="1">SUMIFS(pool_costs!E:E,pool_costs!A:A,'Sch B-HQ Costs Alloc'!B22,pool_costs!B:B,"P")/100</f>
        <v>0</v>
      </c>
      <c r="AA22">
        <f ca="1">SUMIFS(pool_costs!E:E,pool_costs!A:A,'Sch B-HQ Costs Alloc'!B22,pool_costs!B:B,"A")/100</f>
        <v>0</v>
      </c>
      <c r="AB22">
        <f ca="1">SUMIFS(pool_costs!E:E,pool_costs!A:A,'Sch B-HQ Costs Alloc'!B22,pool_costs!B:B,"G")/100</f>
        <v>0</v>
      </c>
      <c r="AC22">
        <f ca="1">SUMIFS(pool_costs!E:E,pool_costs!A:A,'Sch B-HQ Costs Alloc'!B22,pool_costs!B:B,"F")/100</f>
        <v>0</v>
      </c>
      <c r="AD22">
        <f t="shared" ca="1" si="7"/>
        <v>0</v>
      </c>
      <c r="AE22">
        <f t="shared" ca="1" si="8"/>
        <v>0</v>
      </c>
      <c r="AF22">
        <f t="shared" ca="1" si="9"/>
        <v>0</v>
      </c>
      <c r="AG22">
        <f t="shared" ca="1" si="10"/>
        <v>0</v>
      </c>
      <c r="AH22">
        <f t="shared" ca="1" si="11"/>
        <v>0</v>
      </c>
      <c r="AI22">
        <f t="shared" ca="1" si="12"/>
        <v>0</v>
      </c>
      <c r="AJ22">
        <f t="shared" ca="1" si="13"/>
        <v>0</v>
      </c>
      <c r="AK22">
        <f t="shared" ca="1" si="14"/>
        <v>0</v>
      </c>
      <c r="AL22">
        <f t="shared" ca="1" si="15"/>
        <v>0</v>
      </c>
      <c r="AM22">
        <f t="shared" ca="1" si="16"/>
        <v>0</v>
      </c>
      <c r="AN22">
        <f t="shared" ca="1" si="17"/>
        <v>0</v>
      </c>
      <c r="AO22">
        <f t="shared" ca="1" si="18"/>
        <v>0</v>
      </c>
      <c r="AP22">
        <f t="shared" ca="1" si="19"/>
        <v>0</v>
      </c>
      <c r="AQ22">
        <f t="shared" ca="1" si="20"/>
        <v>0</v>
      </c>
      <c r="AR22">
        <f t="shared" ca="1" si="21"/>
        <v>0</v>
      </c>
    </row>
    <row r="23" spans="1:44" x14ac:dyDescent="0.25">
      <c r="A23" t="s">
        <v>38</v>
      </c>
      <c r="B23">
        <v>90040</v>
      </c>
      <c r="C23" t="s">
        <v>22</v>
      </c>
      <c r="D23">
        <f>SUMIF('NICRA datasheet'!D:D,'Sch B-HQ Costs Alloc'!B:B,'NICRA datasheet'!N:N)</f>
        <v>0</v>
      </c>
      <c r="E23">
        <f>SUMIFS('NICRA datasheet'!N:N,'NICRA datasheet'!D:D,'Sch B-HQ Costs Alloc'!B:B,'NICRA datasheet'!J:J,"G")</f>
        <v>0</v>
      </c>
      <c r="F23">
        <f>SUMIFS('NICRA datasheet'!N:N,'NICRA datasheet'!D:D,'Sch B-HQ Costs Alloc'!B:B,'NICRA datasheet'!L:L,"06")</f>
        <v>0</v>
      </c>
      <c r="G23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23">
        <f>SUMIFS('NICRA datasheet'!N:N,'NICRA datasheet'!D:D,'Sch B-HQ Costs Alloc'!B:B,'NICRA datasheet'!L:L,"11",'NICRA datasheet'!I:I,"&lt;&gt;Non-programmatic")</f>
        <v>0</v>
      </c>
      <c r="I23">
        <f>SUMIFS('NICRA datasheet'!N:N,'NICRA datasheet'!D:D,'Sch B-HQ Costs Alloc'!B:B,'NICRA datasheet'!J:J,"P",'NICRA datasheet'!H:H,"9",'NICRA datasheet'!U:U,"N",'NICRA datasheet'!M:M,"&lt;&gt;Sponsorship")-K23</f>
        <v>0</v>
      </c>
      <c r="J23">
        <f>SUMIFS('NICRA datasheet'!N:N,'NICRA datasheet'!D:D,'Sch B-HQ Costs Alloc'!B:B,'NICRA datasheet'!L:L,"11",'NICRA datasheet'!H:H,"9")</f>
        <v>0</v>
      </c>
      <c r="K23">
        <f>SUMIFS('NICRA datasheet'!N:N,'NICRA datasheet'!D:D,'Sch B-HQ Costs Alloc'!B:B,'NICRA datasheet'!M:M,"Undesignated",'NICRA datasheet'!G:G,"&lt;&gt;Direct - Allowable")</f>
        <v>0</v>
      </c>
      <c r="L23" t="str">
        <f>""</f>
        <v/>
      </c>
      <c r="M23">
        <f ca="1">SUMIFS(pool_costs!D:D,pool_costs!A:A,B23,pool_costs!B:B,"P")/100</f>
        <v>0</v>
      </c>
      <c r="N23">
        <f ca="1">SUMIFS(pool_costs!D:D,pool_costs!A:A,B23,pool_costs!B:B,"A")/100</f>
        <v>0</v>
      </c>
      <c r="O23">
        <f ca="1">SUMIFS(pool_costs!D:D,pool_costs!A:A,B23,pool_costs!B:B,"G")/100</f>
        <v>0</v>
      </c>
      <c r="P23">
        <f ca="1">SUMIFS(pool_costs!D:D,pool_costs!A:A,B23,pool_costs!B:B,"F")/100</f>
        <v>0</v>
      </c>
      <c r="Q23">
        <f ca="1">SUMIFS(pool_costs!D:D,pool_costs!A:A,B23,pool_costs!B:B,"S")/100</f>
        <v>0</v>
      </c>
      <c r="R23">
        <f ca="1">SUMIFS(pool_costs!D:D,pool_costs!A:A,B23,pool_costs!B:B,"B")/100</f>
        <v>0</v>
      </c>
      <c r="S23">
        <f t="shared" ca="1" si="0"/>
        <v>0</v>
      </c>
      <c r="T23">
        <f t="shared" ca="1" si="1"/>
        <v>0</v>
      </c>
      <c r="U23">
        <f t="shared" ca="1" si="2"/>
        <v>0</v>
      </c>
      <c r="V23">
        <f t="shared" ca="1" si="3"/>
        <v>0</v>
      </c>
      <c r="W23">
        <f t="shared" ca="1" si="4"/>
        <v>0</v>
      </c>
      <c r="X23">
        <f t="shared" ca="1" si="5"/>
        <v>0</v>
      </c>
      <c r="Y23">
        <f t="shared" ca="1" si="6"/>
        <v>0</v>
      </c>
      <c r="Z23">
        <f ca="1">SUMIFS(pool_costs!E:E,pool_costs!A:A,'Sch B-HQ Costs Alloc'!B23,pool_costs!B:B,"P")/100</f>
        <v>0</v>
      </c>
      <c r="AA23">
        <f ca="1">SUMIFS(pool_costs!E:E,pool_costs!A:A,'Sch B-HQ Costs Alloc'!B23,pool_costs!B:B,"A")/100</f>
        <v>0</v>
      </c>
      <c r="AB23">
        <f ca="1">SUMIFS(pool_costs!E:E,pool_costs!A:A,'Sch B-HQ Costs Alloc'!B23,pool_costs!B:B,"G")/100</f>
        <v>0</v>
      </c>
      <c r="AC23">
        <f ca="1">SUMIFS(pool_costs!E:E,pool_costs!A:A,'Sch B-HQ Costs Alloc'!B23,pool_costs!B:B,"F")/100</f>
        <v>0</v>
      </c>
      <c r="AD23">
        <f t="shared" ca="1" si="7"/>
        <v>0</v>
      </c>
      <c r="AE23">
        <f t="shared" ca="1" si="8"/>
        <v>0</v>
      </c>
      <c r="AF23">
        <f t="shared" ca="1" si="9"/>
        <v>0</v>
      </c>
      <c r="AG23">
        <f t="shared" ca="1" si="10"/>
        <v>0</v>
      </c>
      <c r="AH23">
        <f t="shared" ca="1" si="11"/>
        <v>0</v>
      </c>
      <c r="AI23">
        <f t="shared" ca="1" si="12"/>
        <v>0</v>
      </c>
      <c r="AJ23">
        <f t="shared" ca="1" si="13"/>
        <v>0</v>
      </c>
      <c r="AK23">
        <f t="shared" ca="1" si="14"/>
        <v>0</v>
      </c>
      <c r="AL23">
        <f t="shared" ca="1" si="15"/>
        <v>0</v>
      </c>
      <c r="AM23">
        <f t="shared" ca="1" si="16"/>
        <v>0</v>
      </c>
      <c r="AN23">
        <f t="shared" ca="1" si="17"/>
        <v>0</v>
      </c>
      <c r="AO23">
        <f t="shared" ca="1" si="18"/>
        <v>0</v>
      </c>
      <c r="AP23">
        <f t="shared" ca="1" si="19"/>
        <v>0</v>
      </c>
      <c r="AQ23">
        <f t="shared" ca="1" si="20"/>
        <v>0</v>
      </c>
      <c r="AR23">
        <f t="shared" ca="1" si="21"/>
        <v>0</v>
      </c>
    </row>
    <row r="24" spans="1:44" x14ac:dyDescent="0.25">
      <c r="A24" t="s">
        <v>39</v>
      </c>
      <c r="B24">
        <v>90041</v>
      </c>
      <c r="C24" t="s">
        <v>22</v>
      </c>
      <c r="D24">
        <f>SUMIF('NICRA datasheet'!D:D,'Sch B-HQ Costs Alloc'!B:B,'NICRA datasheet'!N:N)</f>
        <v>0</v>
      </c>
      <c r="E24">
        <f>SUMIFS('NICRA datasheet'!N:N,'NICRA datasheet'!D:D,'Sch B-HQ Costs Alloc'!B:B,'NICRA datasheet'!J:J,"G")</f>
        <v>0</v>
      </c>
      <c r="F24">
        <f>SUMIFS('NICRA datasheet'!N:N,'NICRA datasheet'!D:D,'Sch B-HQ Costs Alloc'!B:B,'NICRA datasheet'!L:L,"06")</f>
        <v>0</v>
      </c>
      <c r="G24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24">
        <f>SUMIFS('NICRA datasheet'!N:N,'NICRA datasheet'!D:D,'Sch B-HQ Costs Alloc'!B:B,'NICRA datasheet'!L:L,"11",'NICRA datasheet'!I:I,"&lt;&gt;Non-programmatic")</f>
        <v>0</v>
      </c>
      <c r="I24">
        <f>SUMIFS('NICRA datasheet'!N:N,'NICRA datasheet'!D:D,'Sch B-HQ Costs Alloc'!B:B,'NICRA datasheet'!J:J,"P",'NICRA datasheet'!H:H,"9",'NICRA datasheet'!U:U,"N",'NICRA datasheet'!M:M,"&lt;&gt;Sponsorship")-K24</f>
        <v>0</v>
      </c>
      <c r="J24">
        <f>SUMIFS('NICRA datasheet'!N:N,'NICRA datasheet'!D:D,'Sch B-HQ Costs Alloc'!B:B,'NICRA datasheet'!L:L,"11",'NICRA datasheet'!H:H,"9")</f>
        <v>0</v>
      </c>
      <c r="K24">
        <f>SUMIFS('NICRA datasheet'!N:N,'NICRA datasheet'!D:D,'Sch B-HQ Costs Alloc'!B:B,'NICRA datasheet'!M:M,"Undesignated",'NICRA datasheet'!G:G,"&lt;&gt;Direct - Allowable")</f>
        <v>0</v>
      </c>
      <c r="L24" t="str">
        <f>""</f>
        <v/>
      </c>
      <c r="M24">
        <f ca="1">SUMIFS(pool_costs!D:D,pool_costs!A:A,B24,pool_costs!B:B,"P")/100</f>
        <v>0</v>
      </c>
      <c r="N24">
        <f ca="1">SUMIFS(pool_costs!D:D,pool_costs!A:A,B24,pool_costs!B:B,"A")/100</f>
        <v>0</v>
      </c>
      <c r="O24">
        <f ca="1">SUMIFS(pool_costs!D:D,pool_costs!A:A,B24,pool_costs!B:B,"G")/100</f>
        <v>0</v>
      </c>
      <c r="P24">
        <f ca="1">SUMIFS(pool_costs!D:D,pool_costs!A:A,B24,pool_costs!B:B,"F")/100</f>
        <v>0</v>
      </c>
      <c r="Q24">
        <f ca="1">SUMIFS(pool_costs!D:D,pool_costs!A:A,B24,pool_costs!B:B,"S")/100</f>
        <v>0</v>
      </c>
      <c r="R24">
        <f ca="1">SUMIFS(pool_costs!D:D,pool_costs!A:A,B24,pool_costs!B:B,"B")/100</f>
        <v>0</v>
      </c>
      <c r="S24">
        <f t="shared" ca="1" si="0"/>
        <v>0</v>
      </c>
      <c r="T24">
        <f t="shared" ca="1" si="1"/>
        <v>0</v>
      </c>
      <c r="U24">
        <f t="shared" ca="1" si="2"/>
        <v>0</v>
      </c>
      <c r="V24">
        <f t="shared" ca="1" si="3"/>
        <v>0</v>
      </c>
      <c r="W24">
        <f t="shared" ca="1" si="4"/>
        <v>0</v>
      </c>
      <c r="X24">
        <f t="shared" ca="1" si="5"/>
        <v>0</v>
      </c>
      <c r="Y24">
        <f t="shared" ca="1" si="6"/>
        <v>0</v>
      </c>
      <c r="Z24">
        <f ca="1">SUMIFS(pool_costs!E:E,pool_costs!A:A,'Sch B-HQ Costs Alloc'!B24,pool_costs!B:B,"P")/100</f>
        <v>0</v>
      </c>
      <c r="AA24">
        <f ca="1">SUMIFS(pool_costs!E:E,pool_costs!A:A,'Sch B-HQ Costs Alloc'!B24,pool_costs!B:B,"A")/100</f>
        <v>0</v>
      </c>
      <c r="AB24">
        <f ca="1">SUMIFS(pool_costs!E:E,pool_costs!A:A,'Sch B-HQ Costs Alloc'!B24,pool_costs!B:B,"G")/100</f>
        <v>0</v>
      </c>
      <c r="AC24">
        <f ca="1">SUMIFS(pool_costs!E:E,pool_costs!A:A,'Sch B-HQ Costs Alloc'!B24,pool_costs!B:B,"F")/100</f>
        <v>0</v>
      </c>
      <c r="AD24">
        <f t="shared" ca="1" si="7"/>
        <v>0</v>
      </c>
      <c r="AE24">
        <f t="shared" ca="1" si="8"/>
        <v>0</v>
      </c>
      <c r="AF24">
        <f t="shared" ca="1" si="9"/>
        <v>0</v>
      </c>
      <c r="AG24">
        <f t="shared" ca="1" si="10"/>
        <v>0</v>
      </c>
      <c r="AH24">
        <f t="shared" ca="1" si="11"/>
        <v>0</v>
      </c>
      <c r="AI24">
        <f t="shared" ca="1" si="12"/>
        <v>0</v>
      </c>
      <c r="AJ24">
        <f t="shared" ca="1" si="13"/>
        <v>0</v>
      </c>
      <c r="AK24">
        <f t="shared" ca="1" si="14"/>
        <v>0</v>
      </c>
      <c r="AL24">
        <f t="shared" ca="1" si="15"/>
        <v>0</v>
      </c>
      <c r="AM24">
        <f t="shared" ca="1" si="16"/>
        <v>0</v>
      </c>
      <c r="AN24">
        <f t="shared" ca="1" si="17"/>
        <v>0</v>
      </c>
      <c r="AO24">
        <f t="shared" ca="1" si="18"/>
        <v>0</v>
      </c>
      <c r="AP24">
        <f t="shared" ca="1" si="19"/>
        <v>0</v>
      </c>
      <c r="AQ24">
        <f t="shared" ca="1" si="20"/>
        <v>0</v>
      </c>
      <c r="AR24">
        <f t="shared" ca="1" si="21"/>
        <v>0</v>
      </c>
    </row>
    <row r="25" spans="1:44" x14ac:dyDescent="0.25">
      <c r="A25" t="s">
        <v>40</v>
      </c>
      <c r="B25">
        <v>90049</v>
      </c>
      <c r="C25" t="s">
        <v>22</v>
      </c>
      <c r="D25">
        <f>SUMIF('NICRA datasheet'!D:D,'Sch B-HQ Costs Alloc'!B:B,'NICRA datasheet'!N:N)</f>
        <v>0</v>
      </c>
      <c r="E25">
        <f>SUMIFS('NICRA datasheet'!N:N,'NICRA datasheet'!D:D,'Sch B-HQ Costs Alloc'!B:B,'NICRA datasheet'!J:J,"G")</f>
        <v>0</v>
      </c>
      <c r="F25">
        <f>SUMIFS('NICRA datasheet'!N:N,'NICRA datasheet'!D:D,'Sch B-HQ Costs Alloc'!B:B,'NICRA datasheet'!L:L,"06")</f>
        <v>0</v>
      </c>
      <c r="G25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25">
        <f>SUMIFS('NICRA datasheet'!N:N,'NICRA datasheet'!D:D,'Sch B-HQ Costs Alloc'!B:B,'NICRA datasheet'!L:L,"11",'NICRA datasheet'!I:I,"&lt;&gt;Non-programmatic")</f>
        <v>0</v>
      </c>
      <c r="I25">
        <f>SUMIFS('NICRA datasheet'!N:N,'NICRA datasheet'!D:D,'Sch B-HQ Costs Alloc'!B:B,'NICRA datasheet'!J:J,"P",'NICRA datasheet'!H:H,"9",'NICRA datasheet'!U:U,"N",'NICRA datasheet'!M:M,"&lt;&gt;Sponsorship")-K25</f>
        <v>0</v>
      </c>
      <c r="J25">
        <f>SUMIFS('NICRA datasheet'!N:N,'NICRA datasheet'!D:D,'Sch B-HQ Costs Alloc'!B:B,'NICRA datasheet'!L:L,"11",'NICRA datasheet'!H:H,"9")</f>
        <v>0</v>
      </c>
      <c r="K25">
        <f>SUMIFS('NICRA datasheet'!N:N,'NICRA datasheet'!D:D,'Sch B-HQ Costs Alloc'!B:B,'NICRA datasheet'!M:M,"Undesignated",'NICRA datasheet'!G:G,"&lt;&gt;Direct - Allowable")</f>
        <v>0</v>
      </c>
      <c r="L25" t="str">
        <f>""</f>
        <v/>
      </c>
      <c r="M25">
        <f ca="1">SUMIFS(pool_costs!D:D,pool_costs!A:A,B25,pool_costs!B:B,"P")/100</f>
        <v>0</v>
      </c>
      <c r="N25">
        <f ca="1">SUMIFS(pool_costs!D:D,pool_costs!A:A,B25,pool_costs!B:B,"A")/100</f>
        <v>0</v>
      </c>
      <c r="O25">
        <f ca="1">SUMIFS(pool_costs!D:D,pool_costs!A:A,B25,pool_costs!B:B,"G")/100</f>
        <v>0</v>
      </c>
      <c r="P25">
        <f ca="1">SUMIFS(pool_costs!D:D,pool_costs!A:A,B25,pool_costs!B:B,"F")/100</f>
        <v>0</v>
      </c>
      <c r="Q25">
        <f ca="1">SUMIFS(pool_costs!D:D,pool_costs!A:A,B25,pool_costs!B:B,"S")/100</f>
        <v>0</v>
      </c>
      <c r="R25">
        <f ca="1">SUMIFS(pool_costs!D:D,pool_costs!A:A,B25,pool_costs!B:B,"B")/100</f>
        <v>0</v>
      </c>
      <c r="S25">
        <f t="shared" ca="1" si="0"/>
        <v>0</v>
      </c>
      <c r="T25">
        <f t="shared" ca="1" si="1"/>
        <v>0</v>
      </c>
      <c r="U25">
        <f t="shared" ca="1" si="2"/>
        <v>0</v>
      </c>
      <c r="V25">
        <f t="shared" ca="1" si="3"/>
        <v>0</v>
      </c>
      <c r="W25">
        <f t="shared" ca="1" si="4"/>
        <v>0</v>
      </c>
      <c r="X25">
        <f t="shared" ca="1" si="5"/>
        <v>0</v>
      </c>
      <c r="Y25">
        <f t="shared" ca="1" si="6"/>
        <v>0</v>
      </c>
      <c r="Z25">
        <f ca="1">SUMIFS(pool_costs!E:E,pool_costs!A:A,'Sch B-HQ Costs Alloc'!B25,pool_costs!B:B,"P")/100</f>
        <v>0</v>
      </c>
      <c r="AA25">
        <f ca="1">SUMIFS(pool_costs!E:E,pool_costs!A:A,'Sch B-HQ Costs Alloc'!B25,pool_costs!B:B,"A")/100</f>
        <v>0</v>
      </c>
      <c r="AB25">
        <f ca="1">SUMIFS(pool_costs!E:E,pool_costs!A:A,'Sch B-HQ Costs Alloc'!B25,pool_costs!B:B,"G")/100</f>
        <v>0</v>
      </c>
      <c r="AC25">
        <f ca="1">SUMIFS(pool_costs!E:E,pool_costs!A:A,'Sch B-HQ Costs Alloc'!B25,pool_costs!B:B,"F")/100</f>
        <v>0</v>
      </c>
      <c r="AD25">
        <f t="shared" ca="1" si="7"/>
        <v>0</v>
      </c>
      <c r="AE25">
        <f t="shared" ca="1" si="8"/>
        <v>0</v>
      </c>
      <c r="AF25">
        <f t="shared" ca="1" si="9"/>
        <v>0</v>
      </c>
      <c r="AG25">
        <f t="shared" ca="1" si="10"/>
        <v>0</v>
      </c>
      <c r="AH25">
        <f t="shared" ca="1" si="11"/>
        <v>0</v>
      </c>
      <c r="AI25">
        <f t="shared" ca="1" si="12"/>
        <v>0</v>
      </c>
      <c r="AJ25">
        <f t="shared" ca="1" si="13"/>
        <v>0</v>
      </c>
      <c r="AK25">
        <f t="shared" ca="1" si="14"/>
        <v>0</v>
      </c>
      <c r="AL25">
        <f t="shared" ca="1" si="15"/>
        <v>0</v>
      </c>
      <c r="AM25">
        <f t="shared" ca="1" si="16"/>
        <v>0</v>
      </c>
      <c r="AN25">
        <f t="shared" ca="1" si="17"/>
        <v>0</v>
      </c>
      <c r="AO25">
        <f t="shared" ca="1" si="18"/>
        <v>0</v>
      </c>
      <c r="AP25">
        <f t="shared" ca="1" si="19"/>
        <v>0</v>
      </c>
      <c r="AQ25">
        <f t="shared" ca="1" si="20"/>
        <v>0</v>
      </c>
      <c r="AR25">
        <f t="shared" ca="1" si="21"/>
        <v>0</v>
      </c>
    </row>
    <row r="26" spans="1:44" x14ac:dyDescent="0.25">
      <c r="A26" t="s">
        <v>41</v>
      </c>
      <c r="B26">
        <v>90050</v>
      </c>
      <c r="C26" t="s">
        <v>22</v>
      </c>
      <c r="D26">
        <f>SUMIF('NICRA datasheet'!D:D,'Sch B-HQ Costs Alloc'!B:B,'NICRA datasheet'!N:N)</f>
        <v>0</v>
      </c>
      <c r="E26">
        <f>SUMIFS('NICRA datasheet'!N:N,'NICRA datasheet'!D:D,'Sch B-HQ Costs Alloc'!B:B,'NICRA datasheet'!J:J,"G")</f>
        <v>0</v>
      </c>
      <c r="F26">
        <f>SUMIFS('NICRA datasheet'!N:N,'NICRA datasheet'!D:D,'Sch B-HQ Costs Alloc'!B:B,'NICRA datasheet'!L:L,"06")</f>
        <v>0</v>
      </c>
      <c r="G26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26">
        <f>SUMIFS('NICRA datasheet'!N:N,'NICRA datasheet'!D:D,'Sch B-HQ Costs Alloc'!B:B,'NICRA datasheet'!L:L,"11",'NICRA datasheet'!I:I,"&lt;&gt;Non-programmatic")</f>
        <v>0</v>
      </c>
      <c r="I26">
        <f>SUMIFS('NICRA datasheet'!N:N,'NICRA datasheet'!D:D,'Sch B-HQ Costs Alloc'!B:B,'NICRA datasheet'!J:J,"P",'NICRA datasheet'!H:H,"9",'NICRA datasheet'!U:U,"N",'NICRA datasheet'!M:M,"&lt;&gt;Sponsorship")-K26</f>
        <v>0</v>
      </c>
      <c r="J26">
        <f>SUMIFS('NICRA datasheet'!N:N,'NICRA datasheet'!D:D,'Sch B-HQ Costs Alloc'!B:B,'NICRA datasheet'!L:L,"11",'NICRA datasheet'!H:H,"9")</f>
        <v>0</v>
      </c>
      <c r="K26">
        <f>SUMIFS('NICRA datasheet'!N:N,'NICRA datasheet'!D:D,'Sch B-HQ Costs Alloc'!B:B,'NICRA datasheet'!M:M,"Undesignated",'NICRA datasheet'!G:G,"&lt;&gt;Direct - Allowable")</f>
        <v>0</v>
      </c>
      <c r="L26" t="str">
        <f>""</f>
        <v/>
      </c>
      <c r="M26">
        <f ca="1">SUMIFS(pool_costs!D:D,pool_costs!A:A,B26,pool_costs!B:B,"P")/100</f>
        <v>0</v>
      </c>
      <c r="N26">
        <f ca="1">SUMIFS(pool_costs!D:D,pool_costs!A:A,B26,pool_costs!B:B,"A")/100</f>
        <v>0</v>
      </c>
      <c r="O26">
        <f ca="1">SUMIFS(pool_costs!D:D,pool_costs!A:A,B26,pool_costs!B:B,"G")/100</f>
        <v>0</v>
      </c>
      <c r="P26">
        <f ca="1">SUMIFS(pool_costs!D:D,pool_costs!A:A,B26,pool_costs!B:B,"F")/100</f>
        <v>0</v>
      </c>
      <c r="Q26">
        <f ca="1">SUMIFS(pool_costs!D:D,pool_costs!A:A,B26,pool_costs!B:B,"S")/100</f>
        <v>0</v>
      </c>
      <c r="R26">
        <f ca="1">SUMIFS(pool_costs!D:D,pool_costs!A:A,B26,pool_costs!B:B,"B")/100</f>
        <v>0</v>
      </c>
      <c r="S26">
        <f t="shared" ca="1" si="0"/>
        <v>0</v>
      </c>
      <c r="T26">
        <f t="shared" ca="1" si="1"/>
        <v>0</v>
      </c>
      <c r="U26">
        <f t="shared" ca="1" si="2"/>
        <v>0</v>
      </c>
      <c r="V26">
        <f t="shared" ca="1" si="3"/>
        <v>0</v>
      </c>
      <c r="W26">
        <f t="shared" ca="1" si="4"/>
        <v>0</v>
      </c>
      <c r="X26">
        <f t="shared" ca="1" si="5"/>
        <v>0</v>
      </c>
      <c r="Y26">
        <f t="shared" ca="1" si="6"/>
        <v>0</v>
      </c>
      <c r="Z26">
        <f ca="1">SUMIFS(pool_costs!E:E,pool_costs!A:A,'Sch B-HQ Costs Alloc'!B26,pool_costs!B:B,"P")/100</f>
        <v>0</v>
      </c>
      <c r="AA26">
        <f ca="1">SUMIFS(pool_costs!E:E,pool_costs!A:A,'Sch B-HQ Costs Alloc'!B26,pool_costs!B:B,"A")/100</f>
        <v>0</v>
      </c>
      <c r="AB26">
        <f ca="1">SUMIFS(pool_costs!E:E,pool_costs!A:A,'Sch B-HQ Costs Alloc'!B26,pool_costs!B:B,"G")/100</f>
        <v>0</v>
      </c>
      <c r="AC26">
        <f ca="1">SUMIFS(pool_costs!E:E,pool_costs!A:A,'Sch B-HQ Costs Alloc'!B26,pool_costs!B:B,"F")/100</f>
        <v>0</v>
      </c>
      <c r="AD26">
        <f t="shared" ca="1" si="7"/>
        <v>0</v>
      </c>
      <c r="AE26">
        <f t="shared" ca="1" si="8"/>
        <v>0</v>
      </c>
      <c r="AF26">
        <f t="shared" ca="1" si="9"/>
        <v>0</v>
      </c>
      <c r="AG26">
        <f t="shared" ca="1" si="10"/>
        <v>0</v>
      </c>
      <c r="AH26">
        <f t="shared" ca="1" si="11"/>
        <v>0</v>
      </c>
      <c r="AI26">
        <f t="shared" ca="1" si="12"/>
        <v>0</v>
      </c>
      <c r="AJ26">
        <f t="shared" ca="1" si="13"/>
        <v>0</v>
      </c>
      <c r="AK26">
        <f t="shared" ca="1" si="14"/>
        <v>0</v>
      </c>
      <c r="AL26">
        <f t="shared" ca="1" si="15"/>
        <v>0</v>
      </c>
      <c r="AM26">
        <f t="shared" ca="1" si="16"/>
        <v>0</v>
      </c>
      <c r="AN26">
        <f t="shared" ca="1" si="17"/>
        <v>0</v>
      </c>
      <c r="AO26">
        <f t="shared" ca="1" si="18"/>
        <v>0</v>
      </c>
      <c r="AP26">
        <f t="shared" ca="1" si="19"/>
        <v>0</v>
      </c>
      <c r="AQ26">
        <f t="shared" ca="1" si="20"/>
        <v>0</v>
      </c>
      <c r="AR26">
        <f t="shared" ca="1" si="21"/>
        <v>0</v>
      </c>
    </row>
    <row r="27" spans="1:44" x14ac:dyDescent="0.25">
      <c r="A27" t="s">
        <v>42</v>
      </c>
      <c r="B27">
        <v>90054</v>
      </c>
      <c r="C27" t="s">
        <v>22</v>
      </c>
      <c r="D27">
        <f>SUMIF('NICRA datasheet'!D:D,'Sch B-HQ Costs Alloc'!B:B,'NICRA datasheet'!N:N)</f>
        <v>0</v>
      </c>
      <c r="E27">
        <f>SUMIFS('NICRA datasheet'!N:N,'NICRA datasheet'!D:D,'Sch B-HQ Costs Alloc'!B:B,'NICRA datasheet'!J:J,"G")</f>
        <v>0</v>
      </c>
      <c r="F27">
        <f>SUMIFS('NICRA datasheet'!N:N,'NICRA datasheet'!D:D,'Sch B-HQ Costs Alloc'!B:B,'NICRA datasheet'!L:L,"06")</f>
        <v>0</v>
      </c>
      <c r="G27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27">
        <f>SUMIFS('NICRA datasheet'!N:N,'NICRA datasheet'!D:D,'Sch B-HQ Costs Alloc'!B:B,'NICRA datasheet'!L:L,"11",'NICRA datasheet'!I:I,"&lt;&gt;Non-programmatic")</f>
        <v>0</v>
      </c>
      <c r="I27">
        <f>SUMIFS('NICRA datasheet'!N:N,'NICRA datasheet'!D:D,'Sch B-HQ Costs Alloc'!B:B,'NICRA datasheet'!J:J,"P",'NICRA datasheet'!H:H,"9",'NICRA datasheet'!U:U,"N",'NICRA datasheet'!M:M,"&lt;&gt;Sponsorship")-K27</f>
        <v>0</v>
      </c>
      <c r="J27">
        <f>SUMIFS('NICRA datasheet'!N:N,'NICRA datasheet'!D:D,'Sch B-HQ Costs Alloc'!B:B,'NICRA datasheet'!L:L,"11",'NICRA datasheet'!H:H,"9")</f>
        <v>0</v>
      </c>
      <c r="K27">
        <f>SUMIFS('NICRA datasheet'!N:N,'NICRA datasheet'!D:D,'Sch B-HQ Costs Alloc'!B:B,'NICRA datasheet'!M:M,"Undesignated",'NICRA datasheet'!G:G,"&lt;&gt;Direct - Allowable")</f>
        <v>0</v>
      </c>
      <c r="L27" t="str">
        <f>""</f>
        <v/>
      </c>
      <c r="M27">
        <f ca="1">SUMIFS(pool_costs!D:D,pool_costs!A:A,B27,pool_costs!B:B,"P")/100</f>
        <v>0</v>
      </c>
      <c r="N27">
        <f ca="1">SUMIFS(pool_costs!D:D,pool_costs!A:A,B27,pool_costs!B:B,"A")/100</f>
        <v>0</v>
      </c>
      <c r="O27">
        <f ca="1">SUMIFS(pool_costs!D:D,pool_costs!A:A,B27,pool_costs!B:B,"G")/100</f>
        <v>0</v>
      </c>
      <c r="P27">
        <f ca="1">SUMIFS(pool_costs!D:D,pool_costs!A:A,B27,pool_costs!B:B,"F")/100</f>
        <v>0</v>
      </c>
      <c r="Q27">
        <f ca="1">SUMIFS(pool_costs!D:D,pool_costs!A:A,B27,pool_costs!B:B,"S")/100</f>
        <v>0</v>
      </c>
      <c r="R27">
        <f ca="1">SUMIFS(pool_costs!D:D,pool_costs!A:A,B27,pool_costs!B:B,"B")/100</f>
        <v>0</v>
      </c>
      <c r="S27">
        <f t="shared" ca="1" si="0"/>
        <v>0</v>
      </c>
      <c r="T27">
        <f t="shared" ca="1" si="1"/>
        <v>0</v>
      </c>
      <c r="U27">
        <f t="shared" ca="1" si="2"/>
        <v>0</v>
      </c>
      <c r="V27">
        <f t="shared" ca="1" si="3"/>
        <v>0</v>
      </c>
      <c r="W27">
        <f t="shared" ca="1" si="4"/>
        <v>0</v>
      </c>
      <c r="X27">
        <f t="shared" ca="1" si="5"/>
        <v>0</v>
      </c>
      <c r="Y27">
        <f t="shared" ca="1" si="6"/>
        <v>0</v>
      </c>
      <c r="Z27">
        <f ca="1">SUMIFS(pool_costs!E:E,pool_costs!A:A,'Sch B-HQ Costs Alloc'!B27,pool_costs!B:B,"P")/100</f>
        <v>0</v>
      </c>
      <c r="AA27">
        <f ca="1">SUMIFS(pool_costs!E:E,pool_costs!A:A,'Sch B-HQ Costs Alloc'!B27,pool_costs!B:B,"A")/100</f>
        <v>0</v>
      </c>
      <c r="AB27">
        <f ca="1">SUMIFS(pool_costs!E:E,pool_costs!A:A,'Sch B-HQ Costs Alloc'!B27,pool_costs!B:B,"G")/100</f>
        <v>0</v>
      </c>
      <c r="AC27">
        <f ca="1">SUMIFS(pool_costs!E:E,pool_costs!A:A,'Sch B-HQ Costs Alloc'!B27,pool_costs!B:B,"F")/100</f>
        <v>0</v>
      </c>
      <c r="AD27">
        <f t="shared" ca="1" si="7"/>
        <v>0</v>
      </c>
      <c r="AE27">
        <f t="shared" ca="1" si="8"/>
        <v>0</v>
      </c>
      <c r="AF27">
        <f t="shared" ca="1" si="9"/>
        <v>0</v>
      </c>
      <c r="AG27">
        <f t="shared" ca="1" si="10"/>
        <v>0</v>
      </c>
      <c r="AH27">
        <f t="shared" ca="1" si="11"/>
        <v>0</v>
      </c>
      <c r="AI27">
        <f t="shared" ca="1" si="12"/>
        <v>0</v>
      </c>
      <c r="AJ27">
        <f t="shared" ca="1" si="13"/>
        <v>0</v>
      </c>
      <c r="AK27">
        <f t="shared" ca="1" si="14"/>
        <v>0</v>
      </c>
      <c r="AL27">
        <f t="shared" ca="1" si="15"/>
        <v>0</v>
      </c>
      <c r="AM27">
        <f t="shared" ca="1" si="16"/>
        <v>0</v>
      </c>
      <c r="AN27">
        <f t="shared" ca="1" si="17"/>
        <v>0</v>
      </c>
      <c r="AO27">
        <f t="shared" ca="1" si="18"/>
        <v>0</v>
      </c>
      <c r="AP27">
        <f t="shared" ca="1" si="19"/>
        <v>0</v>
      </c>
      <c r="AQ27">
        <f t="shared" ca="1" si="20"/>
        <v>0</v>
      </c>
      <c r="AR27">
        <f t="shared" ca="1" si="21"/>
        <v>0</v>
      </c>
    </row>
    <row r="28" spans="1:44" x14ac:dyDescent="0.25">
      <c r="A28" t="s">
        <v>43</v>
      </c>
      <c r="B28">
        <v>90056</v>
      </c>
      <c r="C28" t="s">
        <v>22</v>
      </c>
      <c r="D28">
        <f>SUMIF('NICRA datasheet'!D:D,'Sch B-HQ Costs Alloc'!B:B,'NICRA datasheet'!N:N)</f>
        <v>0</v>
      </c>
      <c r="E28">
        <f>SUMIFS('NICRA datasheet'!N:N,'NICRA datasheet'!D:D,'Sch B-HQ Costs Alloc'!B:B,'NICRA datasheet'!J:J,"G")</f>
        <v>0</v>
      </c>
      <c r="F28">
        <f>SUMIFS('NICRA datasheet'!N:N,'NICRA datasheet'!D:D,'Sch B-HQ Costs Alloc'!B:B,'NICRA datasheet'!L:L,"06")</f>
        <v>0</v>
      </c>
      <c r="G28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28">
        <f>SUMIFS('NICRA datasheet'!N:N,'NICRA datasheet'!D:D,'Sch B-HQ Costs Alloc'!B:B,'NICRA datasheet'!L:L,"11",'NICRA datasheet'!I:I,"&lt;&gt;Non-programmatic")</f>
        <v>0</v>
      </c>
      <c r="I28">
        <f>SUMIFS('NICRA datasheet'!N:N,'NICRA datasheet'!D:D,'Sch B-HQ Costs Alloc'!B:B,'NICRA datasheet'!J:J,"P",'NICRA datasheet'!H:H,"9",'NICRA datasheet'!U:U,"N",'NICRA datasheet'!M:M,"&lt;&gt;Sponsorship")-K28</f>
        <v>0</v>
      </c>
      <c r="J28">
        <f>SUMIFS('NICRA datasheet'!N:N,'NICRA datasheet'!D:D,'Sch B-HQ Costs Alloc'!B:B,'NICRA datasheet'!L:L,"11",'NICRA datasheet'!H:H,"9")</f>
        <v>0</v>
      </c>
      <c r="K28">
        <f>SUMIFS('NICRA datasheet'!N:N,'NICRA datasheet'!D:D,'Sch B-HQ Costs Alloc'!B:B,'NICRA datasheet'!M:M,"Undesignated",'NICRA datasheet'!G:G,"&lt;&gt;Direct - Allowable")</f>
        <v>0</v>
      </c>
      <c r="L28" t="str">
        <f>""</f>
        <v/>
      </c>
      <c r="M28">
        <f ca="1">SUMIFS(pool_costs!D:D,pool_costs!A:A,B28,pool_costs!B:B,"P")/100</f>
        <v>0</v>
      </c>
      <c r="N28">
        <f ca="1">SUMIFS(pool_costs!D:D,pool_costs!A:A,B28,pool_costs!B:B,"A")/100</f>
        <v>0</v>
      </c>
      <c r="O28">
        <f ca="1">SUMIFS(pool_costs!D:D,pool_costs!A:A,B28,pool_costs!B:B,"G")/100</f>
        <v>0</v>
      </c>
      <c r="P28">
        <f ca="1">SUMIFS(pool_costs!D:D,pool_costs!A:A,B28,pool_costs!B:B,"F")/100</f>
        <v>0</v>
      </c>
      <c r="Q28">
        <f ca="1">SUMIFS(pool_costs!D:D,pool_costs!A:A,B28,pool_costs!B:B,"S")/100</f>
        <v>0</v>
      </c>
      <c r="R28">
        <f ca="1">SUMIFS(pool_costs!D:D,pool_costs!A:A,B28,pool_costs!B:B,"B")/100</f>
        <v>0</v>
      </c>
      <c r="S28">
        <f t="shared" ca="1" si="0"/>
        <v>0</v>
      </c>
      <c r="T28">
        <f t="shared" ca="1" si="1"/>
        <v>0</v>
      </c>
      <c r="U28">
        <f t="shared" ca="1" si="2"/>
        <v>0</v>
      </c>
      <c r="V28">
        <f t="shared" ca="1" si="3"/>
        <v>0</v>
      </c>
      <c r="W28">
        <f t="shared" ca="1" si="4"/>
        <v>0</v>
      </c>
      <c r="X28">
        <f t="shared" ca="1" si="5"/>
        <v>0</v>
      </c>
      <c r="Y28">
        <f t="shared" ca="1" si="6"/>
        <v>0</v>
      </c>
      <c r="Z28">
        <f ca="1">SUMIFS(pool_costs!E:E,pool_costs!A:A,'Sch B-HQ Costs Alloc'!B28,pool_costs!B:B,"P")/100</f>
        <v>0</v>
      </c>
      <c r="AA28">
        <f ca="1">SUMIFS(pool_costs!E:E,pool_costs!A:A,'Sch B-HQ Costs Alloc'!B28,pool_costs!B:B,"A")/100</f>
        <v>0</v>
      </c>
      <c r="AB28">
        <f ca="1">SUMIFS(pool_costs!E:E,pool_costs!A:A,'Sch B-HQ Costs Alloc'!B28,pool_costs!B:B,"G")/100</f>
        <v>0</v>
      </c>
      <c r="AC28">
        <f ca="1">SUMIFS(pool_costs!E:E,pool_costs!A:A,'Sch B-HQ Costs Alloc'!B28,pool_costs!B:B,"F")/100</f>
        <v>0</v>
      </c>
      <c r="AD28">
        <f t="shared" ca="1" si="7"/>
        <v>0</v>
      </c>
      <c r="AE28">
        <f t="shared" ca="1" si="8"/>
        <v>0</v>
      </c>
      <c r="AF28">
        <f t="shared" ca="1" si="9"/>
        <v>0</v>
      </c>
      <c r="AG28">
        <f t="shared" ca="1" si="10"/>
        <v>0</v>
      </c>
      <c r="AH28">
        <f t="shared" ca="1" si="11"/>
        <v>0</v>
      </c>
      <c r="AI28">
        <f t="shared" ca="1" si="12"/>
        <v>0</v>
      </c>
      <c r="AJ28">
        <f t="shared" ca="1" si="13"/>
        <v>0</v>
      </c>
      <c r="AK28">
        <f t="shared" ca="1" si="14"/>
        <v>0</v>
      </c>
      <c r="AL28">
        <f t="shared" ca="1" si="15"/>
        <v>0</v>
      </c>
      <c r="AM28">
        <f t="shared" ca="1" si="16"/>
        <v>0</v>
      </c>
      <c r="AN28">
        <f t="shared" ca="1" si="17"/>
        <v>0</v>
      </c>
      <c r="AO28">
        <f t="shared" ca="1" si="18"/>
        <v>0</v>
      </c>
      <c r="AP28">
        <f t="shared" ca="1" si="19"/>
        <v>0</v>
      </c>
      <c r="AQ28">
        <f t="shared" ca="1" si="20"/>
        <v>0</v>
      </c>
      <c r="AR28">
        <f t="shared" ca="1" si="21"/>
        <v>0</v>
      </c>
    </row>
    <row r="29" spans="1:44" x14ac:dyDescent="0.25">
      <c r="A29" t="s">
        <v>44</v>
      </c>
      <c r="B29">
        <v>90057</v>
      </c>
      <c r="C29" t="s">
        <v>22</v>
      </c>
      <c r="D29">
        <f>SUMIF('NICRA datasheet'!D:D,'Sch B-HQ Costs Alloc'!B:B,'NICRA datasheet'!N:N)</f>
        <v>0</v>
      </c>
      <c r="E29">
        <f>SUMIFS('NICRA datasheet'!N:N,'NICRA datasheet'!D:D,'Sch B-HQ Costs Alloc'!B:B,'NICRA datasheet'!J:J,"G")</f>
        <v>0</v>
      </c>
      <c r="F29">
        <f>SUMIFS('NICRA datasheet'!N:N,'NICRA datasheet'!D:D,'Sch B-HQ Costs Alloc'!B:B,'NICRA datasheet'!L:L,"06")</f>
        <v>0</v>
      </c>
      <c r="G29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29">
        <f>SUMIFS('NICRA datasheet'!N:N,'NICRA datasheet'!D:D,'Sch B-HQ Costs Alloc'!B:B,'NICRA datasheet'!L:L,"11",'NICRA datasheet'!I:I,"&lt;&gt;Non-programmatic")</f>
        <v>0</v>
      </c>
      <c r="I29">
        <f>SUMIFS('NICRA datasheet'!N:N,'NICRA datasheet'!D:D,'Sch B-HQ Costs Alloc'!B:B,'NICRA datasheet'!J:J,"P",'NICRA datasheet'!H:H,"9",'NICRA datasheet'!U:U,"N",'NICRA datasheet'!M:M,"&lt;&gt;Sponsorship")-K29</f>
        <v>0</v>
      </c>
      <c r="J29">
        <f>SUMIFS('NICRA datasheet'!N:N,'NICRA datasheet'!D:D,'Sch B-HQ Costs Alloc'!B:B,'NICRA datasheet'!L:L,"11",'NICRA datasheet'!H:H,"9")</f>
        <v>0</v>
      </c>
      <c r="K29">
        <f>SUMIFS('NICRA datasheet'!N:N,'NICRA datasheet'!D:D,'Sch B-HQ Costs Alloc'!B:B,'NICRA datasheet'!M:M,"Undesignated",'NICRA datasheet'!G:G,"&lt;&gt;Direct - Allowable")</f>
        <v>0</v>
      </c>
      <c r="L29" t="str">
        <f>""</f>
        <v/>
      </c>
      <c r="M29">
        <f ca="1">SUMIFS(pool_costs!D:D,pool_costs!A:A,B29,pool_costs!B:B,"P")/100</f>
        <v>0</v>
      </c>
      <c r="N29">
        <f ca="1">SUMIFS(pool_costs!D:D,pool_costs!A:A,B29,pool_costs!B:B,"A")/100</f>
        <v>0</v>
      </c>
      <c r="O29">
        <f ca="1">SUMIFS(pool_costs!D:D,pool_costs!A:A,B29,pool_costs!B:B,"G")/100</f>
        <v>0</v>
      </c>
      <c r="P29">
        <f ca="1">SUMIFS(pool_costs!D:D,pool_costs!A:A,B29,pool_costs!B:B,"F")/100</f>
        <v>0</v>
      </c>
      <c r="Q29">
        <f ca="1">SUMIFS(pool_costs!D:D,pool_costs!A:A,B29,pool_costs!B:B,"S")/100</f>
        <v>0</v>
      </c>
      <c r="R29">
        <f ca="1">SUMIFS(pool_costs!D:D,pool_costs!A:A,B29,pool_costs!B:B,"B")/100</f>
        <v>0</v>
      </c>
      <c r="S29">
        <f t="shared" ca="1" si="0"/>
        <v>0</v>
      </c>
      <c r="T29">
        <f t="shared" ca="1" si="1"/>
        <v>0</v>
      </c>
      <c r="U29">
        <f t="shared" ca="1" si="2"/>
        <v>0</v>
      </c>
      <c r="V29">
        <f t="shared" ca="1" si="3"/>
        <v>0</v>
      </c>
      <c r="W29">
        <f t="shared" ca="1" si="4"/>
        <v>0</v>
      </c>
      <c r="X29">
        <f t="shared" ca="1" si="5"/>
        <v>0</v>
      </c>
      <c r="Y29">
        <f t="shared" ca="1" si="6"/>
        <v>0</v>
      </c>
      <c r="Z29">
        <f ca="1">SUMIFS(pool_costs!E:E,pool_costs!A:A,'Sch B-HQ Costs Alloc'!B29,pool_costs!B:B,"P")/100</f>
        <v>0</v>
      </c>
      <c r="AA29">
        <f ca="1">SUMIFS(pool_costs!E:E,pool_costs!A:A,'Sch B-HQ Costs Alloc'!B29,pool_costs!B:B,"A")/100</f>
        <v>0</v>
      </c>
      <c r="AB29">
        <f ca="1">SUMIFS(pool_costs!E:E,pool_costs!A:A,'Sch B-HQ Costs Alloc'!B29,pool_costs!B:B,"G")/100</f>
        <v>0</v>
      </c>
      <c r="AC29">
        <f ca="1">SUMIFS(pool_costs!E:E,pool_costs!A:A,'Sch B-HQ Costs Alloc'!B29,pool_costs!B:B,"F")/100</f>
        <v>0</v>
      </c>
      <c r="AD29">
        <f t="shared" ca="1" si="7"/>
        <v>0</v>
      </c>
      <c r="AE29">
        <f t="shared" ca="1" si="8"/>
        <v>0</v>
      </c>
      <c r="AF29">
        <f t="shared" ca="1" si="9"/>
        <v>0</v>
      </c>
      <c r="AG29">
        <f t="shared" ca="1" si="10"/>
        <v>0</v>
      </c>
      <c r="AH29">
        <f t="shared" ca="1" si="11"/>
        <v>0</v>
      </c>
      <c r="AI29">
        <f t="shared" ca="1" si="12"/>
        <v>0</v>
      </c>
      <c r="AJ29">
        <f t="shared" ca="1" si="13"/>
        <v>0</v>
      </c>
      <c r="AK29">
        <f t="shared" ca="1" si="14"/>
        <v>0</v>
      </c>
      <c r="AL29">
        <f t="shared" ca="1" si="15"/>
        <v>0</v>
      </c>
      <c r="AM29">
        <f t="shared" ca="1" si="16"/>
        <v>0</v>
      </c>
      <c r="AN29">
        <f t="shared" ca="1" si="17"/>
        <v>0</v>
      </c>
      <c r="AO29">
        <f t="shared" ca="1" si="18"/>
        <v>0</v>
      </c>
      <c r="AP29">
        <f t="shared" ca="1" si="19"/>
        <v>0</v>
      </c>
      <c r="AQ29">
        <f t="shared" ca="1" si="20"/>
        <v>0</v>
      </c>
      <c r="AR29">
        <f t="shared" ca="1" si="21"/>
        <v>0</v>
      </c>
    </row>
    <row r="30" spans="1:44" x14ac:dyDescent="0.25">
      <c r="A30" t="s">
        <v>45</v>
      </c>
      <c r="B30">
        <v>90058</v>
      </c>
      <c r="C30" t="s">
        <v>22</v>
      </c>
      <c r="D30">
        <f>SUMIF('NICRA datasheet'!D:D,'Sch B-HQ Costs Alloc'!B:B,'NICRA datasheet'!N:N)</f>
        <v>0</v>
      </c>
      <c r="E30">
        <f>SUMIFS('NICRA datasheet'!N:N,'NICRA datasheet'!D:D,'Sch B-HQ Costs Alloc'!B:B,'NICRA datasheet'!J:J,"G")</f>
        <v>0</v>
      </c>
      <c r="F30">
        <f>SUMIFS('NICRA datasheet'!N:N,'NICRA datasheet'!D:D,'Sch B-HQ Costs Alloc'!B:B,'NICRA datasheet'!L:L,"06")</f>
        <v>0</v>
      </c>
      <c r="G30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30">
        <f>SUMIFS('NICRA datasheet'!N:N,'NICRA datasheet'!D:D,'Sch B-HQ Costs Alloc'!B:B,'NICRA datasheet'!L:L,"11",'NICRA datasheet'!I:I,"&lt;&gt;Non-programmatic")</f>
        <v>0</v>
      </c>
      <c r="I30">
        <f>SUMIFS('NICRA datasheet'!N:N,'NICRA datasheet'!D:D,'Sch B-HQ Costs Alloc'!B:B,'NICRA datasheet'!J:J,"P",'NICRA datasheet'!H:H,"9",'NICRA datasheet'!U:U,"N",'NICRA datasheet'!M:M,"&lt;&gt;Sponsorship")-K30</f>
        <v>0</v>
      </c>
      <c r="J30">
        <f>SUMIFS('NICRA datasheet'!N:N,'NICRA datasheet'!D:D,'Sch B-HQ Costs Alloc'!B:B,'NICRA datasheet'!L:L,"11",'NICRA datasheet'!H:H,"9")</f>
        <v>0</v>
      </c>
      <c r="K30">
        <f>SUMIFS('NICRA datasheet'!N:N,'NICRA datasheet'!D:D,'Sch B-HQ Costs Alloc'!B:B,'NICRA datasheet'!M:M,"Undesignated",'NICRA datasheet'!G:G,"&lt;&gt;Direct - Allowable")</f>
        <v>0</v>
      </c>
      <c r="L30" t="str">
        <f>""</f>
        <v/>
      </c>
      <c r="M30">
        <f ca="1">SUMIFS(pool_costs!D:D,pool_costs!A:A,B30,pool_costs!B:B,"P")/100</f>
        <v>0</v>
      </c>
      <c r="N30">
        <f ca="1">SUMIFS(pool_costs!D:D,pool_costs!A:A,B30,pool_costs!B:B,"A")/100</f>
        <v>0</v>
      </c>
      <c r="O30">
        <f ca="1">SUMIFS(pool_costs!D:D,pool_costs!A:A,B30,pool_costs!B:B,"G")/100</f>
        <v>0</v>
      </c>
      <c r="P30">
        <f ca="1">SUMIFS(pool_costs!D:D,pool_costs!A:A,B30,pool_costs!B:B,"F")/100</f>
        <v>0</v>
      </c>
      <c r="Q30">
        <f ca="1">SUMIFS(pool_costs!D:D,pool_costs!A:A,B30,pool_costs!B:B,"S")/100</f>
        <v>0</v>
      </c>
      <c r="R30">
        <f ca="1">SUMIFS(pool_costs!D:D,pool_costs!A:A,B30,pool_costs!B:B,"B")/100</f>
        <v>0</v>
      </c>
      <c r="S30">
        <f t="shared" ca="1" si="0"/>
        <v>0</v>
      </c>
      <c r="T30">
        <f t="shared" ca="1" si="1"/>
        <v>0</v>
      </c>
      <c r="U30">
        <f t="shared" ca="1" si="2"/>
        <v>0</v>
      </c>
      <c r="V30">
        <f t="shared" ca="1" si="3"/>
        <v>0</v>
      </c>
      <c r="W30">
        <f t="shared" ca="1" si="4"/>
        <v>0</v>
      </c>
      <c r="X30">
        <f t="shared" ca="1" si="5"/>
        <v>0</v>
      </c>
      <c r="Y30">
        <f t="shared" ca="1" si="6"/>
        <v>0</v>
      </c>
      <c r="Z30">
        <f ca="1">SUMIFS(pool_costs!E:E,pool_costs!A:A,'Sch B-HQ Costs Alloc'!B30,pool_costs!B:B,"P")/100</f>
        <v>0</v>
      </c>
      <c r="AA30">
        <f ca="1">SUMIFS(pool_costs!E:E,pool_costs!A:A,'Sch B-HQ Costs Alloc'!B30,pool_costs!B:B,"A")/100</f>
        <v>0</v>
      </c>
      <c r="AB30">
        <f ca="1">SUMIFS(pool_costs!E:E,pool_costs!A:A,'Sch B-HQ Costs Alloc'!B30,pool_costs!B:B,"G")/100</f>
        <v>0</v>
      </c>
      <c r="AC30">
        <f ca="1">SUMIFS(pool_costs!E:E,pool_costs!A:A,'Sch B-HQ Costs Alloc'!B30,pool_costs!B:B,"F")/100</f>
        <v>0</v>
      </c>
      <c r="AD30">
        <f t="shared" ca="1" si="7"/>
        <v>0</v>
      </c>
      <c r="AE30">
        <f t="shared" ca="1" si="8"/>
        <v>0</v>
      </c>
      <c r="AF30">
        <f t="shared" ca="1" si="9"/>
        <v>0</v>
      </c>
      <c r="AG30">
        <f t="shared" ca="1" si="10"/>
        <v>0</v>
      </c>
      <c r="AH30">
        <f t="shared" ca="1" si="11"/>
        <v>0</v>
      </c>
      <c r="AI30">
        <f t="shared" ca="1" si="12"/>
        <v>0</v>
      </c>
      <c r="AJ30">
        <f t="shared" ca="1" si="13"/>
        <v>0</v>
      </c>
      <c r="AK30">
        <f t="shared" ca="1" si="14"/>
        <v>0</v>
      </c>
      <c r="AL30">
        <f t="shared" ca="1" si="15"/>
        <v>0</v>
      </c>
      <c r="AM30">
        <f t="shared" ca="1" si="16"/>
        <v>0</v>
      </c>
      <c r="AN30">
        <f t="shared" ca="1" si="17"/>
        <v>0</v>
      </c>
      <c r="AO30">
        <f t="shared" ca="1" si="18"/>
        <v>0</v>
      </c>
      <c r="AP30">
        <f t="shared" ca="1" si="19"/>
        <v>0</v>
      </c>
      <c r="AQ30">
        <f t="shared" ca="1" si="20"/>
        <v>0</v>
      </c>
      <c r="AR30">
        <f t="shared" ca="1" si="21"/>
        <v>0</v>
      </c>
    </row>
    <row r="31" spans="1:44" x14ac:dyDescent="0.25">
      <c r="A31" t="s">
        <v>46</v>
      </c>
      <c r="B31">
        <v>90059</v>
      </c>
      <c r="C31" t="s">
        <v>22</v>
      </c>
      <c r="D31">
        <f>SUMIF('NICRA datasheet'!D:D,'Sch B-HQ Costs Alloc'!B:B,'NICRA datasheet'!N:N)</f>
        <v>0</v>
      </c>
      <c r="E31">
        <f>SUMIFS('NICRA datasheet'!N:N,'NICRA datasheet'!D:D,'Sch B-HQ Costs Alloc'!B:B,'NICRA datasheet'!J:J,"G")</f>
        <v>0</v>
      </c>
      <c r="F31">
        <f>SUMIFS('NICRA datasheet'!N:N,'NICRA datasheet'!D:D,'Sch B-HQ Costs Alloc'!B:B,'NICRA datasheet'!L:L,"06")</f>
        <v>0</v>
      </c>
      <c r="G31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31">
        <f>SUMIFS('NICRA datasheet'!N:N,'NICRA datasheet'!D:D,'Sch B-HQ Costs Alloc'!B:B,'NICRA datasheet'!L:L,"11",'NICRA datasheet'!I:I,"&lt;&gt;Non-programmatic")</f>
        <v>0</v>
      </c>
      <c r="I31">
        <f>SUMIFS('NICRA datasheet'!N:N,'NICRA datasheet'!D:D,'Sch B-HQ Costs Alloc'!B:B,'NICRA datasheet'!J:J,"P",'NICRA datasheet'!H:H,"9",'NICRA datasheet'!U:U,"N",'NICRA datasheet'!M:M,"&lt;&gt;Sponsorship")-K31</f>
        <v>0</v>
      </c>
      <c r="J31">
        <f>SUMIFS('NICRA datasheet'!N:N,'NICRA datasheet'!D:D,'Sch B-HQ Costs Alloc'!B:B,'NICRA datasheet'!L:L,"11",'NICRA datasheet'!H:H,"9")</f>
        <v>0</v>
      </c>
      <c r="K31">
        <f>SUMIFS('NICRA datasheet'!N:N,'NICRA datasheet'!D:D,'Sch B-HQ Costs Alloc'!B:B,'NICRA datasheet'!M:M,"Undesignated",'NICRA datasheet'!G:G,"&lt;&gt;Direct - Allowable")</f>
        <v>0</v>
      </c>
      <c r="L31" t="str">
        <f>""</f>
        <v/>
      </c>
      <c r="M31">
        <f ca="1">SUMIFS(pool_costs!D:D,pool_costs!A:A,B31,pool_costs!B:B,"P")/100</f>
        <v>0</v>
      </c>
      <c r="N31">
        <f ca="1">SUMIFS(pool_costs!D:D,pool_costs!A:A,B31,pool_costs!B:B,"A")/100</f>
        <v>0</v>
      </c>
      <c r="O31">
        <f ca="1">SUMIFS(pool_costs!D:D,pool_costs!A:A,B31,pool_costs!B:B,"G")/100</f>
        <v>0</v>
      </c>
      <c r="P31">
        <f ca="1">SUMIFS(pool_costs!D:D,pool_costs!A:A,B31,pool_costs!B:B,"F")/100</f>
        <v>0</v>
      </c>
      <c r="Q31">
        <f ca="1">SUMIFS(pool_costs!D:D,pool_costs!A:A,B31,pool_costs!B:B,"S")/100</f>
        <v>0</v>
      </c>
      <c r="R31">
        <f ca="1">SUMIFS(pool_costs!D:D,pool_costs!A:A,B31,pool_costs!B:B,"B")/100</f>
        <v>0</v>
      </c>
      <c r="S31">
        <f t="shared" ca="1" si="0"/>
        <v>0</v>
      </c>
      <c r="T31">
        <f t="shared" ca="1" si="1"/>
        <v>0</v>
      </c>
      <c r="U31">
        <f t="shared" ca="1" si="2"/>
        <v>0</v>
      </c>
      <c r="V31">
        <f t="shared" ca="1" si="3"/>
        <v>0</v>
      </c>
      <c r="W31">
        <f t="shared" ca="1" si="4"/>
        <v>0</v>
      </c>
      <c r="X31">
        <f t="shared" ca="1" si="5"/>
        <v>0</v>
      </c>
      <c r="Y31">
        <f t="shared" ca="1" si="6"/>
        <v>0</v>
      </c>
      <c r="Z31">
        <f ca="1">SUMIFS(pool_costs!E:E,pool_costs!A:A,'Sch B-HQ Costs Alloc'!B31,pool_costs!B:B,"P")/100</f>
        <v>0</v>
      </c>
      <c r="AA31">
        <f ca="1">SUMIFS(pool_costs!E:E,pool_costs!A:A,'Sch B-HQ Costs Alloc'!B31,pool_costs!B:B,"A")/100</f>
        <v>0</v>
      </c>
      <c r="AB31">
        <f ca="1">SUMIFS(pool_costs!E:E,pool_costs!A:A,'Sch B-HQ Costs Alloc'!B31,pool_costs!B:B,"G")/100</f>
        <v>0</v>
      </c>
      <c r="AC31">
        <f ca="1">SUMIFS(pool_costs!E:E,pool_costs!A:A,'Sch B-HQ Costs Alloc'!B31,pool_costs!B:B,"F")/100</f>
        <v>0</v>
      </c>
      <c r="AD31">
        <f t="shared" ca="1" si="7"/>
        <v>0</v>
      </c>
      <c r="AE31">
        <f t="shared" ca="1" si="8"/>
        <v>0</v>
      </c>
      <c r="AF31">
        <f t="shared" ca="1" si="9"/>
        <v>0</v>
      </c>
      <c r="AG31">
        <f t="shared" ca="1" si="10"/>
        <v>0</v>
      </c>
      <c r="AH31">
        <f t="shared" ca="1" si="11"/>
        <v>0</v>
      </c>
      <c r="AI31">
        <f t="shared" ca="1" si="12"/>
        <v>0</v>
      </c>
      <c r="AJ31">
        <f t="shared" ca="1" si="13"/>
        <v>0</v>
      </c>
      <c r="AK31">
        <f t="shared" ca="1" si="14"/>
        <v>0</v>
      </c>
      <c r="AL31">
        <f t="shared" ca="1" si="15"/>
        <v>0</v>
      </c>
      <c r="AM31">
        <f t="shared" ca="1" si="16"/>
        <v>0</v>
      </c>
      <c r="AN31">
        <f t="shared" ca="1" si="17"/>
        <v>0</v>
      </c>
      <c r="AO31">
        <f t="shared" ca="1" si="18"/>
        <v>0</v>
      </c>
      <c r="AP31">
        <f t="shared" ca="1" si="19"/>
        <v>0</v>
      </c>
      <c r="AQ31">
        <f t="shared" ca="1" si="20"/>
        <v>0</v>
      </c>
      <c r="AR31">
        <f t="shared" ca="1" si="21"/>
        <v>0</v>
      </c>
    </row>
    <row r="32" spans="1:44" x14ac:dyDescent="0.25">
      <c r="A32" t="s">
        <v>47</v>
      </c>
      <c r="B32">
        <v>90060</v>
      </c>
      <c r="C32" t="s">
        <v>22</v>
      </c>
      <c r="D32">
        <f>SUMIF('NICRA datasheet'!D:D,'Sch B-HQ Costs Alloc'!B:B,'NICRA datasheet'!N:N)</f>
        <v>0</v>
      </c>
      <c r="E32">
        <f>SUMIFS('NICRA datasheet'!N:N,'NICRA datasheet'!D:D,'Sch B-HQ Costs Alloc'!B:B,'NICRA datasheet'!J:J,"G")</f>
        <v>0</v>
      </c>
      <c r="F32">
        <f>SUMIFS('NICRA datasheet'!N:N,'NICRA datasheet'!D:D,'Sch B-HQ Costs Alloc'!B:B,'NICRA datasheet'!L:L,"06")</f>
        <v>0</v>
      </c>
      <c r="G32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32">
        <f>SUMIFS('NICRA datasheet'!N:N,'NICRA datasheet'!D:D,'Sch B-HQ Costs Alloc'!B:B,'NICRA datasheet'!L:L,"11",'NICRA datasheet'!I:I,"&lt;&gt;Non-programmatic")</f>
        <v>0</v>
      </c>
      <c r="I32">
        <f>SUMIFS('NICRA datasheet'!N:N,'NICRA datasheet'!D:D,'Sch B-HQ Costs Alloc'!B:B,'NICRA datasheet'!J:J,"P",'NICRA datasheet'!H:H,"9",'NICRA datasheet'!U:U,"N",'NICRA datasheet'!M:M,"&lt;&gt;Sponsorship")-K32</f>
        <v>0</v>
      </c>
      <c r="J32">
        <f>SUMIFS('NICRA datasheet'!N:N,'NICRA datasheet'!D:D,'Sch B-HQ Costs Alloc'!B:B,'NICRA datasheet'!L:L,"11",'NICRA datasheet'!H:H,"9")</f>
        <v>0</v>
      </c>
      <c r="K32">
        <f>SUMIFS('NICRA datasheet'!N:N,'NICRA datasheet'!D:D,'Sch B-HQ Costs Alloc'!B:B,'NICRA datasheet'!M:M,"Undesignated",'NICRA datasheet'!G:G,"&lt;&gt;Direct - Allowable")</f>
        <v>0</v>
      </c>
      <c r="L32" t="str">
        <f>""</f>
        <v/>
      </c>
      <c r="M32">
        <f ca="1">SUMIFS(pool_costs!D:D,pool_costs!A:A,B32,pool_costs!B:B,"P")/100</f>
        <v>0</v>
      </c>
      <c r="N32">
        <f ca="1">SUMIFS(pool_costs!D:D,pool_costs!A:A,B32,pool_costs!B:B,"A")/100</f>
        <v>0</v>
      </c>
      <c r="O32">
        <f ca="1">SUMIFS(pool_costs!D:D,pool_costs!A:A,B32,pool_costs!B:B,"G")/100</f>
        <v>0</v>
      </c>
      <c r="P32">
        <f ca="1">SUMIFS(pool_costs!D:D,pool_costs!A:A,B32,pool_costs!B:B,"F")/100</f>
        <v>0</v>
      </c>
      <c r="Q32">
        <f ca="1">SUMIFS(pool_costs!D:D,pool_costs!A:A,B32,pool_costs!B:B,"S")/100</f>
        <v>0</v>
      </c>
      <c r="R32">
        <f ca="1">SUMIFS(pool_costs!D:D,pool_costs!A:A,B32,pool_costs!B:B,"B")/100</f>
        <v>0</v>
      </c>
      <c r="S32">
        <f t="shared" ca="1" si="0"/>
        <v>0</v>
      </c>
      <c r="T32">
        <f t="shared" ca="1" si="1"/>
        <v>0</v>
      </c>
      <c r="U32">
        <f t="shared" ca="1" si="2"/>
        <v>0</v>
      </c>
      <c r="V32">
        <f t="shared" ca="1" si="3"/>
        <v>0</v>
      </c>
      <c r="W32">
        <f t="shared" ca="1" si="4"/>
        <v>0</v>
      </c>
      <c r="X32">
        <f t="shared" ca="1" si="5"/>
        <v>0</v>
      </c>
      <c r="Y32">
        <f t="shared" ca="1" si="6"/>
        <v>0</v>
      </c>
      <c r="Z32">
        <f ca="1">SUMIFS(pool_costs!E:E,pool_costs!A:A,'Sch B-HQ Costs Alloc'!B32,pool_costs!B:B,"P")/100</f>
        <v>0</v>
      </c>
      <c r="AA32">
        <f ca="1">SUMIFS(pool_costs!E:E,pool_costs!A:A,'Sch B-HQ Costs Alloc'!B32,pool_costs!B:B,"A")/100</f>
        <v>0</v>
      </c>
      <c r="AB32">
        <f ca="1">SUMIFS(pool_costs!E:E,pool_costs!A:A,'Sch B-HQ Costs Alloc'!B32,pool_costs!B:B,"G")/100</f>
        <v>0</v>
      </c>
      <c r="AC32">
        <f ca="1">SUMIFS(pool_costs!E:E,pool_costs!A:A,'Sch B-HQ Costs Alloc'!B32,pool_costs!B:B,"F")/100</f>
        <v>0</v>
      </c>
      <c r="AD32">
        <f t="shared" ca="1" si="7"/>
        <v>0</v>
      </c>
      <c r="AE32">
        <f t="shared" ca="1" si="8"/>
        <v>0</v>
      </c>
      <c r="AF32">
        <f t="shared" ca="1" si="9"/>
        <v>0</v>
      </c>
      <c r="AG32">
        <f t="shared" ca="1" si="10"/>
        <v>0</v>
      </c>
      <c r="AH32">
        <f t="shared" ca="1" si="11"/>
        <v>0</v>
      </c>
      <c r="AI32">
        <f t="shared" ca="1" si="12"/>
        <v>0</v>
      </c>
      <c r="AJ32">
        <f t="shared" ca="1" si="13"/>
        <v>0</v>
      </c>
      <c r="AK32">
        <f t="shared" ca="1" si="14"/>
        <v>0</v>
      </c>
      <c r="AL32">
        <f t="shared" ca="1" si="15"/>
        <v>0</v>
      </c>
      <c r="AM32">
        <f t="shared" ca="1" si="16"/>
        <v>0</v>
      </c>
      <c r="AN32">
        <f t="shared" ca="1" si="17"/>
        <v>0</v>
      </c>
      <c r="AO32">
        <f t="shared" ca="1" si="18"/>
        <v>0</v>
      </c>
      <c r="AP32">
        <f t="shared" ca="1" si="19"/>
        <v>0</v>
      </c>
      <c r="AQ32">
        <f t="shared" ca="1" si="20"/>
        <v>0</v>
      </c>
      <c r="AR32">
        <f t="shared" ca="1" si="21"/>
        <v>0</v>
      </c>
    </row>
    <row r="33" spans="1:44" x14ac:dyDescent="0.25">
      <c r="A33" t="s">
        <v>48</v>
      </c>
      <c r="B33">
        <v>90062</v>
      </c>
      <c r="C33" t="s">
        <v>22</v>
      </c>
      <c r="D33">
        <f>SUMIF('NICRA datasheet'!D:D,'Sch B-HQ Costs Alloc'!B:B,'NICRA datasheet'!N:N)</f>
        <v>0</v>
      </c>
      <c r="E33">
        <f>SUMIFS('NICRA datasheet'!N:N,'NICRA datasheet'!D:D,'Sch B-HQ Costs Alloc'!B:B,'NICRA datasheet'!J:J,"G")</f>
        <v>0</v>
      </c>
      <c r="F33">
        <f>SUMIFS('NICRA datasheet'!N:N,'NICRA datasheet'!D:D,'Sch B-HQ Costs Alloc'!B:B,'NICRA datasheet'!L:L,"06")</f>
        <v>0</v>
      </c>
      <c r="G33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33">
        <f>SUMIFS('NICRA datasheet'!N:N,'NICRA datasheet'!D:D,'Sch B-HQ Costs Alloc'!B:B,'NICRA datasheet'!L:L,"11",'NICRA datasheet'!I:I,"&lt;&gt;Non-programmatic")</f>
        <v>0</v>
      </c>
      <c r="I33">
        <f>SUMIFS('NICRA datasheet'!N:N,'NICRA datasheet'!D:D,'Sch B-HQ Costs Alloc'!B:B,'NICRA datasheet'!J:J,"P",'NICRA datasheet'!H:H,"9",'NICRA datasheet'!U:U,"N",'NICRA datasheet'!M:M,"&lt;&gt;Sponsorship")-K33</f>
        <v>0</v>
      </c>
      <c r="J33">
        <f>SUMIFS('NICRA datasheet'!N:N,'NICRA datasheet'!D:D,'Sch B-HQ Costs Alloc'!B:B,'NICRA datasheet'!L:L,"11",'NICRA datasheet'!H:H,"9")</f>
        <v>0</v>
      </c>
      <c r="K33">
        <f>SUMIFS('NICRA datasheet'!N:N,'NICRA datasheet'!D:D,'Sch B-HQ Costs Alloc'!B:B,'NICRA datasheet'!M:M,"Undesignated",'NICRA datasheet'!G:G,"&lt;&gt;Direct - Allowable")</f>
        <v>0</v>
      </c>
      <c r="L33" t="str">
        <f>""</f>
        <v/>
      </c>
      <c r="M33">
        <f ca="1">SUMIFS(pool_costs!D:D,pool_costs!A:A,B33,pool_costs!B:B,"P")/100</f>
        <v>0</v>
      </c>
      <c r="N33">
        <f ca="1">SUMIFS(pool_costs!D:D,pool_costs!A:A,B33,pool_costs!B:B,"A")/100</f>
        <v>0</v>
      </c>
      <c r="O33">
        <f ca="1">SUMIFS(pool_costs!D:D,pool_costs!A:A,B33,pool_costs!B:B,"G")/100</f>
        <v>0</v>
      </c>
      <c r="P33">
        <f ca="1">SUMIFS(pool_costs!D:D,pool_costs!A:A,B33,pool_costs!B:B,"F")/100</f>
        <v>0</v>
      </c>
      <c r="Q33">
        <f ca="1">SUMIFS(pool_costs!D:D,pool_costs!A:A,B33,pool_costs!B:B,"S")/100</f>
        <v>0</v>
      </c>
      <c r="R33">
        <f ca="1">SUMIFS(pool_costs!D:D,pool_costs!A:A,B33,pool_costs!B:B,"B")/100</f>
        <v>0</v>
      </c>
      <c r="S33">
        <f t="shared" ca="1" si="0"/>
        <v>0</v>
      </c>
      <c r="T33">
        <f t="shared" ca="1" si="1"/>
        <v>0</v>
      </c>
      <c r="U33">
        <f t="shared" ca="1" si="2"/>
        <v>0</v>
      </c>
      <c r="V33">
        <f t="shared" ca="1" si="3"/>
        <v>0</v>
      </c>
      <c r="W33">
        <f t="shared" ca="1" si="4"/>
        <v>0</v>
      </c>
      <c r="X33">
        <f t="shared" ca="1" si="5"/>
        <v>0</v>
      </c>
      <c r="Y33">
        <f t="shared" ca="1" si="6"/>
        <v>0</v>
      </c>
      <c r="Z33">
        <f ca="1">SUMIFS(pool_costs!E:E,pool_costs!A:A,'Sch B-HQ Costs Alloc'!B33,pool_costs!B:B,"P")/100</f>
        <v>0</v>
      </c>
      <c r="AA33">
        <f ca="1">SUMIFS(pool_costs!E:E,pool_costs!A:A,'Sch B-HQ Costs Alloc'!B33,pool_costs!B:B,"A")/100</f>
        <v>0</v>
      </c>
      <c r="AB33">
        <f ca="1">SUMIFS(pool_costs!E:E,pool_costs!A:A,'Sch B-HQ Costs Alloc'!B33,pool_costs!B:B,"G")/100</f>
        <v>0</v>
      </c>
      <c r="AC33">
        <f ca="1">SUMIFS(pool_costs!E:E,pool_costs!A:A,'Sch B-HQ Costs Alloc'!B33,pool_costs!B:B,"F")/100</f>
        <v>0</v>
      </c>
      <c r="AD33">
        <f t="shared" ca="1" si="7"/>
        <v>0</v>
      </c>
      <c r="AE33">
        <f t="shared" ca="1" si="8"/>
        <v>0</v>
      </c>
      <c r="AF33">
        <f t="shared" ca="1" si="9"/>
        <v>0</v>
      </c>
      <c r="AG33">
        <f t="shared" ca="1" si="10"/>
        <v>0</v>
      </c>
      <c r="AH33">
        <f t="shared" ca="1" si="11"/>
        <v>0</v>
      </c>
      <c r="AI33">
        <f t="shared" ca="1" si="12"/>
        <v>0</v>
      </c>
      <c r="AJ33">
        <f t="shared" ca="1" si="13"/>
        <v>0</v>
      </c>
      <c r="AK33">
        <f t="shared" ca="1" si="14"/>
        <v>0</v>
      </c>
      <c r="AL33">
        <f t="shared" ca="1" si="15"/>
        <v>0</v>
      </c>
      <c r="AM33">
        <f t="shared" ca="1" si="16"/>
        <v>0</v>
      </c>
      <c r="AN33">
        <f t="shared" ca="1" si="17"/>
        <v>0</v>
      </c>
      <c r="AO33">
        <f t="shared" ca="1" si="18"/>
        <v>0</v>
      </c>
      <c r="AP33">
        <f t="shared" ca="1" si="19"/>
        <v>0</v>
      </c>
      <c r="AQ33">
        <f t="shared" ca="1" si="20"/>
        <v>0</v>
      </c>
      <c r="AR33">
        <f t="shared" ca="1" si="21"/>
        <v>0</v>
      </c>
    </row>
    <row r="34" spans="1:44" x14ac:dyDescent="0.25">
      <c r="A34" t="s">
        <v>49</v>
      </c>
      <c r="B34">
        <v>90063</v>
      </c>
      <c r="C34" t="s">
        <v>22</v>
      </c>
      <c r="D34">
        <f>SUMIF('NICRA datasheet'!D:D,'Sch B-HQ Costs Alloc'!B:B,'NICRA datasheet'!N:N)</f>
        <v>0</v>
      </c>
      <c r="E34">
        <f>SUMIFS('NICRA datasheet'!N:N,'NICRA datasheet'!D:D,'Sch B-HQ Costs Alloc'!B:B,'NICRA datasheet'!J:J,"G")</f>
        <v>0</v>
      </c>
      <c r="F34">
        <f>SUMIFS('NICRA datasheet'!N:N,'NICRA datasheet'!D:D,'Sch B-HQ Costs Alloc'!B:B,'NICRA datasheet'!L:L,"06")</f>
        <v>0</v>
      </c>
      <c r="G34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34">
        <f>SUMIFS('NICRA datasheet'!N:N,'NICRA datasheet'!D:D,'Sch B-HQ Costs Alloc'!B:B,'NICRA datasheet'!L:L,"11",'NICRA datasheet'!I:I,"&lt;&gt;Non-programmatic")</f>
        <v>0</v>
      </c>
      <c r="I34">
        <f>SUMIFS('NICRA datasheet'!N:N,'NICRA datasheet'!D:D,'Sch B-HQ Costs Alloc'!B:B,'NICRA datasheet'!J:J,"P",'NICRA datasheet'!H:H,"9",'NICRA datasheet'!U:U,"N",'NICRA datasheet'!M:M,"&lt;&gt;Sponsorship")-K34</f>
        <v>0</v>
      </c>
      <c r="J34">
        <f>SUMIFS('NICRA datasheet'!N:N,'NICRA datasheet'!D:D,'Sch B-HQ Costs Alloc'!B:B,'NICRA datasheet'!L:L,"11",'NICRA datasheet'!H:H,"9")</f>
        <v>0</v>
      </c>
      <c r="K34">
        <f>SUMIFS('NICRA datasheet'!N:N,'NICRA datasheet'!D:D,'Sch B-HQ Costs Alloc'!B:B,'NICRA datasheet'!M:M,"Undesignated",'NICRA datasheet'!G:G,"&lt;&gt;Direct - Allowable")</f>
        <v>0</v>
      </c>
      <c r="L34" t="str">
        <f>""</f>
        <v/>
      </c>
      <c r="M34">
        <f ca="1">SUMIFS(pool_costs!D:D,pool_costs!A:A,B34,pool_costs!B:B,"P")/100</f>
        <v>0</v>
      </c>
      <c r="N34">
        <f ca="1">SUMIFS(pool_costs!D:D,pool_costs!A:A,B34,pool_costs!B:B,"A")/100</f>
        <v>0</v>
      </c>
      <c r="O34">
        <f ca="1">SUMIFS(pool_costs!D:D,pool_costs!A:A,B34,pool_costs!B:B,"G")/100</f>
        <v>0</v>
      </c>
      <c r="P34">
        <f ca="1">SUMIFS(pool_costs!D:D,pool_costs!A:A,B34,pool_costs!B:B,"F")/100</f>
        <v>0</v>
      </c>
      <c r="Q34">
        <f ca="1">SUMIFS(pool_costs!D:D,pool_costs!A:A,B34,pool_costs!B:B,"S")/100</f>
        <v>0</v>
      </c>
      <c r="R34">
        <f ca="1">SUMIFS(pool_costs!D:D,pool_costs!A:A,B34,pool_costs!B:B,"B")/100</f>
        <v>0</v>
      </c>
      <c r="S34">
        <f t="shared" ca="1" si="0"/>
        <v>0</v>
      </c>
      <c r="T34">
        <f t="shared" ca="1" si="1"/>
        <v>0</v>
      </c>
      <c r="U34">
        <f t="shared" ca="1" si="2"/>
        <v>0</v>
      </c>
      <c r="V34">
        <f t="shared" ca="1" si="3"/>
        <v>0</v>
      </c>
      <c r="W34">
        <f t="shared" ca="1" si="4"/>
        <v>0</v>
      </c>
      <c r="X34">
        <f t="shared" ca="1" si="5"/>
        <v>0</v>
      </c>
      <c r="Y34">
        <f t="shared" ca="1" si="6"/>
        <v>0</v>
      </c>
      <c r="Z34">
        <f ca="1">SUMIFS(pool_costs!E:E,pool_costs!A:A,'Sch B-HQ Costs Alloc'!B34,pool_costs!B:B,"P")/100</f>
        <v>0</v>
      </c>
      <c r="AA34">
        <f ca="1">SUMIFS(pool_costs!E:E,pool_costs!A:A,'Sch B-HQ Costs Alloc'!B34,pool_costs!B:B,"A")/100</f>
        <v>0</v>
      </c>
      <c r="AB34">
        <f ca="1">SUMIFS(pool_costs!E:E,pool_costs!A:A,'Sch B-HQ Costs Alloc'!B34,pool_costs!B:B,"G")/100</f>
        <v>0</v>
      </c>
      <c r="AC34">
        <f ca="1">SUMIFS(pool_costs!E:E,pool_costs!A:A,'Sch B-HQ Costs Alloc'!B34,pool_costs!B:B,"F")/100</f>
        <v>0</v>
      </c>
      <c r="AD34">
        <f t="shared" ca="1" si="7"/>
        <v>0</v>
      </c>
      <c r="AE34">
        <f t="shared" ca="1" si="8"/>
        <v>0</v>
      </c>
      <c r="AF34">
        <f t="shared" ca="1" si="9"/>
        <v>0</v>
      </c>
      <c r="AG34">
        <f t="shared" ca="1" si="10"/>
        <v>0</v>
      </c>
      <c r="AH34">
        <f t="shared" ca="1" si="11"/>
        <v>0</v>
      </c>
      <c r="AI34">
        <f t="shared" ca="1" si="12"/>
        <v>0</v>
      </c>
      <c r="AJ34">
        <f t="shared" ca="1" si="13"/>
        <v>0</v>
      </c>
      <c r="AK34">
        <f t="shared" ca="1" si="14"/>
        <v>0</v>
      </c>
      <c r="AL34">
        <f t="shared" ca="1" si="15"/>
        <v>0</v>
      </c>
      <c r="AM34">
        <f t="shared" ca="1" si="16"/>
        <v>0</v>
      </c>
      <c r="AN34">
        <f t="shared" ca="1" si="17"/>
        <v>0</v>
      </c>
      <c r="AO34">
        <f t="shared" ca="1" si="18"/>
        <v>0</v>
      </c>
      <c r="AP34">
        <f t="shared" ca="1" si="19"/>
        <v>0</v>
      </c>
      <c r="AQ34">
        <f t="shared" ca="1" si="20"/>
        <v>0</v>
      </c>
      <c r="AR34">
        <f t="shared" ca="1" si="21"/>
        <v>0</v>
      </c>
    </row>
    <row r="35" spans="1:44" x14ac:dyDescent="0.25">
      <c r="A35" t="s">
        <v>50</v>
      </c>
      <c r="B35">
        <v>90066</v>
      </c>
      <c r="C35" t="s">
        <v>22</v>
      </c>
      <c r="D35">
        <f>SUMIF('NICRA datasheet'!D:D,'Sch B-HQ Costs Alloc'!B:B,'NICRA datasheet'!N:N)</f>
        <v>0</v>
      </c>
      <c r="E35">
        <f>SUMIFS('NICRA datasheet'!N:N,'NICRA datasheet'!D:D,'Sch B-HQ Costs Alloc'!B:B,'NICRA datasheet'!J:J,"G")</f>
        <v>0</v>
      </c>
      <c r="F35">
        <f>SUMIFS('NICRA datasheet'!N:N,'NICRA datasheet'!D:D,'Sch B-HQ Costs Alloc'!B:B,'NICRA datasheet'!L:L,"06")</f>
        <v>0</v>
      </c>
      <c r="G35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35">
        <f>SUMIFS('NICRA datasheet'!N:N,'NICRA datasheet'!D:D,'Sch B-HQ Costs Alloc'!B:B,'NICRA datasheet'!L:L,"11",'NICRA datasheet'!I:I,"&lt;&gt;Non-programmatic")</f>
        <v>0</v>
      </c>
      <c r="I35">
        <f>SUMIFS('NICRA datasheet'!N:N,'NICRA datasheet'!D:D,'Sch B-HQ Costs Alloc'!B:B,'NICRA datasheet'!J:J,"P",'NICRA datasheet'!H:H,"9",'NICRA datasheet'!U:U,"N",'NICRA datasheet'!M:M,"&lt;&gt;Sponsorship")-K35</f>
        <v>0</v>
      </c>
      <c r="J35">
        <f>SUMIFS('NICRA datasheet'!N:N,'NICRA datasheet'!D:D,'Sch B-HQ Costs Alloc'!B:B,'NICRA datasheet'!L:L,"11",'NICRA datasheet'!H:H,"9")</f>
        <v>0</v>
      </c>
      <c r="K35">
        <f>SUMIFS('NICRA datasheet'!N:N,'NICRA datasheet'!D:D,'Sch B-HQ Costs Alloc'!B:B,'NICRA datasheet'!M:M,"Undesignated",'NICRA datasheet'!G:G,"&lt;&gt;Direct - Allowable")</f>
        <v>0</v>
      </c>
      <c r="L35" t="str">
        <f>""</f>
        <v/>
      </c>
      <c r="M35">
        <f ca="1">SUMIFS(pool_costs!D:D,pool_costs!A:A,B35,pool_costs!B:B,"P")/100</f>
        <v>0</v>
      </c>
      <c r="N35">
        <f ca="1">SUMIFS(pool_costs!D:D,pool_costs!A:A,B35,pool_costs!B:B,"A")/100</f>
        <v>0</v>
      </c>
      <c r="O35">
        <f ca="1">SUMIFS(pool_costs!D:D,pool_costs!A:A,B35,pool_costs!B:B,"G")/100</f>
        <v>0</v>
      </c>
      <c r="P35">
        <f ca="1">SUMIFS(pool_costs!D:D,pool_costs!A:A,B35,pool_costs!B:B,"F")/100</f>
        <v>0</v>
      </c>
      <c r="Q35">
        <f ca="1">SUMIFS(pool_costs!D:D,pool_costs!A:A,B35,pool_costs!B:B,"S")/100</f>
        <v>0</v>
      </c>
      <c r="R35">
        <f ca="1">SUMIFS(pool_costs!D:D,pool_costs!A:A,B35,pool_costs!B:B,"B")/100</f>
        <v>0</v>
      </c>
      <c r="S35">
        <f t="shared" ca="1" si="0"/>
        <v>0</v>
      </c>
      <c r="T35">
        <f t="shared" ca="1" si="1"/>
        <v>0</v>
      </c>
      <c r="U35">
        <f t="shared" ca="1" si="2"/>
        <v>0</v>
      </c>
      <c r="V35">
        <f t="shared" ca="1" si="3"/>
        <v>0</v>
      </c>
      <c r="W35">
        <f t="shared" ca="1" si="4"/>
        <v>0</v>
      </c>
      <c r="X35">
        <f t="shared" ca="1" si="5"/>
        <v>0</v>
      </c>
      <c r="Y35">
        <f t="shared" ca="1" si="6"/>
        <v>0</v>
      </c>
      <c r="Z35">
        <f ca="1">SUMIFS(pool_costs!E:E,pool_costs!A:A,'Sch B-HQ Costs Alloc'!B35,pool_costs!B:B,"P")/100</f>
        <v>0</v>
      </c>
      <c r="AA35">
        <f ca="1">SUMIFS(pool_costs!E:E,pool_costs!A:A,'Sch B-HQ Costs Alloc'!B35,pool_costs!B:B,"A")/100</f>
        <v>0</v>
      </c>
      <c r="AB35">
        <f ca="1">SUMIFS(pool_costs!E:E,pool_costs!A:A,'Sch B-HQ Costs Alloc'!B35,pool_costs!B:B,"G")/100</f>
        <v>0</v>
      </c>
      <c r="AC35">
        <f ca="1">SUMIFS(pool_costs!E:E,pool_costs!A:A,'Sch B-HQ Costs Alloc'!B35,pool_costs!B:B,"F")/100</f>
        <v>0</v>
      </c>
      <c r="AD35">
        <f t="shared" ca="1" si="7"/>
        <v>0</v>
      </c>
      <c r="AE35">
        <f t="shared" ca="1" si="8"/>
        <v>0</v>
      </c>
      <c r="AF35">
        <f t="shared" ca="1" si="9"/>
        <v>0</v>
      </c>
      <c r="AG35">
        <f t="shared" ca="1" si="10"/>
        <v>0</v>
      </c>
      <c r="AH35">
        <f t="shared" ca="1" si="11"/>
        <v>0</v>
      </c>
      <c r="AI35">
        <f t="shared" ca="1" si="12"/>
        <v>0</v>
      </c>
      <c r="AJ35">
        <f t="shared" ca="1" si="13"/>
        <v>0</v>
      </c>
      <c r="AK35">
        <f t="shared" ca="1" si="14"/>
        <v>0</v>
      </c>
      <c r="AL35">
        <f t="shared" ca="1" si="15"/>
        <v>0</v>
      </c>
      <c r="AM35">
        <f t="shared" ca="1" si="16"/>
        <v>0</v>
      </c>
      <c r="AN35">
        <f t="shared" ca="1" si="17"/>
        <v>0</v>
      </c>
      <c r="AO35">
        <f t="shared" ca="1" si="18"/>
        <v>0</v>
      </c>
      <c r="AP35">
        <f t="shared" ca="1" si="19"/>
        <v>0</v>
      </c>
      <c r="AQ35">
        <f t="shared" ca="1" si="20"/>
        <v>0</v>
      </c>
      <c r="AR35">
        <f t="shared" ca="1" si="21"/>
        <v>0</v>
      </c>
    </row>
    <row r="36" spans="1:44" x14ac:dyDescent="0.25">
      <c r="A36" t="s">
        <v>51</v>
      </c>
      <c r="B36">
        <v>90067</v>
      </c>
      <c r="C36" t="s">
        <v>22</v>
      </c>
      <c r="D36">
        <f>SUMIF('NICRA datasheet'!D:D,'Sch B-HQ Costs Alloc'!B:B,'NICRA datasheet'!N:N)</f>
        <v>0</v>
      </c>
      <c r="E36">
        <f>SUMIFS('NICRA datasheet'!N:N,'NICRA datasheet'!D:D,'Sch B-HQ Costs Alloc'!B:B,'NICRA datasheet'!J:J,"G")</f>
        <v>0</v>
      </c>
      <c r="F36">
        <f>SUMIFS('NICRA datasheet'!N:N,'NICRA datasheet'!D:D,'Sch B-HQ Costs Alloc'!B:B,'NICRA datasheet'!L:L,"06")</f>
        <v>0</v>
      </c>
      <c r="G36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36">
        <f>SUMIFS('NICRA datasheet'!N:N,'NICRA datasheet'!D:D,'Sch B-HQ Costs Alloc'!B:B,'NICRA datasheet'!L:L,"11",'NICRA datasheet'!I:I,"&lt;&gt;Non-programmatic")</f>
        <v>0</v>
      </c>
      <c r="I36">
        <f>SUMIFS('NICRA datasheet'!N:N,'NICRA datasheet'!D:D,'Sch B-HQ Costs Alloc'!B:B,'NICRA datasheet'!J:J,"P",'NICRA datasheet'!H:H,"9",'NICRA datasheet'!U:U,"N",'NICRA datasheet'!M:M,"&lt;&gt;Sponsorship")-K36</f>
        <v>0</v>
      </c>
      <c r="J36">
        <f>SUMIFS('NICRA datasheet'!N:N,'NICRA datasheet'!D:D,'Sch B-HQ Costs Alloc'!B:B,'NICRA datasheet'!L:L,"11",'NICRA datasheet'!H:H,"9")</f>
        <v>0</v>
      </c>
      <c r="K36">
        <f>SUMIFS('NICRA datasheet'!N:N,'NICRA datasheet'!D:D,'Sch B-HQ Costs Alloc'!B:B,'NICRA datasheet'!M:M,"Undesignated",'NICRA datasheet'!G:G,"&lt;&gt;Direct - Allowable")</f>
        <v>0</v>
      </c>
      <c r="L36" t="str">
        <f>""</f>
        <v/>
      </c>
      <c r="M36">
        <f ca="1">SUMIFS(pool_costs!D:D,pool_costs!A:A,B36,pool_costs!B:B,"P")/100</f>
        <v>0</v>
      </c>
      <c r="N36">
        <f ca="1">SUMIFS(pool_costs!D:D,pool_costs!A:A,B36,pool_costs!B:B,"A")/100</f>
        <v>0</v>
      </c>
      <c r="O36">
        <f ca="1">SUMIFS(pool_costs!D:D,pool_costs!A:A,B36,pool_costs!B:B,"G")/100</f>
        <v>0</v>
      </c>
      <c r="P36">
        <f ca="1">SUMIFS(pool_costs!D:D,pool_costs!A:A,B36,pool_costs!B:B,"F")/100</f>
        <v>0</v>
      </c>
      <c r="Q36">
        <f ca="1">SUMIFS(pool_costs!D:D,pool_costs!A:A,B36,pool_costs!B:B,"S")/100</f>
        <v>0</v>
      </c>
      <c r="R36">
        <f ca="1">SUMIFS(pool_costs!D:D,pool_costs!A:A,B36,pool_costs!B:B,"B")/100</f>
        <v>0</v>
      </c>
      <c r="S36">
        <f t="shared" ca="1" si="0"/>
        <v>0</v>
      </c>
      <c r="T36">
        <f t="shared" ca="1" si="1"/>
        <v>0</v>
      </c>
      <c r="U36">
        <f t="shared" ca="1" si="2"/>
        <v>0</v>
      </c>
      <c r="V36">
        <f t="shared" ca="1" si="3"/>
        <v>0</v>
      </c>
      <c r="W36">
        <f t="shared" ca="1" si="4"/>
        <v>0</v>
      </c>
      <c r="X36">
        <f t="shared" ca="1" si="5"/>
        <v>0</v>
      </c>
      <c r="Y36">
        <f t="shared" ca="1" si="6"/>
        <v>0</v>
      </c>
      <c r="Z36">
        <f ca="1">SUMIFS(pool_costs!E:E,pool_costs!A:A,'Sch B-HQ Costs Alloc'!B36,pool_costs!B:B,"P")/100</f>
        <v>0</v>
      </c>
      <c r="AA36">
        <f ca="1">SUMIFS(pool_costs!E:E,pool_costs!A:A,'Sch B-HQ Costs Alloc'!B36,pool_costs!B:B,"A")/100</f>
        <v>0</v>
      </c>
      <c r="AB36">
        <f ca="1">SUMIFS(pool_costs!E:E,pool_costs!A:A,'Sch B-HQ Costs Alloc'!B36,pool_costs!B:B,"G")/100</f>
        <v>0</v>
      </c>
      <c r="AC36">
        <f ca="1">SUMIFS(pool_costs!E:E,pool_costs!A:A,'Sch B-HQ Costs Alloc'!B36,pool_costs!B:B,"F")/100</f>
        <v>0</v>
      </c>
      <c r="AD36">
        <f t="shared" ca="1" si="7"/>
        <v>0</v>
      </c>
      <c r="AE36">
        <f t="shared" ca="1" si="8"/>
        <v>0</v>
      </c>
      <c r="AF36">
        <f t="shared" ca="1" si="9"/>
        <v>0</v>
      </c>
      <c r="AG36">
        <f t="shared" ca="1" si="10"/>
        <v>0</v>
      </c>
      <c r="AH36">
        <f t="shared" ca="1" si="11"/>
        <v>0</v>
      </c>
      <c r="AI36">
        <f t="shared" ca="1" si="12"/>
        <v>0</v>
      </c>
      <c r="AJ36">
        <f t="shared" ca="1" si="13"/>
        <v>0</v>
      </c>
      <c r="AK36">
        <f t="shared" ca="1" si="14"/>
        <v>0</v>
      </c>
      <c r="AL36">
        <f t="shared" ca="1" si="15"/>
        <v>0</v>
      </c>
      <c r="AM36">
        <f t="shared" ca="1" si="16"/>
        <v>0</v>
      </c>
      <c r="AN36">
        <f t="shared" ca="1" si="17"/>
        <v>0</v>
      </c>
      <c r="AO36">
        <f t="shared" ca="1" si="18"/>
        <v>0</v>
      </c>
      <c r="AP36">
        <f t="shared" ca="1" si="19"/>
        <v>0</v>
      </c>
      <c r="AQ36">
        <f t="shared" ca="1" si="20"/>
        <v>0</v>
      </c>
      <c r="AR36">
        <f t="shared" ca="1" si="21"/>
        <v>0</v>
      </c>
    </row>
    <row r="37" spans="1:44" x14ac:dyDescent="0.25">
      <c r="A37" t="s">
        <v>52</v>
      </c>
      <c r="B37">
        <v>90068</v>
      </c>
      <c r="C37" t="s">
        <v>22</v>
      </c>
      <c r="D37">
        <f>SUMIF('NICRA datasheet'!D:D,'Sch B-HQ Costs Alloc'!B:B,'NICRA datasheet'!N:N)</f>
        <v>0</v>
      </c>
      <c r="E37">
        <f>SUMIFS('NICRA datasheet'!N:N,'NICRA datasheet'!D:D,'Sch B-HQ Costs Alloc'!B:B,'NICRA datasheet'!J:J,"G")</f>
        <v>0</v>
      </c>
      <c r="F37">
        <f>SUMIFS('NICRA datasheet'!N:N,'NICRA datasheet'!D:D,'Sch B-HQ Costs Alloc'!B:B,'NICRA datasheet'!L:L,"06")</f>
        <v>0</v>
      </c>
      <c r="G37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37">
        <f>SUMIFS('NICRA datasheet'!N:N,'NICRA datasheet'!D:D,'Sch B-HQ Costs Alloc'!B:B,'NICRA datasheet'!L:L,"11",'NICRA datasheet'!I:I,"&lt;&gt;Non-programmatic")</f>
        <v>0</v>
      </c>
      <c r="I37">
        <f>SUMIFS('NICRA datasheet'!N:N,'NICRA datasheet'!D:D,'Sch B-HQ Costs Alloc'!B:B,'NICRA datasheet'!J:J,"P",'NICRA datasheet'!H:H,"9",'NICRA datasheet'!U:U,"N",'NICRA datasheet'!M:M,"&lt;&gt;Sponsorship")-K37</f>
        <v>0</v>
      </c>
      <c r="J37">
        <f>SUMIFS('NICRA datasheet'!N:N,'NICRA datasheet'!D:D,'Sch B-HQ Costs Alloc'!B:B,'NICRA datasheet'!L:L,"11",'NICRA datasheet'!H:H,"9")</f>
        <v>0</v>
      </c>
      <c r="K37">
        <f>SUMIFS('NICRA datasheet'!N:N,'NICRA datasheet'!D:D,'Sch B-HQ Costs Alloc'!B:B,'NICRA datasheet'!M:M,"Undesignated",'NICRA datasheet'!G:G,"&lt;&gt;Direct - Allowable")</f>
        <v>0</v>
      </c>
      <c r="L37" t="str">
        <f>""</f>
        <v/>
      </c>
      <c r="M37">
        <f ca="1">SUMIFS(pool_costs!D:D,pool_costs!A:A,B37,pool_costs!B:B,"P")/100</f>
        <v>0</v>
      </c>
      <c r="N37">
        <f ca="1">SUMIFS(pool_costs!D:D,pool_costs!A:A,B37,pool_costs!B:B,"A")/100</f>
        <v>0</v>
      </c>
      <c r="O37">
        <f ca="1">SUMIFS(pool_costs!D:D,pool_costs!A:A,B37,pool_costs!B:B,"G")/100</f>
        <v>0</v>
      </c>
      <c r="P37">
        <f ca="1">SUMIFS(pool_costs!D:D,pool_costs!A:A,B37,pool_costs!B:B,"F")/100</f>
        <v>0</v>
      </c>
      <c r="Q37">
        <f ca="1">SUMIFS(pool_costs!D:D,pool_costs!A:A,B37,pool_costs!B:B,"S")/100</f>
        <v>0</v>
      </c>
      <c r="R37">
        <f ca="1">SUMIFS(pool_costs!D:D,pool_costs!A:A,B37,pool_costs!B:B,"B")/100</f>
        <v>0</v>
      </c>
      <c r="S37">
        <f t="shared" ca="1" si="0"/>
        <v>0</v>
      </c>
      <c r="T37">
        <f t="shared" ca="1" si="1"/>
        <v>0</v>
      </c>
      <c r="U37">
        <f t="shared" ca="1" si="2"/>
        <v>0</v>
      </c>
      <c r="V37">
        <f t="shared" ca="1" si="3"/>
        <v>0</v>
      </c>
      <c r="W37">
        <f t="shared" ca="1" si="4"/>
        <v>0</v>
      </c>
      <c r="X37">
        <f t="shared" ca="1" si="5"/>
        <v>0</v>
      </c>
      <c r="Y37">
        <f t="shared" ca="1" si="6"/>
        <v>0</v>
      </c>
      <c r="Z37">
        <f ca="1">SUMIFS(pool_costs!E:E,pool_costs!A:A,'Sch B-HQ Costs Alloc'!B37,pool_costs!B:B,"P")/100</f>
        <v>0</v>
      </c>
      <c r="AA37">
        <f ca="1">SUMIFS(pool_costs!E:E,pool_costs!A:A,'Sch B-HQ Costs Alloc'!B37,pool_costs!B:B,"A")/100</f>
        <v>0</v>
      </c>
      <c r="AB37">
        <f ca="1">SUMIFS(pool_costs!E:E,pool_costs!A:A,'Sch B-HQ Costs Alloc'!B37,pool_costs!B:B,"G")/100</f>
        <v>0</v>
      </c>
      <c r="AC37">
        <f ca="1">SUMIFS(pool_costs!E:E,pool_costs!A:A,'Sch B-HQ Costs Alloc'!B37,pool_costs!B:B,"F")/100</f>
        <v>0</v>
      </c>
      <c r="AD37">
        <f t="shared" ca="1" si="7"/>
        <v>0</v>
      </c>
      <c r="AE37">
        <f t="shared" ca="1" si="8"/>
        <v>0</v>
      </c>
      <c r="AF37">
        <f t="shared" ca="1" si="9"/>
        <v>0</v>
      </c>
      <c r="AG37">
        <f t="shared" ca="1" si="10"/>
        <v>0</v>
      </c>
      <c r="AH37">
        <f t="shared" ca="1" si="11"/>
        <v>0</v>
      </c>
      <c r="AI37">
        <f t="shared" ca="1" si="12"/>
        <v>0</v>
      </c>
      <c r="AJ37">
        <f t="shared" ca="1" si="13"/>
        <v>0</v>
      </c>
      <c r="AK37">
        <f t="shared" ca="1" si="14"/>
        <v>0</v>
      </c>
      <c r="AL37">
        <f t="shared" ca="1" si="15"/>
        <v>0</v>
      </c>
      <c r="AM37">
        <f t="shared" ca="1" si="16"/>
        <v>0</v>
      </c>
      <c r="AN37">
        <f t="shared" ca="1" si="17"/>
        <v>0</v>
      </c>
      <c r="AO37">
        <f t="shared" ca="1" si="18"/>
        <v>0</v>
      </c>
      <c r="AP37">
        <f t="shared" ca="1" si="19"/>
        <v>0</v>
      </c>
      <c r="AQ37">
        <f t="shared" ca="1" si="20"/>
        <v>0</v>
      </c>
      <c r="AR37">
        <f t="shared" ca="1" si="21"/>
        <v>0</v>
      </c>
    </row>
    <row r="38" spans="1:44" x14ac:dyDescent="0.25">
      <c r="A38" t="s">
        <v>53</v>
      </c>
      <c r="B38">
        <v>90069</v>
      </c>
      <c r="C38" t="s">
        <v>22</v>
      </c>
      <c r="D38">
        <f>SUMIF('NICRA datasheet'!D:D,'Sch B-HQ Costs Alloc'!B:B,'NICRA datasheet'!N:N)</f>
        <v>0</v>
      </c>
      <c r="E38">
        <f>SUMIFS('NICRA datasheet'!N:N,'NICRA datasheet'!D:D,'Sch B-HQ Costs Alloc'!B:B,'NICRA datasheet'!J:J,"G")</f>
        <v>0</v>
      </c>
      <c r="F38">
        <f>SUMIFS('NICRA datasheet'!N:N,'NICRA datasheet'!D:D,'Sch B-HQ Costs Alloc'!B:B,'NICRA datasheet'!L:L,"06")</f>
        <v>0</v>
      </c>
      <c r="G38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38">
        <f>SUMIFS('NICRA datasheet'!N:N,'NICRA datasheet'!D:D,'Sch B-HQ Costs Alloc'!B:B,'NICRA datasheet'!L:L,"11",'NICRA datasheet'!I:I,"&lt;&gt;Non-programmatic")</f>
        <v>0</v>
      </c>
      <c r="I38">
        <f>SUMIFS('NICRA datasheet'!N:N,'NICRA datasheet'!D:D,'Sch B-HQ Costs Alloc'!B:B,'NICRA datasheet'!J:J,"P",'NICRA datasheet'!H:H,"9",'NICRA datasheet'!U:U,"N",'NICRA datasheet'!M:M,"&lt;&gt;Sponsorship")-K38</f>
        <v>0</v>
      </c>
      <c r="J38">
        <f>SUMIFS('NICRA datasheet'!N:N,'NICRA datasheet'!D:D,'Sch B-HQ Costs Alloc'!B:B,'NICRA datasheet'!L:L,"11",'NICRA datasheet'!H:H,"9")</f>
        <v>0</v>
      </c>
      <c r="K38">
        <f>SUMIFS('NICRA datasheet'!N:N,'NICRA datasheet'!D:D,'Sch B-HQ Costs Alloc'!B:B,'NICRA datasheet'!M:M,"Undesignated",'NICRA datasheet'!G:G,"&lt;&gt;Direct - Allowable")</f>
        <v>0</v>
      </c>
      <c r="L38" t="str">
        <f>""</f>
        <v/>
      </c>
      <c r="M38">
        <f ca="1">SUMIFS(pool_costs!D:D,pool_costs!A:A,B38,pool_costs!B:B,"P")/100</f>
        <v>0</v>
      </c>
      <c r="N38">
        <f ca="1">SUMIFS(pool_costs!D:D,pool_costs!A:A,B38,pool_costs!B:B,"A")/100</f>
        <v>0</v>
      </c>
      <c r="O38">
        <f ca="1">SUMIFS(pool_costs!D:D,pool_costs!A:A,B38,pool_costs!B:B,"G")/100</f>
        <v>0</v>
      </c>
      <c r="P38">
        <f ca="1">SUMIFS(pool_costs!D:D,pool_costs!A:A,B38,pool_costs!B:B,"F")/100</f>
        <v>0</v>
      </c>
      <c r="Q38">
        <f ca="1">SUMIFS(pool_costs!D:D,pool_costs!A:A,B38,pool_costs!B:B,"S")/100</f>
        <v>0</v>
      </c>
      <c r="R38">
        <f ca="1">SUMIFS(pool_costs!D:D,pool_costs!A:A,B38,pool_costs!B:B,"B")/100</f>
        <v>0</v>
      </c>
      <c r="S38">
        <f t="shared" ca="1" si="0"/>
        <v>0</v>
      </c>
      <c r="T38">
        <f t="shared" ca="1" si="1"/>
        <v>0</v>
      </c>
      <c r="U38">
        <f t="shared" ca="1" si="2"/>
        <v>0</v>
      </c>
      <c r="V38">
        <f t="shared" ca="1" si="3"/>
        <v>0</v>
      </c>
      <c r="W38">
        <f t="shared" ca="1" si="4"/>
        <v>0</v>
      </c>
      <c r="X38">
        <f t="shared" ca="1" si="5"/>
        <v>0</v>
      </c>
      <c r="Y38">
        <f t="shared" ca="1" si="6"/>
        <v>0</v>
      </c>
      <c r="Z38">
        <f ca="1">SUMIFS(pool_costs!E:E,pool_costs!A:A,'Sch B-HQ Costs Alloc'!B38,pool_costs!B:B,"P")/100</f>
        <v>0</v>
      </c>
      <c r="AA38">
        <f ca="1">SUMIFS(pool_costs!E:E,pool_costs!A:A,'Sch B-HQ Costs Alloc'!B38,pool_costs!B:B,"A")/100</f>
        <v>0</v>
      </c>
      <c r="AB38">
        <f ca="1">SUMIFS(pool_costs!E:E,pool_costs!A:A,'Sch B-HQ Costs Alloc'!B38,pool_costs!B:B,"G")/100</f>
        <v>0</v>
      </c>
      <c r="AC38">
        <f ca="1">SUMIFS(pool_costs!E:E,pool_costs!A:A,'Sch B-HQ Costs Alloc'!B38,pool_costs!B:B,"F")/100</f>
        <v>0</v>
      </c>
      <c r="AD38">
        <f t="shared" ca="1" si="7"/>
        <v>0</v>
      </c>
      <c r="AE38">
        <f t="shared" ca="1" si="8"/>
        <v>0</v>
      </c>
      <c r="AF38">
        <f t="shared" ca="1" si="9"/>
        <v>0</v>
      </c>
      <c r="AG38">
        <f t="shared" ca="1" si="10"/>
        <v>0</v>
      </c>
      <c r="AH38">
        <f t="shared" ca="1" si="11"/>
        <v>0</v>
      </c>
      <c r="AI38">
        <f t="shared" ca="1" si="12"/>
        <v>0</v>
      </c>
      <c r="AJ38">
        <f t="shared" ca="1" si="13"/>
        <v>0</v>
      </c>
      <c r="AK38">
        <f t="shared" ca="1" si="14"/>
        <v>0</v>
      </c>
      <c r="AL38">
        <f t="shared" ca="1" si="15"/>
        <v>0</v>
      </c>
      <c r="AM38">
        <f t="shared" ca="1" si="16"/>
        <v>0</v>
      </c>
      <c r="AN38">
        <f t="shared" ca="1" si="17"/>
        <v>0</v>
      </c>
      <c r="AO38">
        <f t="shared" ca="1" si="18"/>
        <v>0</v>
      </c>
      <c r="AP38">
        <f t="shared" ca="1" si="19"/>
        <v>0</v>
      </c>
      <c r="AQ38">
        <f t="shared" ca="1" si="20"/>
        <v>0</v>
      </c>
      <c r="AR38">
        <f t="shared" ca="1" si="21"/>
        <v>0</v>
      </c>
    </row>
    <row r="39" spans="1:44" x14ac:dyDescent="0.25">
      <c r="A39" t="s">
        <v>54</v>
      </c>
      <c r="B39">
        <v>90070</v>
      </c>
      <c r="C39" t="s">
        <v>22</v>
      </c>
      <c r="D39">
        <f>SUMIF('NICRA datasheet'!D:D,'Sch B-HQ Costs Alloc'!B:B,'NICRA datasheet'!N:N)</f>
        <v>0</v>
      </c>
      <c r="E39">
        <f>SUMIFS('NICRA datasheet'!N:N,'NICRA datasheet'!D:D,'Sch B-HQ Costs Alloc'!B:B,'NICRA datasheet'!J:J,"G")</f>
        <v>0</v>
      </c>
      <c r="F39">
        <f>SUMIFS('NICRA datasheet'!N:N,'NICRA datasheet'!D:D,'Sch B-HQ Costs Alloc'!B:B,'NICRA datasheet'!L:L,"06")</f>
        <v>0</v>
      </c>
      <c r="G39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39">
        <f>SUMIFS('NICRA datasheet'!N:N,'NICRA datasheet'!D:D,'Sch B-HQ Costs Alloc'!B:B,'NICRA datasheet'!L:L,"11",'NICRA datasheet'!I:I,"&lt;&gt;Non-programmatic")</f>
        <v>0</v>
      </c>
      <c r="I39">
        <f>SUMIFS('NICRA datasheet'!N:N,'NICRA datasheet'!D:D,'Sch B-HQ Costs Alloc'!B:B,'NICRA datasheet'!J:J,"P",'NICRA datasheet'!H:H,"9",'NICRA datasheet'!U:U,"N",'NICRA datasheet'!M:M,"&lt;&gt;Sponsorship")-K39</f>
        <v>0</v>
      </c>
      <c r="J39">
        <f>SUMIFS('NICRA datasheet'!N:N,'NICRA datasheet'!D:D,'Sch B-HQ Costs Alloc'!B:B,'NICRA datasheet'!L:L,"11",'NICRA datasheet'!H:H,"9")</f>
        <v>0</v>
      </c>
      <c r="K39">
        <f>SUMIFS('NICRA datasheet'!N:N,'NICRA datasheet'!D:D,'Sch B-HQ Costs Alloc'!B:B,'NICRA datasheet'!M:M,"Undesignated",'NICRA datasheet'!G:G,"&lt;&gt;Direct - Allowable")</f>
        <v>0</v>
      </c>
      <c r="L39" t="str">
        <f>""</f>
        <v/>
      </c>
      <c r="M39">
        <f ca="1">SUMIFS(pool_costs!D:D,pool_costs!A:A,B39,pool_costs!B:B,"P")/100</f>
        <v>0</v>
      </c>
      <c r="N39">
        <f ca="1">SUMIFS(pool_costs!D:D,pool_costs!A:A,B39,pool_costs!B:B,"A")/100</f>
        <v>0</v>
      </c>
      <c r="O39">
        <f ca="1">SUMIFS(pool_costs!D:D,pool_costs!A:A,B39,pool_costs!B:B,"G")/100</f>
        <v>0</v>
      </c>
      <c r="P39">
        <f ca="1">SUMIFS(pool_costs!D:D,pool_costs!A:A,B39,pool_costs!B:B,"F")/100</f>
        <v>0</v>
      </c>
      <c r="Q39">
        <f ca="1">SUMIFS(pool_costs!D:D,pool_costs!A:A,B39,pool_costs!B:B,"S")/100</f>
        <v>0</v>
      </c>
      <c r="R39">
        <f ca="1">SUMIFS(pool_costs!D:D,pool_costs!A:A,B39,pool_costs!B:B,"B")/100</f>
        <v>0</v>
      </c>
      <c r="S39">
        <f t="shared" ca="1" si="0"/>
        <v>0</v>
      </c>
      <c r="T39">
        <f t="shared" ca="1" si="1"/>
        <v>0</v>
      </c>
      <c r="U39">
        <f t="shared" ca="1" si="2"/>
        <v>0</v>
      </c>
      <c r="V39">
        <f t="shared" ca="1" si="3"/>
        <v>0</v>
      </c>
      <c r="W39">
        <f t="shared" ca="1" si="4"/>
        <v>0</v>
      </c>
      <c r="X39">
        <f t="shared" ca="1" si="5"/>
        <v>0</v>
      </c>
      <c r="Y39">
        <f t="shared" ca="1" si="6"/>
        <v>0</v>
      </c>
      <c r="Z39">
        <f ca="1">SUMIFS(pool_costs!E:E,pool_costs!A:A,'Sch B-HQ Costs Alloc'!B39,pool_costs!B:B,"P")/100</f>
        <v>0</v>
      </c>
      <c r="AA39">
        <f ca="1">SUMIFS(pool_costs!E:E,pool_costs!A:A,'Sch B-HQ Costs Alloc'!B39,pool_costs!B:B,"A")/100</f>
        <v>0</v>
      </c>
      <c r="AB39">
        <f ca="1">SUMIFS(pool_costs!E:E,pool_costs!A:A,'Sch B-HQ Costs Alloc'!B39,pool_costs!B:B,"G")/100</f>
        <v>0</v>
      </c>
      <c r="AC39">
        <f ca="1">SUMIFS(pool_costs!E:E,pool_costs!A:A,'Sch B-HQ Costs Alloc'!B39,pool_costs!B:B,"F")/100</f>
        <v>0</v>
      </c>
      <c r="AD39">
        <f t="shared" ca="1" si="7"/>
        <v>0</v>
      </c>
      <c r="AE39">
        <f t="shared" ca="1" si="8"/>
        <v>0</v>
      </c>
      <c r="AF39">
        <f t="shared" ca="1" si="9"/>
        <v>0</v>
      </c>
      <c r="AG39">
        <f t="shared" ca="1" si="10"/>
        <v>0</v>
      </c>
      <c r="AH39">
        <f t="shared" ca="1" si="11"/>
        <v>0</v>
      </c>
      <c r="AI39">
        <f t="shared" ca="1" si="12"/>
        <v>0</v>
      </c>
      <c r="AJ39">
        <f t="shared" ca="1" si="13"/>
        <v>0</v>
      </c>
      <c r="AK39">
        <f t="shared" ca="1" si="14"/>
        <v>0</v>
      </c>
      <c r="AL39">
        <f t="shared" ca="1" si="15"/>
        <v>0</v>
      </c>
      <c r="AM39">
        <f t="shared" ca="1" si="16"/>
        <v>0</v>
      </c>
      <c r="AN39">
        <f t="shared" ca="1" si="17"/>
        <v>0</v>
      </c>
      <c r="AO39">
        <f t="shared" ca="1" si="18"/>
        <v>0</v>
      </c>
      <c r="AP39">
        <f t="shared" ca="1" si="19"/>
        <v>0</v>
      </c>
      <c r="AQ39">
        <f t="shared" ca="1" si="20"/>
        <v>0</v>
      </c>
      <c r="AR39">
        <f t="shared" ca="1" si="21"/>
        <v>0</v>
      </c>
    </row>
    <row r="40" spans="1:44" x14ac:dyDescent="0.25">
      <c r="A40" t="s">
        <v>55</v>
      </c>
      <c r="B40">
        <v>90071</v>
      </c>
      <c r="C40" t="s">
        <v>22</v>
      </c>
      <c r="D40">
        <f>SUMIF('NICRA datasheet'!D:D,'Sch B-HQ Costs Alloc'!B:B,'NICRA datasheet'!N:N)</f>
        <v>0</v>
      </c>
      <c r="E40">
        <f>SUMIFS('NICRA datasheet'!N:N,'NICRA datasheet'!D:D,'Sch B-HQ Costs Alloc'!B:B,'NICRA datasheet'!J:J,"G")</f>
        <v>0</v>
      </c>
      <c r="F40">
        <f>SUMIFS('NICRA datasheet'!N:N,'NICRA datasheet'!D:D,'Sch B-HQ Costs Alloc'!B:B,'NICRA datasheet'!L:L,"06")</f>
        <v>0</v>
      </c>
      <c r="G40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40">
        <f>SUMIFS('NICRA datasheet'!N:N,'NICRA datasheet'!D:D,'Sch B-HQ Costs Alloc'!B:B,'NICRA datasheet'!L:L,"11",'NICRA datasheet'!I:I,"&lt;&gt;Non-programmatic")</f>
        <v>0</v>
      </c>
      <c r="I40">
        <f>SUMIFS('NICRA datasheet'!N:N,'NICRA datasheet'!D:D,'Sch B-HQ Costs Alloc'!B:B,'NICRA datasheet'!J:J,"P",'NICRA datasheet'!H:H,"9",'NICRA datasheet'!U:U,"N",'NICRA datasheet'!M:M,"&lt;&gt;Sponsorship")-K40</f>
        <v>0</v>
      </c>
      <c r="J40">
        <f>SUMIFS('NICRA datasheet'!N:N,'NICRA datasheet'!D:D,'Sch B-HQ Costs Alloc'!B:B,'NICRA datasheet'!L:L,"11",'NICRA datasheet'!H:H,"9")</f>
        <v>0</v>
      </c>
      <c r="K40">
        <f>SUMIFS('NICRA datasheet'!N:N,'NICRA datasheet'!D:D,'Sch B-HQ Costs Alloc'!B:B,'NICRA datasheet'!M:M,"Undesignated",'NICRA datasheet'!G:G,"&lt;&gt;Direct - Allowable")</f>
        <v>0</v>
      </c>
      <c r="L40" t="str">
        <f>""</f>
        <v/>
      </c>
      <c r="M40">
        <f ca="1">SUMIFS(pool_costs!D:D,pool_costs!A:A,B40,pool_costs!B:B,"P")/100</f>
        <v>0</v>
      </c>
      <c r="N40">
        <f ca="1">SUMIFS(pool_costs!D:D,pool_costs!A:A,B40,pool_costs!B:B,"A")/100</f>
        <v>0</v>
      </c>
      <c r="O40">
        <f ca="1">SUMIFS(pool_costs!D:D,pool_costs!A:A,B40,pool_costs!B:B,"G")/100</f>
        <v>0</v>
      </c>
      <c r="P40">
        <f ca="1">SUMIFS(pool_costs!D:D,pool_costs!A:A,B40,pool_costs!B:B,"F")/100</f>
        <v>0</v>
      </c>
      <c r="Q40">
        <f ca="1">SUMIFS(pool_costs!D:D,pool_costs!A:A,B40,pool_costs!B:B,"S")/100</f>
        <v>0</v>
      </c>
      <c r="R40">
        <f ca="1">SUMIFS(pool_costs!D:D,pool_costs!A:A,B40,pool_costs!B:B,"B")/100</f>
        <v>0</v>
      </c>
      <c r="S40">
        <f t="shared" ca="1" si="0"/>
        <v>0</v>
      </c>
      <c r="T40">
        <f t="shared" ca="1" si="1"/>
        <v>0</v>
      </c>
      <c r="U40">
        <f t="shared" ca="1" si="2"/>
        <v>0</v>
      </c>
      <c r="V40">
        <f t="shared" ca="1" si="3"/>
        <v>0</v>
      </c>
      <c r="W40">
        <f t="shared" ca="1" si="4"/>
        <v>0</v>
      </c>
      <c r="X40">
        <f t="shared" ca="1" si="5"/>
        <v>0</v>
      </c>
      <c r="Y40">
        <f t="shared" ca="1" si="6"/>
        <v>0</v>
      </c>
      <c r="Z40">
        <f ca="1">SUMIFS(pool_costs!E:E,pool_costs!A:A,'Sch B-HQ Costs Alloc'!B40,pool_costs!B:B,"P")/100</f>
        <v>0</v>
      </c>
      <c r="AA40">
        <f ca="1">SUMIFS(pool_costs!E:E,pool_costs!A:A,'Sch B-HQ Costs Alloc'!B40,pool_costs!B:B,"A")/100</f>
        <v>0</v>
      </c>
      <c r="AB40">
        <f ca="1">SUMIFS(pool_costs!E:E,pool_costs!A:A,'Sch B-HQ Costs Alloc'!B40,pool_costs!B:B,"G")/100</f>
        <v>0</v>
      </c>
      <c r="AC40">
        <f ca="1">SUMIFS(pool_costs!E:E,pool_costs!A:A,'Sch B-HQ Costs Alloc'!B40,pool_costs!B:B,"F")/100</f>
        <v>0</v>
      </c>
      <c r="AD40">
        <f t="shared" ca="1" si="7"/>
        <v>0</v>
      </c>
      <c r="AE40">
        <f t="shared" ca="1" si="8"/>
        <v>0</v>
      </c>
      <c r="AF40">
        <f t="shared" ca="1" si="9"/>
        <v>0</v>
      </c>
      <c r="AG40">
        <f t="shared" ca="1" si="10"/>
        <v>0</v>
      </c>
      <c r="AH40">
        <f t="shared" ca="1" si="11"/>
        <v>0</v>
      </c>
      <c r="AI40">
        <f t="shared" ca="1" si="12"/>
        <v>0</v>
      </c>
      <c r="AJ40">
        <f t="shared" ca="1" si="13"/>
        <v>0</v>
      </c>
      <c r="AK40">
        <f t="shared" ca="1" si="14"/>
        <v>0</v>
      </c>
      <c r="AL40">
        <f t="shared" ca="1" si="15"/>
        <v>0</v>
      </c>
      <c r="AM40">
        <f t="shared" ca="1" si="16"/>
        <v>0</v>
      </c>
      <c r="AN40">
        <f t="shared" ca="1" si="17"/>
        <v>0</v>
      </c>
      <c r="AO40">
        <f t="shared" ca="1" si="18"/>
        <v>0</v>
      </c>
      <c r="AP40">
        <f t="shared" ca="1" si="19"/>
        <v>0</v>
      </c>
      <c r="AQ40">
        <f t="shared" ca="1" si="20"/>
        <v>0</v>
      </c>
      <c r="AR40">
        <f t="shared" ca="1" si="21"/>
        <v>0</v>
      </c>
    </row>
    <row r="41" spans="1:44" x14ac:dyDescent="0.25">
      <c r="A41" t="s">
        <v>56</v>
      </c>
      <c r="B41">
        <v>90072</v>
      </c>
      <c r="C41" t="s">
        <v>22</v>
      </c>
      <c r="D41">
        <f>SUMIF('NICRA datasheet'!D:D,'Sch B-HQ Costs Alloc'!B:B,'NICRA datasheet'!N:N)</f>
        <v>0</v>
      </c>
      <c r="E41">
        <f>SUMIFS('NICRA datasheet'!N:N,'NICRA datasheet'!D:D,'Sch B-HQ Costs Alloc'!B:B,'NICRA datasheet'!J:J,"G")</f>
        <v>0</v>
      </c>
      <c r="F41">
        <f>SUMIFS('NICRA datasheet'!N:N,'NICRA datasheet'!D:D,'Sch B-HQ Costs Alloc'!B:B,'NICRA datasheet'!L:L,"06")</f>
        <v>0</v>
      </c>
      <c r="G41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41">
        <f>SUMIFS('NICRA datasheet'!N:N,'NICRA datasheet'!D:D,'Sch B-HQ Costs Alloc'!B:B,'NICRA datasheet'!L:L,"11",'NICRA datasheet'!I:I,"&lt;&gt;Non-programmatic")</f>
        <v>0</v>
      </c>
      <c r="I41">
        <f>SUMIFS('NICRA datasheet'!N:N,'NICRA datasheet'!D:D,'Sch B-HQ Costs Alloc'!B:B,'NICRA datasheet'!J:J,"P",'NICRA datasheet'!H:H,"9",'NICRA datasheet'!U:U,"N",'NICRA datasheet'!M:M,"&lt;&gt;Sponsorship")-K41</f>
        <v>0</v>
      </c>
      <c r="J41">
        <f>SUMIFS('NICRA datasheet'!N:N,'NICRA datasheet'!D:D,'Sch B-HQ Costs Alloc'!B:B,'NICRA datasheet'!L:L,"11",'NICRA datasheet'!H:H,"9")</f>
        <v>0</v>
      </c>
      <c r="K41">
        <f>SUMIFS('NICRA datasheet'!N:N,'NICRA datasheet'!D:D,'Sch B-HQ Costs Alloc'!B:B,'NICRA datasheet'!M:M,"Undesignated",'NICRA datasheet'!G:G,"&lt;&gt;Direct - Allowable")</f>
        <v>0</v>
      </c>
      <c r="L41" t="str">
        <f>""</f>
        <v/>
      </c>
      <c r="M41">
        <f ca="1">SUMIFS(pool_costs!D:D,pool_costs!A:A,B41,pool_costs!B:B,"P")/100</f>
        <v>0</v>
      </c>
      <c r="N41">
        <f ca="1">SUMIFS(pool_costs!D:D,pool_costs!A:A,B41,pool_costs!B:B,"A")/100</f>
        <v>0</v>
      </c>
      <c r="O41">
        <f ca="1">SUMIFS(pool_costs!D:D,pool_costs!A:A,B41,pool_costs!B:B,"G")/100</f>
        <v>0</v>
      </c>
      <c r="P41">
        <f ca="1">SUMIFS(pool_costs!D:D,pool_costs!A:A,B41,pool_costs!B:B,"F")/100</f>
        <v>0</v>
      </c>
      <c r="Q41">
        <f ca="1">SUMIFS(pool_costs!D:D,pool_costs!A:A,B41,pool_costs!B:B,"S")/100</f>
        <v>0</v>
      </c>
      <c r="R41">
        <f ca="1">SUMIFS(pool_costs!D:D,pool_costs!A:A,B41,pool_costs!B:B,"B")/100</f>
        <v>0</v>
      </c>
      <c r="S41">
        <f t="shared" ca="1" si="0"/>
        <v>0</v>
      </c>
      <c r="T41">
        <f t="shared" ca="1" si="1"/>
        <v>0</v>
      </c>
      <c r="U41">
        <f t="shared" ca="1" si="2"/>
        <v>0</v>
      </c>
      <c r="V41">
        <f t="shared" ca="1" si="3"/>
        <v>0</v>
      </c>
      <c r="W41">
        <f t="shared" ca="1" si="4"/>
        <v>0</v>
      </c>
      <c r="X41">
        <f t="shared" ca="1" si="5"/>
        <v>0</v>
      </c>
      <c r="Y41">
        <f t="shared" ca="1" si="6"/>
        <v>0</v>
      </c>
      <c r="Z41">
        <f ca="1">SUMIFS(pool_costs!E:E,pool_costs!A:A,'Sch B-HQ Costs Alloc'!B41,pool_costs!B:B,"P")/100</f>
        <v>0</v>
      </c>
      <c r="AA41">
        <f ca="1">SUMIFS(pool_costs!E:E,pool_costs!A:A,'Sch B-HQ Costs Alloc'!B41,pool_costs!B:B,"A")/100</f>
        <v>0</v>
      </c>
      <c r="AB41">
        <f ca="1">SUMIFS(pool_costs!E:E,pool_costs!A:A,'Sch B-HQ Costs Alloc'!B41,pool_costs!B:B,"G")/100</f>
        <v>0</v>
      </c>
      <c r="AC41">
        <f ca="1">SUMIFS(pool_costs!E:E,pool_costs!A:A,'Sch B-HQ Costs Alloc'!B41,pool_costs!B:B,"F")/100</f>
        <v>0</v>
      </c>
      <c r="AD41">
        <f t="shared" ca="1" si="7"/>
        <v>0</v>
      </c>
      <c r="AE41">
        <f t="shared" ca="1" si="8"/>
        <v>0</v>
      </c>
      <c r="AF41">
        <f t="shared" ca="1" si="9"/>
        <v>0</v>
      </c>
      <c r="AG41">
        <f t="shared" ca="1" si="10"/>
        <v>0</v>
      </c>
      <c r="AH41">
        <f t="shared" ca="1" si="11"/>
        <v>0</v>
      </c>
      <c r="AI41">
        <f t="shared" ca="1" si="12"/>
        <v>0</v>
      </c>
      <c r="AJ41">
        <f t="shared" ca="1" si="13"/>
        <v>0</v>
      </c>
      <c r="AK41">
        <f t="shared" ca="1" si="14"/>
        <v>0</v>
      </c>
      <c r="AL41">
        <f t="shared" ca="1" si="15"/>
        <v>0</v>
      </c>
      <c r="AM41">
        <f t="shared" ca="1" si="16"/>
        <v>0</v>
      </c>
      <c r="AN41">
        <f t="shared" ca="1" si="17"/>
        <v>0</v>
      </c>
      <c r="AO41">
        <f t="shared" ca="1" si="18"/>
        <v>0</v>
      </c>
      <c r="AP41">
        <f t="shared" ca="1" si="19"/>
        <v>0</v>
      </c>
      <c r="AQ41">
        <f t="shared" ca="1" si="20"/>
        <v>0</v>
      </c>
      <c r="AR41">
        <f t="shared" ca="1" si="21"/>
        <v>0</v>
      </c>
    </row>
    <row r="42" spans="1:44" x14ac:dyDescent="0.25">
      <c r="A42" t="s">
        <v>57</v>
      </c>
      <c r="B42">
        <v>90073</v>
      </c>
      <c r="C42" t="s">
        <v>22</v>
      </c>
      <c r="D42">
        <f>SUMIF('NICRA datasheet'!D:D,'Sch B-HQ Costs Alloc'!B:B,'NICRA datasheet'!N:N)</f>
        <v>0</v>
      </c>
      <c r="E42">
        <f>SUMIFS('NICRA datasheet'!N:N,'NICRA datasheet'!D:D,'Sch B-HQ Costs Alloc'!B:B,'NICRA datasheet'!J:J,"G")</f>
        <v>0</v>
      </c>
      <c r="F42">
        <f>SUMIFS('NICRA datasheet'!N:N,'NICRA datasheet'!D:D,'Sch B-HQ Costs Alloc'!B:B,'NICRA datasheet'!L:L,"06")</f>
        <v>0</v>
      </c>
      <c r="G42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42">
        <f>SUMIFS('NICRA datasheet'!N:N,'NICRA datasheet'!D:D,'Sch B-HQ Costs Alloc'!B:B,'NICRA datasheet'!L:L,"11",'NICRA datasheet'!I:I,"&lt;&gt;Non-programmatic")</f>
        <v>0</v>
      </c>
      <c r="I42">
        <f>SUMIFS('NICRA datasheet'!N:N,'NICRA datasheet'!D:D,'Sch B-HQ Costs Alloc'!B:B,'NICRA datasheet'!J:J,"P",'NICRA datasheet'!H:H,"9",'NICRA datasheet'!U:U,"N",'NICRA datasheet'!M:M,"&lt;&gt;Sponsorship")-K42</f>
        <v>0</v>
      </c>
      <c r="J42">
        <f>SUMIFS('NICRA datasheet'!N:N,'NICRA datasheet'!D:D,'Sch B-HQ Costs Alloc'!B:B,'NICRA datasheet'!L:L,"11",'NICRA datasheet'!H:H,"9")</f>
        <v>0</v>
      </c>
      <c r="K42">
        <f>SUMIFS('NICRA datasheet'!N:N,'NICRA datasheet'!D:D,'Sch B-HQ Costs Alloc'!B:B,'NICRA datasheet'!M:M,"Undesignated",'NICRA datasheet'!G:G,"&lt;&gt;Direct - Allowable")</f>
        <v>0</v>
      </c>
      <c r="L42" t="str">
        <f>""</f>
        <v/>
      </c>
      <c r="M42">
        <f ca="1">SUMIFS(pool_costs!D:D,pool_costs!A:A,B42,pool_costs!B:B,"P")/100</f>
        <v>0</v>
      </c>
      <c r="N42">
        <f ca="1">SUMIFS(pool_costs!D:D,pool_costs!A:A,B42,pool_costs!B:B,"A")/100</f>
        <v>0</v>
      </c>
      <c r="O42">
        <f ca="1">SUMIFS(pool_costs!D:D,pool_costs!A:A,B42,pool_costs!B:B,"G")/100</f>
        <v>0</v>
      </c>
      <c r="P42">
        <f ca="1">SUMIFS(pool_costs!D:D,pool_costs!A:A,B42,pool_costs!B:B,"F")/100</f>
        <v>0</v>
      </c>
      <c r="Q42">
        <f ca="1">SUMIFS(pool_costs!D:D,pool_costs!A:A,B42,pool_costs!B:B,"S")/100</f>
        <v>0</v>
      </c>
      <c r="R42">
        <f ca="1">SUMIFS(pool_costs!D:D,pool_costs!A:A,B42,pool_costs!B:B,"B")/100</f>
        <v>0</v>
      </c>
      <c r="S42">
        <f t="shared" ca="1" si="0"/>
        <v>0</v>
      </c>
      <c r="T42">
        <f t="shared" ca="1" si="1"/>
        <v>0</v>
      </c>
      <c r="U42">
        <f t="shared" ca="1" si="2"/>
        <v>0</v>
      </c>
      <c r="V42">
        <f t="shared" ca="1" si="3"/>
        <v>0</v>
      </c>
      <c r="W42">
        <f t="shared" ca="1" si="4"/>
        <v>0</v>
      </c>
      <c r="X42">
        <f t="shared" ca="1" si="5"/>
        <v>0</v>
      </c>
      <c r="Y42">
        <f t="shared" ca="1" si="6"/>
        <v>0</v>
      </c>
      <c r="Z42">
        <f ca="1">SUMIFS(pool_costs!E:E,pool_costs!A:A,'Sch B-HQ Costs Alloc'!B42,pool_costs!B:B,"P")/100</f>
        <v>0</v>
      </c>
      <c r="AA42">
        <f ca="1">SUMIFS(pool_costs!E:E,pool_costs!A:A,'Sch B-HQ Costs Alloc'!B42,pool_costs!B:B,"A")/100</f>
        <v>0</v>
      </c>
      <c r="AB42">
        <f ca="1">SUMIFS(pool_costs!E:E,pool_costs!A:A,'Sch B-HQ Costs Alloc'!B42,pool_costs!B:B,"G")/100</f>
        <v>0</v>
      </c>
      <c r="AC42">
        <f ca="1">SUMIFS(pool_costs!E:E,pool_costs!A:A,'Sch B-HQ Costs Alloc'!B42,pool_costs!B:B,"F")/100</f>
        <v>0</v>
      </c>
      <c r="AD42">
        <f t="shared" ca="1" si="7"/>
        <v>0</v>
      </c>
      <c r="AE42">
        <f t="shared" ca="1" si="8"/>
        <v>0</v>
      </c>
      <c r="AF42">
        <f t="shared" ca="1" si="9"/>
        <v>0</v>
      </c>
      <c r="AG42">
        <f t="shared" ca="1" si="10"/>
        <v>0</v>
      </c>
      <c r="AH42">
        <f t="shared" ca="1" si="11"/>
        <v>0</v>
      </c>
      <c r="AI42">
        <f t="shared" ca="1" si="12"/>
        <v>0</v>
      </c>
      <c r="AJ42">
        <f t="shared" ca="1" si="13"/>
        <v>0</v>
      </c>
      <c r="AK42">
        <f t="shared" ca="1" si="14"/>
        <v>0</v>
      </c>
      <c r="AL42">
        <f t="shared" ca="1" si="15"/>
        <v>0</v>
      </c>
      <c r="AM42">
        <f t="shared" ca="1" si="16"/>
        <v>0</v>
      </c>
      <c r="AN42">
        <f t="shared" ca="1" si="17"/>
        <v>0</v>
      </c>
      <c r="AO42">
        <f t="shared" ca="1" si="18"/>
        <v>0</v>
      </c>
      <c r="AP42">
        <f t="shared" ca="1" si="19"/>
        <v>0</v>
      </c>
      <c r="AQ42">
        <f t="shared" ca="1" si="20"/>
        <v>0</v>
      </c>
      <c r="AR42">
        <f t="shared" ca="1" si="21"/>
        <v>0</v>
      </c>
    </row>
    <row r="43" spans="1:44" x14ac:dyDescent="0.25">
      <c r="A43" t="s">
        <v>58</v>
      </c>
      <c r="B43">
        <v>90074</v>
      </c>
      <c r="C43" t="s">
        <v>22</v>
      </c>
      <c r="D43">
        <f>SUMIF('NICRA datasheet'!D:D,'Sch B-HQ Costs Alloc'!B:B,'NICRA datasheet'!N:N)</f>
        <v>0</v>
      </c>
      <c r="E43">
        <f>SUMIFS('NICRA datasheet'!N:N,'NICRA datasheet'!D:D,'Sch B-HQ Costs Alloc'!B:B,'NICRA datasheet'!J:J,"G")</f>
        <v>0</v>
      </c>
      <c r="F43">
        <f>SUMIFS('NICRA datasheet'!N:N,'NICRA datasheet'!D:D,'Sch B-HQ Costs Alloc'!B:B,'NICRA datasheet'!L:L,"06")</f>
        <v>0</v>
      </c>
      <c r="G43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43">
        <f>SUMIFS('NICRA datasheet'!N:N,'NICRA datasheet'!D:D,'Sch B-HQ Costs Alloc'!B:B,'NICRA datasheet'!L:L,"11",'NICRA datasheet'!I:I,"&lt;&gt;Non-programmatic")</f>
        <v>0</v>
      </c>
      <c r="I43">
        <f>SUMIFS('NICRA datasheet'!N:N,'NICRA datasheet'!D:D,'Sch B-HQ Costs Alloc'!B:B,'NICRA datasheet'!J:J,"P",'NICRA datasheet'!H:H,"9",'NICRA datasheet'!U:U,"N",'NICRA datasheet'!M:M,"&lt;&gt;Sponsorship")-K43</f>
        <v>0</v>
      </c>
      <c r="J43">
        <f>SUMIFS('NICRA datasheet'!N:N,'NICRA datasheet'!D:D,'Sch B-HQ Costs Alloc'!B:B,'NICRA datasheet'!L:L,"11",'NICRA datasheet'!H:H,"9")</f>
        <v>0</v>
      </c>
      <c r="K43">
        <f>SUMIFS('NICRA datasheet'!N:N,'NICRA datasheet'!D:D,'Sch B-HQ Costs Alloc'!B:B,'NICRA datasheet'!M:M,"Undesignated",'NICRA datasheet'!G:G,"&lt;&gt;Direct - Allowable")</f>
        <v>0</v>
      </c>
      <c r="L43" t="str">
        <f>""</f>
        <v/>
      </c>
      <c r="M43">
        <f ca="1">SUMIFS(pool_costs!D:D,pool_costs!A:A,B43,pool_costs!B:B,"P")/100</f>
        <v>0</v>
      </c>
      <c r="N43">
        <f ca="1">SUMIFS(pool_costs!D:D,pool_costs!A:A,B43,pool_costs!B:B,"A")/100</f>
        <v>0</v>
      </c>
      <c r="O43">
        <f ca="1">SUMIFS(pool_costs!D:D,pool_costs!A:A,B43,pool_costs!B:B,"G")/100</f>
        <v>0</v>
      </c>
      <c r="P43">
        <f ca="1">SUMIFS(pool_costs!D:D,pool_costs!A:A,B43,pool_costs!B:B,"F")/100</f>
        <v>0</v>
      </c>
      <c r="Q43">
        <f ca="1">SUMIFS(pool_costs!D:D,pool_costs!A:A,B43,pool_costs!B:B,"S")/100</f>
        <v>0</v>
      </c>
      <c r="R43">
        <f ca="1">SUMIFS(pool_costs!D:D,pool_costs!A:A,B43,pool_costs!B:B,"B")/100</f>
        <v>0</v>
      </c>
      <c r="S43">
        <f t="shared" ca="1" si="0"/>
        <v>0</v>
      </c>
      <c r="T43">
        <f t="shared" ca="1" si="1"/>
        <v>0</v>
      </c>
      <c r="U43">
        <f t="shared" ca="1" si="2"/>
        <v>0</v>
      </c>
      <c r="V43">
        <f t="shared" ca="1" si="3"/>
        <v>0</v>
      </c>
      <c r="W43">
        <f t="shared" ca="1" si="4"/>
        <v>0</v>
      </c>
      <c r="X43">
        <f t="shared" ca="1" si="5"/>
        <v>0</v>
      </c>
      <c r="Y43">
        <f t="shared" ca="1" si="6"/>
        <v>0</v>
      </c>
      <c r="Z43">
        <f ca="1">SUMIFS(pool_costs!E:E,pool_costs!A:A,'Sch B-HQ Costs Alloc'!B43,pool_costs!B:B,"P")/100</f>
        <v>0</v>
      </c>
      <c r="AA43">
        <f ca="1">SUMIFS(pool_costs!E:E,pool_costs!A:A,'Sch B-HQ Costs Alloc'!B43,pool_costs!B:B,"A")/100</f>
        <v>0</v>
      </c>
      <c r="AB43">
        <f ca="1">SUMIFS(pool_costs!E:E,pool_costs!A:A,'Sch B-HQ Costs Alloc'!B43,pool_costs!B:B,"G")/100</f>
        <v>0</v>
      </c>
      <c r="AC43">
        <f ca="1">SUMIFS(pool_costs!E:E,pool_costs!A:A,'Sch B-HQ Costs Alloc'!B43,pool_costs!B:B,"F")/100</f>
        <v>0</v>
      </c>
      <c r="AD43">
        <f t="shared" ca="1" si="7"/>
        <v>0</v>
      </c>
      <c r="AE43">
        <f t="shared" ca="1" si="8"/>
        <v>0</v>
      </c>
      <c r="AF43">
        <f t="shared" ca="1" si="9"/>
        <v>0</v>
      </c>
      <c r="AG43">
        <f t="shared" ca="1" si="10"/>
        <v>0</v>
      </c>
      <c r="AH43">
        <f t="shared" ca="1" si="11"/>
        <v>0</v>
      </c>
      <c r="AI43">
        <f t="shared" ca="1" si="12"/>
        <v>0</v>
      </c>
      <c r="AJ43">
        <f t="shared" ca="1" si="13"/>
        <v>0</v>
      </c>
      <c r="AK43">
        <f t="shared" ca="1" si="14"/>
        <v>0</v>
      </c>
      <c r="AL43">
        <f t="shared" ca="1" si="15"/>
        <v>0</v>
      </c>
      <c r="AM43">
        <f t="shared" ca="1" si="16"/>
        <v>0</v>
      </c>
      <c r="AN43">
        <f t="shared" ca="1" si="17"/>
        <v>0</v>
      </c>
      <c r="AO43">
        <f t="shared" ca="1" si="18"/>
        <v>0</v>
      </c>
      <c r="AP43">
        <f t="shared" ca="1" si="19"/>
        <v>0</v>
      </c>
      <c r="AQ43">
        <f t="shared" ca="1" si="20"/>
        <v>0</v>
      </c>
      <c r="AR43">
        <f t="shared" ca="1" si="21"/>
        <v>0</v>
      </c>
    </row>
    <row r="44" spans="1:44" x14ac:dyDescent="0.25">
      <c r="A44" t="s">
        <v>59</v>
      </c>
      <c r="B44">
        <v>90075</v>
      </c>
      <c r="C44" t="s">
        <v>22</v>
      </c>
      <c r="D44">
        <f>SUMIF('NICRA datasheet'!D:D,'Sch B-HQ Costs Alloc'!B:B,'NICRA datasheet'!N:N)</f>
        <v>0</v>
      </c>
      <c r="E44">
        <f>SUMIFS('NICRA datasheet'!N:N,'NICRA datasheet'!D:D,'Sch B-HQ Costs Alloc'!B:B,'NICRA datasheet'!J:J,"G")</f>
        <v>0</v>
      </c>
      <c r="F44">
        <f>SUMIFS('NICRA datasheet'!N:N,'NICRA datasheet'!D:D,'Sch B-HQ Costs Alloc'!B:B,'NICRA datasheet'!L:L,"06")</f>
        <v>0</v>
      </c>
      <c r="G44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44">
        <f>SUMIFS('NICRA datasheet'!N:N,'NICRA datasheet'!D:D,'Sch B-HQ Costs Alloc'!B:B,'NICRA datasheet'!L:L,"11",'NICRA datasheet'!I:I,"&lt;&gt;Non-programmatic")</f>
        <v>0</v>
      </c>
      <c r="I44">
        <f>SUMIFS('NICRA datasheet'!N:N,'NICRA datasheet'!D:D,'Sch B-HQ Costs Alloc'!B:B,'NICRA datasheet'!J:J,"P",'NICRA datasheet'!H:H,"9",'NICRA datasheet'!U:U,"N",'NICRA datasheet'!M:M,"&lt;&gt;Sponsorship")-K44</f>
        <v>0</v>
      </c>
      <c r="J44">
        <f>SUMIFS('NICRA datasheet'!N:N,'NICRA datasheet'!D:D,'Sch B-HQ Costs Alloc'!B:B,'NICRA datasheet'!L:L,"11",'NICRA datasheet'!H:H,"9")</f>
        <v>0</v>
      </c>
      <c r="K44">
        <f>SUMIFS('NICRA datasheet'!N:N,'NICRA datasheet'!D:D,'Sch B-HQ Costs Alloc'!B:B,'NICRA datasheet'!M:M,"Undesignated",'NICRA datasheet'!G:G,"&lt;&gt;Direct - Allowable")</f>
        <v>0</v>
      </c>
      <c r="L44" t="str">
        <f>""</f>
        <v/>
      </c>
      <c r="M44">
        <f ca="1">SUMIFS(pool_costs!D:D,pool_costs!A:A,B44,pool_costs!B:B,"P")/100</f>
        <v>0</v>
      </c>
      <c r="N44">
        <f ca="1">SUMIFS(pool_costs!D:D,pool_costs!A:A,B44,pool_costs!B:B,"A")/100</f>
        <v>0</v>
      </c>
      <c r="O44">
        <f ca="1">SUMIFS(pool_costs!D:D,pool_costs!A:A,B44,pool_costs!B:B,"G")/100</f>
        <v>0</v>
      </c>
      <c r="P44">
        <f ca="1">SUMIFS(pool_costs!D:D,pool_costs!A:A,B44,pool_costs!B:B,"F")/100</f>
        <v>0</v>
      </c>
      <c r="Q44">
        <f ca="1">SUMIFS(pool_costs!D:D,pool_costs!A:A,B44,pool_costs!B:B,"S")/100</f>
        <v>0</v>
      </c>
      <c r="R44">
        <f ca="1">SUMIFS(pool_costs!D:D,pool_costs!A:A,B44,pool_costs!B:B,"B")/100</f>
        <v>0</v>
      </c>
      <c r="S44">
        <f t="shared" ca="1" si="0"/>
        <v>0</v>
      </c>
      <c r="T44">
        <f t="shared" ca="1" si="1"/>
        <v>0</v>
      </c>
      <c r="U44">
        <f t="shared" ca="1" si="2"/>
        <v>0</v>
      </c>
      <c r="V44">
        <f t="shared" ca="1" si="3"/>
        <v>0</v>
      </c>
      <c r="W44">
        <f t="shared" ca="1" si="4"/>
        <v>0</v>
      </c>
      <c r="X44">
        <f t="shared" ca="1" si="5"/>
        <v>0</v>
      </c>
      <c r="Y44">
        <f t="shared" ca="1" si="6"/>
        <v>0</v>
      </c>
      <c r="Z44">
        <f ca="1">SUMIFS(pool_costs!E:E,pool_costs!A:A,'Sch B-HQ Costs Alloc'!B44,pool_costs!B:B,"P")/100</f>
        <v>0</v>
      </c>
      <c r="AA44">
        <f ca="1">SUMIFS(pool_costs!E:E,pool_costs!A:A,'Sch B-HQ Costs Alloc'!B44,pool_costs!B:B,"A")/100</f>
        <v>0</v>
      </c>
      <c r="AB44">
        <f ca="1">SUMIFS(pool_costs!E:E,pool_costs!A:A,'Sch B-HQ Costs Alloc'!B44,pool_costs!B:B,"G")/100</f>
        <v>0</v>
      </c>
      <c r="AC44">
        <f ca="1">SUMIFS(pool_costs!E:E,pool_costs!A:A,'Sch B-HQ Costs Alloc'!B44,pool_costs!B:B,"F")/100</f>
        <v>0</v>
      </c>
      <c r="AD44">
        <f t="shared" ca="1" si="7"/>
        <v>0</v>
      </c>
      <c r="AE44">
        <f t="shared" ca="1" si="8"/>
        <v>0</v>
      </c>
      <c r="AF44">
        <f t="shared" ca="1" si="9"/>
        <v>0</v>
      </c>
      <c r="AG44">
        <f t="shared" ca="1" si="10"/>
        <v>0</v>
      </c>
      <c r="AH44">
        <f t="shared" ca="1" si="11"/>
        <v>0</v>
      </c>
      <c r="AI44">
        <f t="shared" ca="1" si="12"/>
        <v>0</v>
      </c>
      <c r="AJ44">
        <f t="shared" ca="1" si="13"/>
        <v>0</v>
      </c>
      <c r="AK44">
        <f t="shared" ca="1" si="14"/>
        <v>0</v>
      </c>
      <c r="AL44">
        <f t="shared" ca="1" si="15"/>
        <v>0</v>
      </c>
      <c r="AM44">
        <f t="shared" ca="1" si="16"/>
        <v>0</v>
      </c>
      <c r="AN44">
        <f t="shared" ca="1" si="17"/>
        <v>0</v>
      </c>
      <c r="AO44">
        <f t="shared" ca="1" si="18"/>
        <v>0</v>
      </c>
      <c r="AP44">
        <f t="shared" ca="1" si="19"/>
        <v>0</v>
      </c>
      <c r="AQ44">
        <f t="shared" ca="1" si="20"/>
        <v>0</v>
      </c>
      <c r="AR44">
        <f t="shared" ca="1" si="21"/>
        <v>0</v>
      </c>
    </row>
    <row r="45" spans="1:44" x14ac:dyDescent="0.25">
      <c r="A45" t="s">
        <v>60</v>
      </c>
      <c r="B45">
        <v>90080</v>
      </c>
      <c r="C45" t="s">
        <v>22</v>
      </c>
      <c r="D45">
        <f>SUMIF('NICRA datasheet'!D:D,'Sch B-HQ Costs Alloc'!B:B,'NICRA datasheet'!N:N)</f>
        <v>0</v>
      </c>
      <c r="E45">
        <f>SUMIFS('NICRA datasheet'!N:N,'NICRA datasheet'!D:D,'Sch B-HQ Costs Alloc'!B:B,'NICRA datasheet'!J:J,"G")</f>
        <v>0</v>
      </c>
      <c r="F45">
        <f>SUMIFS('NICRA datasheet'!N:N,'NICRA datasheet'!D:D,'Sch B-HQ Costs Alloc'!B:B,'NICRA datasheet'!L:L,"06")</f>
        <v>0</v>
      </c>
      <c r="G45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45">
        <f>SUMIFS('NICRA datasheet'!N:N,'NICRA datasheet'!D:D,'Sch B-HQ Costs Alloc'!B:B,'NICRA datasheet'!L:L,"11",'NICRA datasheet'!I:I,"&lt;&gt;Non-programmatic")</f>
        <v>0</v>
      </c>
      <c r="I45">
        <f>SUMIFS('NICRA datasheet'!N:N,'NICRA datasheet'!D:D,'Sch B-HQ Costs Alloc'!B:B,'NICRA datasheet'!J:J,"P",'NICRA datasheet'!H:H,"9",'NICRA datasheet'!U:U,"N",'NICRA datasheet'!M:M,"&lt;&gt;Sponsorship")-K45</f>
        <v>0</v>
      </c>
      <c r="J45">
        <f>SUMIFS('NICRA datasheet'!N:N,'NICRA datasheet'!D:D,'Sch B-HQ Costs Alloc'!B:B,'NICRA datasheet'!L:L,"11",'NICRA datasheet'!H:H,"9")</f>
        <v>0</v>
      </c>
      <c r="K45">
        <f>SUMIFS('NICRA datasheet'!N:N,'NICRA datasheet'!D:D,'Sch B-HQ Costs Alloc'!B:B,'NICRA datasheet'!M:M,"Undesignated",'NICRA datasheet'!G:G,"&lt;&gt;Direct - Allowable")</f>
        <v>0</v>
      </c>
      <c r="L45" t="str">
        <f>""</f>
        <v/>
      </c>
      <c r="M45">
        <f ca="1">SUMIFS(pool_costs!D:D,pool_costs!A:A,B45,pool_costs!B:B,"P")/100</f>
        <v>0</v>
      </c>
      <c r="N45">
        <f ca="1">SUMIFS(pool_costs!D:D,pool_costs!A:A,B45,pool_costs!B:B,"A")/100</f>
        <v>0</v>
      </c>
      <c r="O45">
        <f ca="1">SUMIFS(pool_costs!D:D,pool_costs!A:A,B45,pool_costs!B:B,"G")/100</f>
        <v>0</v>
      </c>
      <c r="P45">
        <f ca="1">SUMIFS(pool_costs!D:D,pool_costs!A:A,B45,pool_costs!B:B,"F")/100</f>
        <v>0</v>
      </c>
      <c r="Q45">
        <f ca="1">SUMIFS(pool_costs!D:D,pool_costs!A:A,B45,pool_costs!B:B,"S")/100</f>
        <v>0</v>
      </c>
      <c r="R45">
        <f ca="1">SUMIFS(pool_costs!D:D,pool_costs!A:A,B45,pool_costs!B:B,"B")/100</f>
        <v>0</v>
      </c>
      <c r="S45">
        <f t="shared" ca="1" si="0"/>
        <v>0</v>
      </c>
      <c r="T45">
        <f t="shared" ca="1" si="1"/>
        <v>0</v>
      </c>
      <c r="U45">
        <f t="shared" ca="1" si="2"/>
        <v>0</v>
      </c>
      <c r="V45">
        <f t="shared" ca="1" si="3"/>
        <v>0</v>
      </c>
      <c r="W45">
        <f t="shared" ca="1" si="4"/>
        <v>0</v>
      </c>
      <c r="X45">
        <f t="shared" ca="1" si="5"/>
        <v>0</v>
      </c>
      <c r="Y45">
        <f t="shared" ca="1" si="6"/>
        <v>0</v>
      </c>
      <c r="Z45">
        <f ca="1">SUMIFS(pool_costs!E:E,pool_costs!A:A,'Sch B-HQ Costs Alloc'!B45,pool_costs!B:B,"P")/100</f>
        <v>0</v>
      </c>
      <c r="AA45">
        <f ca="1">SUMIFS(pool_costs!E:E,pool_costs!A:A,'Sch B-HQ Costs Alloc'!B45,pool_costs!B:B,"A")/100</f>
        <v>0</v>
      </c>
      <c r="AB45">
        <f ca="1">SUMIFS(pool_costs!E:E,pool_costs!A:A,'Sch B-HQ Costs Alloc'!B45,pool_costs!B:B,"G")/100</f>
        <v>0</v>
      </c>
      <c r="AC45">
        <f ca="1">SUMIFS(pool_costs!E:E,pool_costs!A:A,'Sch B-HQ Costs Alloc'!B45,pool_costs!B:B,"F")/100</f>
        <v>0</v>
      </c>
      <c r="AD45">
        <f t="shared" ca="1" si="7"/>
        <v>0</v>
      </c>
      <c r="AE45">
        <f t="shared" ca="1" si="8"/>
        <v>0</v>
      </c>
      <c r="AF45">
        <f t="shared" ca="1" si="9"/>
        <v>0</v>
      </c>
      <c r="AG45">
        <f t="shared" ca="1" si="10"/>
        <v>0</v>
      </c>
      <c r="AH45">
        <f t="shared" ca="1" si="11"/>
        <v>0</v>
      </c>
      <c r="AI45">
        <f t="shared" ca="1" si="12"/>
        <v>0</v>
      </c>
      <c r="AJ45">
        <f t="shared" ca="1" si="13"/>
        <v>0</v>
      </c>
      <c r="AK45">
        <f t="shared" ca="1" si="14"/>
        <v>0</v>
      </c>
      <c r="AL45">
        <f t="shared" ca="1" si="15"/>
        <v>0</v>
      </c>
      <c r="AM45">
        <f t="shared" ca="1" si="16"/>
        <v>0</v>
      </c>
      <c r="AN45">
        <f t="shared" ca="1" si="17"/>
        <v>0</v>
      </c>
      <c r="AO45">
        <f t="shared" ca="1" si="18"/>
        <v>0</v>
      </c>
      <c r="AP45">
        <f t="shared" ca="1" si="19"/>
        <v>0</v>
      </c>
      <c r="AQ45">
        <f t="shared" ca="1" si="20"/>
        <v>0</v>
      </c>
      <c r="AR45">
        <f t="shared" ca="1" si="21"/>
        <v>0</v>
      </c>
    </row>
    <row r="46" spans="1:44" x14ac:dyDescent="0.25">
      <c r="A46" t="s">
        <v>61</v>
      </c>
      <c r="B46">
        <v>90081</v>
      </c>
      <c r="C46" t="s">
        <v>22</v>
      </c>
      <c r="D46">
        <f>SUMIF('NICRA datasheet'!D:D,'Sch B-HQ Costs Alloc'!B:B,'NICRA datasheet'!N:N)</f>
        <v>0</v>
      </c>
      <c r="E46">
        <f>SUMIFS('NICRA datasheet'!N:N,'NICRA datasheet'!D:D,'Sch B-HQ Costs Alloc'!B:B,'NICRA datasheet'!J:J,"G")</f>
        <v>0</v>
      </c>
      <c r="F46">
        <f>SUMIFS('NICRA datasheet'!N:N,'NICRA datasheet'!D:D,'Sch B-HQ Costs Alloc'!B:B,'NICRA datasheet'!L:L,"06")</f>
        <v>0</v>
      </c>
      <c r="G46">
        <f>SUMIFS('NICRA datasheet'!N:N,'NICRA datasheet'!D:D,'Sch B-HQ Costs Alloc'!B:B,'NICRA datasheet'!J:J,"P",'NICRA datasheet'!U:U,"N",'NICRA datasheet'!M:M,"&lt;&gt;Sponsorship",'NICRA datasheet'!I:I,"&lt;&gt;Non-programmatic")</f>
        <v>0</v>
      </c>
      <c r="H46">
        <f>SUMIFS('NICRA datasheet'!N:N,'NICRA datasheet'!D:D,'Sch B-HQ Costs Alloc'!B:B,'NICRA datasheet'!L:L,"11",'NICRA datasheet'!I:I,"&lt;&gt;Non-programmatic")</f>
        <v>0</v>
      </c>
      <c r="I46">
        <f>SUMIFS('NICRA datasheet'!N:N,'NICRA datasheet'!D:D,'Sch B-HQ Costs Alloc'!B:B,'NICRA datasheet'!J:J,"P",'NICRA datasheet'!H:H,"9",'NICRA datasheet'!U:U,"N",'NICRA datasheet'!M:M,"&lt;&gt;Sponsorship")-K46</f>
        <v>0</v>
      </c>
      <c r="J46">
        <f>SUMIFS('NICRA datasheet'!N:N,'NICRA datasheet'!D:D,'Sch B-HQ Costs Alloc'!B:B,'NICRA datasheet'!L:L,"11",'NICRA datasheet'!H:H,"9")</f>
        <v>0</v>
      </c>
      <c r="K46">
        <f>SUMIFS('NICRA datasheet'!N:N,'NICRA datasheet'!D:D,'Sch B-HQ Costs Alloc'!B:B,'NICRA datasheet'!M:M,"Undesignated",'NICRA datasheet'!G:G,"&lt;&gt;Direct - Allowable")</f>
        <v>0</v>
      </c>
      <c r="L46" t="str">
        <f>""</f>
        <v/>
      </c>
      <c r="M46">
        <f ca="1">SUMIFS(pool_costs!D:D,pool_costs!A:A,B46,pool_costs!B:B,"P")/100</f>
        <v>0</v>
      </c>
      <c r="N46">
        <f ca="1">SUMIFS(pool_costs!D:D,pool_costs!A:A,B46,pool_costs!B:B,"A")/100</f>
        <v>0</v>
      </c>
      <c r="O46">
        <f ca="1">SUMIFS(pool_costs!D:D,pool_costs!A:A,B46,pool_costs!B:B,"G")/100</f>
        <v>0</v>
      </c>
      <c r="P46">
        <f ca="1">SUMIFS(pool_costs!D:D,pool_costs!A:A,B46,pool_costs!B:B,"F")/100</f>
        <v>0</v>
      </c>
      <c r="Q46">
        <f ca="1">SUMIFS(pool_costs!D:D,pool_costs!A:A,B46,pool_costs!B:B,"S")/100</f>
        <v>0</v>
      </c>
      <c r="R46">
        <f ca="1">SUMIFS(pool_costs!D:D,pool_costs!A:A,B46,pool_costs!B:B,"B")/100</f>
        <v>0</v>
      </c>
      <c r="S46">
        <f t="shared" ca="1" si="0"/>
        <v>0</v>
      </c>
      <c r="T46">
        <f t="shared" ca="1" si="1"/>
        <v>0</v>
      </c>
      <c r="U46">
        <f t="shared" ca="1" si="2"/>
        <v>0</v>
      </c>
      <c r="V46">
        <f t="shared" ca="1" si="3"/>
        <v>0</v>
      </c>
      <c r="W46">
        <f t="shared" ca="1" si="4"/>
        <v>0</v>
      </c>
      <c r="X46">
        <f t="shared" ca="1" si="5"/>
        <v>0</v>
      </c>
      <c r="Y46">
        <f t="shared" ca="1" si="6"/>
        <v>0</v>
      </c>
      <c r="Z46">
        <f ca="1">SUMIFS(pool_costs!E:E,pool_costs!A:A,'Sch B-HQ Costs Alloc'!B46,pool_costs!B:B,"P")/100</f>
        <v>0</v>
      </c>
      <c r="AA46">
        <f ca="1">SUMIFS(pool_costs!E:E,pool_costs!A:A,'Sch B-HQ Costs Alloc'!B46,pool_costs!B:B,"A")/100</f>
        <v>0</v>
      </c>
      <c r="AB46">
        <f ca="1">SUMIFS(pool_costs!E:E,pool_costs!A:A,'Sch B-HQ Costs Alloc'!B46,pool_costs!B:B,"G")/100</f>
        <v>0</v>
      </c>
      <c r="AC46">
        <f ca="1">SUMIFS(pool_costs!E:E,pool_costs!A:A,'Sch B-HQ Costs Alloc'!B46,pool_costs!B:B,"F")/100</f>
        <v>0</v>
      </c>
      <c r="AD46">
        <f t="shared" ca="1" si="7"/>
        <v>0</v>
      </c>
      <c r="AE46">
        <f t="shared" ca="1" si="8"/>
        <v>0</v>
      </c>
      <c r="AF46">
        <f t="shared" ca="1" si="9"/>
        <v>0</v>
      </c>
      <c r="AG46">
        <f t="shared" ca="1" si="10"/>
        <v>0</v>
      </c>
      <c r="AH46">
        <f t="shared" ca="1" si="11"/>
        <v>0</v>
      </c>
      <c r="AI46">
        <f t="shared" ca="1" si="12"/>
        <v>0</v>
      </c>
      <c r="AJ46">
        <f t="shared" ca="1" si="13"/>
        <v>0</v>
      </c>
      <c r="AK46">
        <f t="shared" ca="1" si="14"/>
        <v>0</v>
      </c>
      <c r="AL46">
        <f t="shared" ca="1" si="15"/>
        <v>0</v>
      </c>
      <c r="AM46">
        <f t="shared" ca="1" si="16"/>
        <v>0</v>
      </c>
      <c r="AN46">
        <f t="shared" ca="1" si="17"/>
        <v>0</v>
      </c>
      <c r="AO46">
        <f t="shared" ca="1" si="18"/>
        <v>0</v>
      </c>
      <c r="AP46">
        <f t="shared" ca="1" si="19"/>
        <v>0</v>
      </c>
      <c r="AQ46">
        <f t="shared" ca="1" si="20"/>
        <v>0</v>
      </c>
      <c r="AR46">
        <f t="shared" ca="1" si="2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/>
  </sheetViews>
  <sheetFormatPr defaultRowHeight="15" x14ac:dyDescent="0.25"/>
  <sheetData>
    <row r="1" spans="1:26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</row>
    <row r="2" spans="1:26" x14ac:dyDescent="0.25">
      <c r="A2">
        <v>6301</v>
      </c>
      <c r="B2" t="s">
        <v>88</v>
      </c>
      <c r="C2" t="s">
        <v>89</v>
      </c>
      <c r="D2">
        <v>909</v>
      </c>
      <c r="E2" t="s">
        <v>90</v>
      </c>
      <c r="F2">
        <v>90701</v>
      </c>
      <c r="G2" t="s">
        <v>91</v>
      </c>
      <c r="H2">
        <v>20</v>
      </c>
      <c r="I2" t="s">
        <v>92</v>
      </c>
      <c r="J2">
        <v>9</v>
      </c>
      <c r="K2" t="s">
        <v>93</v>
      </c>
      <c r="L2" t="s">
        <v>94</v>
      </c>
      <c r="M2" t="s">
        <v>95</v>
      </c>
      <c r="N2">
        <v>1</v>
      </c>
      <c r="O2" t="s">
        <v>96</v>
      </c>
      <c r="P2">
        <v>630.11</v>
      </c>
      <c r="Q2">
        <v>5</v>
      </c>
      <c r="R2" t="s">
        <v>97</v>
      </c>
      <c r="S2">
        <v>84001100</v>
      </c>
      <c r="T2" t="s">
        <v>98</v>
      </c>
      <c r="U2">
        <v>9009600</v>
      </c>
      <c r="V2" t="s">
        <v>99</v>
      </c>
      <c r="W2">
        <v>50</v>
      </c>
      <c r="X2" t="s">
        <v>100</v>
      </c>
      <c r="Y2">
        <v>314</v>
      </c>
      <c r="Z2" t="s">
        <v>101</v>
      </c>
    </row>
    <row r="3" spans="1:26" x14ac:dyDescent="0.25">
      <c r="A3">
        <v>6301</v>
      </c>
      <c r="B3" t="s">
        <v>88</v>
      </c>
      <c r="C3" t="s">
        <v>89</v>
      </c>
      <c r="D3">
        <v>909</v>
      </c>
      <c r="E3" t="s">
        <v>90</v>
      </c>
      <c r="F3">
        <v>90701</v>
      </c>
      <c r="G3" t="s">
        <v>91</v>
      </c>
      <c r="H3">
        <v>10</v>
      </c>
      <c r="I3" t="s">
        <v>102</v>
      </c>
      <c r="J3">
        <v>9</v>
      </c>
      <c r="K3" t="s">
        <v>93</v>
      </c>
      <c r="L3" t="s">
        <v>94</v>
      </c>
      <c r="M3" t="s">
        <v>95</v>
      </c>
      <c r="N3">
        <v>2</v>
      </c>
      <c r="O3" t="s">
        <v>103</v>
      </c>
      <c r="P3">
        <v>486.02</v>
      </c>
      <c r="Q3">
        <v>5</v>
      </c>
      <c r="R3" t="s">
        <v>97</v>
      </c>
      <c r="S3">
        <v>84002000</v>
      </c>
      <c r="T3" t="s">
        <v>103</v>
      </c>
      <c r="U3">
        <v>8409604</v>
      </c>
      <c r="V3" t="s">
        <v>104</v>
      </c>
      <c r="W3">
        <v>50</v>
      </c>
      <c r="X3" t="s">
        <v>100</v>
      </c>
      <c r="Y3">
        <v>314</v>
      </c>
      <c r="Z3" t="s">
        <v>101</v>
      </c>
    </row>
    <row r="4" spans="1:26" x14ac:dyDescent="0.25">
      <c r="A4">
        <v>4100</v>
      </c>
      <c r="B4" t="s">
        <v>105</v>
      </c>
      <c r="C4" t="s">
        <v>106</v>
      </c>
      <c r="D4">
        <v>909</v>
      </c>
      <c r="E4" t="s">
        <v>90</v>
      </c>
      <c r="F4">
        <v>90705</v>
      </c>
      <c r="G4" t="s">
        <v>107</v>
      </c>
      <c r="H4">
        <v>10</v>
      </c>
      <c r="I4" t="s">
        <v>102</v>
      </c>
      <c r="J4">
        <v>9</v>
      </c>
      <c r="K4" t="s">
        <v>93</v>
      </c>
      <c r="L4" t="s">
        <v>108</v>
      </c>
      <c r="M4" t="s">
        <v>109</v>
      </c>
      <c r="N4">
        <v>9</v>
      </c>
      <c r="O4" t="s">
        <v>110</v>
      </c>
      <c r="P4">
        <v>-150</v>
      </c>
      <c r="Q4">
        <v>5</v>
      </c>
      <c r="R4" t="s">
        <v>97</v>
      </c>
      <c r="S4">
        <v>84004377</v>
      </c>
      <c r="T4" t="s">
        <v>111</v>
      </c>
      <c r="U4">
        <v>8409604</v>
      </c>
      <c r="V4" t="s">
        <v>104</v>
      </c>
      <c r="W4">
        <v>50</v>
      </c>
      <c r="X4" t="s">
        <v>100</v>
      </c>
      <c r="Y4">
        <v>212</v>
      </c>
      <c r="Z4" t="s">
        <v>112</v>
      </c>
    </row>
    <row r="5" spans="1:26" x14ac:dyDescent="0.25">
      <c r="A5">
        <v>4110</v>
      </c>
      <c r="B5" t="s">
        <v>113</v>
      </c>
      <c r="C5" t="s">
        <v>114</v>
      </c>
      <c r="D5">
        <v>909</v>
      </c>
      <c r="E5" t="s">
        <v>90</v>
      </c>
      <c r="F5">
        <v>90705</v>
      </c>
      <c r="G5" t="s">
        <v>107</v>
      </c>
      <c r="H5">
        <v>10</v>
      </c>
      <c r="I5" t="s">
        <v>102</v>
      </c>
      <c r="J5">
        <v>9</v>
      </c>
      <c r="K5" t="s">
        <v>93</v>
      </c>
      <c r="L5" t="s">
        <v>94</v>
      </c>
      <c r="M5" t="s">
        <v>95</v>
      </c>
      <c r="N5">
        <v>1</v>
      </c>
      <c r="O5" t="s">
        <v>96</v>
      </c>
      <c r="P5">
        <v>20420.05</v>
      </c>
      <c r="Q5">
        <v>5</v>
      </c>
      <c r="R5" t="s">
        <v>97</v>
      </c>
      <c r="S5">
        <v>84001100</v>
      </c>
      <c r="T5" t="s">
        <v>98</v>
      </c>
      <c r="U5">
        <v>8409620</v>
      </c>
      <c r="V5" t="s">
        <v>115</v>
      </c>
      <c r="W5">
        <v>50</v>
      </c>
      <c r="X5" t="s">
        <v>100</v>
      </c>
      <c r="Y5">
        <v>212</v>
      </c>
      <c r="Z5" t="s">
        <v>112</v>
      </c>
    </row>
    <row r="6" spans="1:26" x14ac:dyDescent="0.25">
      <c r="A6">
        <v>4120</v>
      </c>
      <c r="B6" t="s">
        <v>113</v>
      </c>
      <c r="C6" t="s">
        <v>114</v>
      </c>
      <c r="D6">
        <v>909</v>
      </c>
      <c r="E6" t="s">
        <v>90</v>
      </c>
      <c r="F6">
        <v>90705</v>
      </c>
      <c r="G6" t="s">
        <v>107</v>
      </c>
      <c r="H6">
        <v>10</v>
      </c>
      <c r="I6" t="s">
        <v>102</v>
      </c>
      <c r="J6">
        <v>9</v>
      </c>
      <c r="K6" t="s">
        <v>93</v>
      </c>
      <c r="L6" t="s">
        <v>94</v>
      </c>
      <c r="M6" t="s">
        <v>95</v>
      </c>
      <c r="N6">
        <v>1</v>
      </c>
      <c r="O6" t="s">
        <v>96</v>
      </c>
      <c r="P6">
        <v>117967.23</v>
      </c>
      <c r="Q6">
        <v>5</v>
      </c>
      <c r="R6" t="s">
        <v>97</v>
      </c>
      <c r="S6">
        <v>84001100</v>
      </c>
      <c r="T6" t="s">
        <v>98</v>
      </c>
      <c r="U6">
        <v>8409621</v>
      </c>
      <c r="V6" t="s">
        <v>116</v>
      </c>
      <c r="W6">
        <v>50</v>
      </c>
      <c r="X6" t="s">
        <v>100</v>
      </c>
      <c r="Y6">
        <v>212</v>
      </c>
      <c r="Z6" t="s">
        <v>112</v>
      </c>
    </row>
    <row r="7" spans="1:26" x14ac:dyDescent="0.25">
      <c r="A7">
        <v>4130</v>
      </c>
      <c r="B7" t="s">
        <v>105</v>
      </c>
      <c r="C7" t="s">
        <v>106</v>
      </c>
      <c r="D7">
        <v>909</v>
      </c>
      <c r="E7" t="s">
        <v>90</v>
      </c>
      <c r="F7">
        <v>90705</v>
      </c>
      <c r="G7" t="s">
        <v>107</v>
      </c>
      <c r="H7">
        <v>10</v>
      </c>
      <c r="I7" t="s">
        <v>102</v>
      </c>
      <c r="J7">
        <v>9</v>
      </c>
      <c r="K7" t="s">
        <v>93</v>
      </c>
      <c r="L7" t="s">
        <v>94</v>
      </c>
      <c r="M7" t="s">
        <v>95</v>
      </c>
      <c r="N7">
        <v>2</v>
      </c>
      <c r="O7" t="s">
        <v>103</v>
      </c>
      <c r="P7">
        <v>150</v>
      </c>
      <c r="Q7">
        <v>5</v>
      </c>
      <c r="R7" t="s">
        <v>97</v>
      </c>
      <c r="S7">
        <v>84002000</v>
      </c>
      <c r="T7" t="s">
        <v>103</v>
      </c>
      <c r="U7">
        <v>8409604</v>
      </c>
      <c r="V7" t="s">
        <v>104</v>
      </c>
      <c r="W7">
        <v>50</v>
      </c>
      <c r="X7" t="s">
        <v>100</v>
      </c>
      <c r="Y7">
        <v>212</v>
      </c>
      <c r="Z7" t="s">
        <v>112</v>
      </c>
    </row>
    <row r="8" spans="1:26" x14ac:dyDescent="0.25">
      <c r="A8">
        <v>4140</v>
      </c>
      <c r="B8" t="s">
        <v>117</v>
      </c>
      <c r="C8" t="s">
        <v>118</v>
      </c>
      <c r="D8">
        <v>909</v>
      </c>
      <c r="E8" t="s">
        <v>90</v>
      </c>
      <c r="F8">
        <v>90708</v>
      </c>
      <c r="G8" t="s">
        <v>119</v>
      </c>
      <c r="H8">
        <v>10</v>
      </c>
      <c r="I8" t="s">
        <v>102</v>
      </c>
      <c r="J8">
        <v>6</v>
      </c>
      <c r="K8" t="s">
        <v>120</v>
      </c>
      <c r="L8" t="s">
        <v>108</v>
      </c>
      <c r="M8" t="s">
        <v>109</v>
      </c>
      <c r="N8">
        <v>9</v>
      </c>
      <c r="O8" t="s">
        <v>110</v>
      </c>
      <c r="P8">
        <v>16918.259999999998</v>
      </c>
      <c r="Q8">
        <v>5</v>
      </c>
      <c r="R8" t="s">
        <v>97</v>
      </c>
      <c r="S8">
        <v>84006262</v>
      </c>
      <c r="T8" t="s">
        <v>121</v>
      </c>
      <c r="U8">
        <v>8406610</v>
      </c>
      <c r="V8" t="s">
        <v>122</v>
      </c>
      <c r="W8">
        <v>50</v>
      </c>
      <c r="X8" t="s">
        <v>100</v>
      </c>
      <c r="Y8">
        <v>736</v>
      </c>
      <c r="Z8" t="s">
        <v>123</v>
      </c>
    </row>
    <row r="9" spans="1:26" x14ac:dyDescent="0.25">
      <c r="A9">
        <v>4150</v>
      </c>
      <c r="B9" t="s">
        <v>117</v>
      </c>
      <c r="C9" t="s">
        <v>118</v>
      </c>
      <c r="D9">
        <v>909</v>
      </c>
      <c r="E9" t="s">
        <v>90</v>
      </c>
      <c r="F9">
        <v>90708</v>
      </c>
      <c r="G9" t="s">
        <v>119</v>
      </c>
      <c r="H9">
        <v>10</v>
      </c>
      <c r="I9" t="s">
        <v>102</v>
      </c>
      <c r="J9">
        <v>6</v>
      </c>
      <c r="K9" t="s">
        <v>120</v>
      </c>
      <c r="L9" t="s">
        <v>108</v>
      </c>
      <c r="M9" t="s">
        <v>109</v>
      </c>
      <c r="N9">
        <v>9</v>
      </c>
      <c r="O9" t="s">
        <v>110</v>
      </c>
      <c r="P9">
        <v>8782.36</v>
      </c>
      <c r="Q9">
        <v>5</v>
      </c>
      <c r="R9" t="s">
        <v>97</v>
      </c>
      <c r="S9">
        <v>84007027</v>
      </c>
      <c r="T9" t="s">
        <v>124</v>
      </c>
      <c r="U9">
        <v>8406108</v>
      </c>
      <c r="V9" t="s">
        <v>125</v>
      </c>
      <c r="W9">
        <v>50</v>
      </c>
      <c r="X9" t="s">
        <v>100</v>
      </c>
      <c r="Y9">
        <v>736</v>
      </c>
      <c r="Z9" t="s">
        <v>123</v>
      </c>
    </row>
    <row r="10" spans="1:26" x14ac:dyDescent="0.25">
      <c r="A10">
        <v>4161</v>
      </c>
      <c r="B10" t="s">
        <v>126</v>
      </c>
      <c r="C10" t="s">
        <v>127</v>
      </c>
      <c r="D10">
        <v>909</v>
      </c>
      <c r="E10" t="s">
        <v>90</v>
      </c>
      <c r="F10">
        <v>90708</v>
      </c>
      <c r="G10" t="s">
        <v>119</v>
      </c>
      <c r="H10">
        <v>10</v>
      </c>
      <c r="I10" t="s">
        <v>102</v>
      </c>
      <c r="J10">
        <v>6</v>
      </c>
      <c r="K10" t="s">
        <v>120</v>
      </c>
      <c r="L10" t="s">
        <v>108</v>
      </c>
      <c r="M10" t="s">
        <v>109</v>
      </c>
      <c r="N10">
        <v>9</v>
      </c>
      <c r="O10" t="s">
        <v>110</v>
      </c>
      <c r="P10">
        <v>5985.63</v>
      </c>
      <c r="Q10">
        <v>5</v>
      </c>
      <c r="R10" t="s">
        <v>97</v>
      </c>
      <c r="S10">
        <v>84006262</v>
      </c>
      <c r="T10" t="s">
        <v>121</v>
      </c>
      <c r="U10">
        <v>8406610</v>
      </c>
      <c r="V10" t="s">
        <v>122</v>
      </c>
      <c r="W10">
        <v>50</v>
      </c>
      <c r="X10" t="s">
        <v>100</v>
      </c>
      <c r="Y10">
        <v>736</v>
      </c>
      <c r="Z10" t="s">
        <v>123</v>
      </c>
    </row>
    <row r="11" spans="1:26" x14ac:dyDescent="0.25">
      <c r="A11">
        <v>4171</v>
      </c>
      <c r="B11" t="s">
        <v>126</v>
      </c>
      <c r="C11" t="s">
        <v>127</v>
      </c>
      <c r="D11">
        <v>909</v>
      </c>
      <c r="E11" t="s">
        <v>90</v>
      </c>
      <c r="F11">
        <v>90708</v>
      </c>
      <c r="G11" t="s">
        <v>119</v>
      </c>
      <c r="H11">
        <v>10</v>
      </c>
      <c r="I11" t="s">
        <v>102</v>
      </c>
      <c r="J11">
        <v>6</v>
      </c>
      <c r="K11" t="s">
        <v>120</v>
      </c>
      <c r="L11" t="s">
        <v>108</v>
      </c>
      <c r="M11" t="s">
        <v>109</v>
      </c>
      <c r="N11">
        <v>9</v>
      </c>
      <c r="O11" t="s">
        <v>110</v>
      </c>
      <c r="P11">
        <v>3107.49</v>
      </c>
      <c r="Q11">
        <v>5</v>
      </c>
      <c r="R11" t="s">
        <v>97</v>
      </c>
      <c r="S11">
        <v>84007027</v>
      </c>
      <c r="T11" t="s">
        <v>124</v>
      </c>
      <c r="U11">
        <v>8406108</v>
      </c>
      <c r="V11" t="s">
        <v>125</v>
      </c>
      <c r="W11">
        <v>50</v>
      </c>
      <c r="X11" t="s">
        <v>100</v>
      </c>
      <c r="Y11">
        <v>736</v>
      </c>
      <c r="Z11" t="s">
        <v>123</v>
      </c>
    </row>
    <row r="12" spans="1:26" x14ac:dyDescent="0.25">
      <c r="A12">
        <v>4172</v>
      </c>
      <c r="B12" t="s">
        <v>128</v>
      </c>
      <c r="C12" t="s">
        <v>118</v>
      </c>
      <c r="D12">
        <v>909</v>
      </c>
      <c r="E12" t="s">
        <v>90</v>
      </c>
      <c r="F12">
        <v>90708</v>
      </c>
      <c r="G12" t="s">
        <v>119</v>
      </c>
      <c r="H12">
        <v>10</v>
      </c>
      <c r="I12" t="s">
        <v>102</v>
      </c>
      <c r="J12">
        <v>6</v>
      </c>
      <c r="K12" t="s">
        <v>120</v>
      </c>
      <c r="L12" t="s">
        <v>108</v>
      </c>
      <c r="M12" t="s">
        <v>109</v>
      </c>
      <c r="N12">
        <v>9</v>
      </c>
      <c r="O12" t="s">
        <v>110</v>
      </c>
      <c r="P12">
        <v>3664.9</v>
      </c>
      <c r="Q12">
        <v>5</v>
      </c>
      <c r="R12" t="s">
        <v>97</v>
      </c>
      <c r="S12">
        <v>84006262</v>
      </c>
      <c r="T12" t="s">
        <v>121</v>
      </c>
      <c r="U12">
        <v>8406610</v>
      </c>
      <c r="V12" t="s">
        <v>122</v>
      </c>
      <c r="W12">
        <v>50</v>
      </c>
      <c r="X12" t="s">
        <v>100</v>
      </c>
      <c r="Y12">
        <v>736</v>
      </c>
      <c r="Z12" t="s">
        <v>123</v>
      </c>
    </row>
    <row r="13" spans="1:26" x14ac:dyDescent="0.25">
      <c r="A13">
        <v>4178</v>
      </c>
      <c r="B13" t="s">
        <v>128</v>
      </c>
      <c r="C13" t="s">
        <v>118</v>
      </c>
      <c r="D13">
        <v>909</v>
      </c>
      <c r="E13" t="s">
        <v>90</v>
      </c>
      <c r="F13">
        <v>91705</v>
      </c>
      <c r="G13" t="s">
        <v>119</v>
      </c>
      <c r="H13">
        <v>10</v>
      </c>
      <c r="I13" t="s">
        <v>102</v>
      </c>
      <c r="J13">
        <v>6</v>
      </c>
      <c r="K13" t="s">
        <v>120</v>
      </c>
      <c r="L13" t="s">
        <v>108</v>
      </c>
      <c r="M13" t="s">
        <v>109</v>
      </c>
      <c r="N13">
        <v>9</v>
      </c>
      <c r="O13" t="s">
        <v>110</v>
      </c>
      <c r="P13">
        <v>1902.66</v>
      </c>
      <c r="Q13">
        <v>5</v>
      </c>
      <c r="R13" t="s">
        <v>97</v>
      </c>
      <c r="S13">
        <v>84007027</v>
      </c>
      <c r="T13" t="s">
        <v>124</v>
      </c>
      <c r="U13">
        <v>8406108</v>
      </c>
      <c r="V13" t="s">
        <v>125</v>
      </c>
      <c r="W13">
        <v>50</v>
      </c>
      <c r="X13" t="s">
        <v>100</v>
      </c>
      <c r="Y13">
        <v>736</v>
      </c>
      <c r="Z13" t="s">
        <v>123</v>
      </c>
    </row>
    <row r="14" spans="1:26" x14ac:dyDescent="0.25">
      <c r="A14">
        <v>7179</v>
      </c>
      <c r="B14" t="s">
        <v>117</v>
      </c>
      <c r="C14" t="s">
        <v>118</v>
      </c>
      <c r="D14">
        <v>909</v>
      </c>
      <c r="E14" t="s">
        <v>90</v>
      </c>
      <c r="F14">
        <v>90258</v>
      </c>
      <c r="G14" t="s">
        <v>119</v>
      </c>
      <c r="H14">
        <v>20</v>
      </c>
      <c r="I14" t="s">
        <v>92</v>
      </c>
      <c r="J14">
        <v>9</v>
      </c>
      <c r="K14" t="s">
        <v>93</v>
      </c>
      <c r="L14" t="s">
        <v>94</v>
      </c>
      <c r="M14" t="s">
        <v>95</v>
      </c>
      <c r="N14">
        <v>1</v>
      </c>
      <c r="O14" t="s">
        <v>96</v>
      </c>
      <c r="P14">
        <v>74169.09</v>
      </c>
      <c r="Q14">
        <v>5</v>
      </c>
      <c r="R14" t="s">
        <v>129</v>
      </c>
      <c r="S14">
        <v>84001100</v>
      </c>
      <c r="T14" t="s">
        <v>98</v>
      </c>
      <c r="U14">
        <v>8409600</v>
      </c>
      <c r="V14" t="s">
        <v>130</v>
      </c>
      <c r="W14">
        <v>50</v>
      </c>
      <c r="X14" t="s">
        <v>100</v>
      </c>
      <c r="Y14">
        <v>736</v>
      </c>
      <c r="Z14" t="s">
        <v>123</v>
      </c>
    </row>
    <row r="15" spans="1:26" x14ac:dyDescent="0.25">
      <c r="A15">
        <v>4000</v>
      </c>
      <c r="B15" t="s">
        <v>117</v>
      </c>
      <c r="C15" t="s">
        <v>118</v>
      </c>
      <c r="D15">
        <v>909</v>
      </c>
      <c r="E15" t="s">
        <v>90</v>
      </c>
      <c r="F15">
        <v>90708</v>
      </c>
      <c r="G15" t="s">
        <v>119</v>
      </c>
      <c r="H15">
        <v>20</v>
      </c>
      <c r="I15" t="s">
        <v>92</v>
      </c>
      <c r="J15">
        <v>9</v>
      </c>
      <c r="K15" t="s">
        <v>93</v>
      </c>
      <c r="L15" t="s">
        <v>94</v>
      </c>
      <c r="M15" t="s">
        <v>95</v>
      </c>
      <c r="N15">
        <v>1</v>
      </c>
      <c r="O15" t="s">
        <v>96</v>
      </c>
      <c r="P15">
        <v>16838.099999999999</v>
      </c>
      <c r="Q15">
        <v>5</v>
      </c>
      <c r="R15" t="s">
        <v>97</v>
      </c>
      <c r="S15">
        <v>84001100</v>
      </c>
      <c r="T15" t="s">
        <v>98</v>
      </c>
      <c r="U15">
        <v>8409625</v>
      </c>
      <c r="V15" t="s">
        <v>131</v>
      </c>
      <c r="W15">
        <v>50</v>
      </c>
      <c r="X15" t="s">
        <v>100</v>
      </c>
      <c r="Y15">
        <v>736</v>
      </c>
      <c r="Z15" t="s">
        <v>123</v>
      </c>
    </row>
    <row r="16" spans="1:26" x14ac:dyDescent="0.25">
      <c r="A16">
        <v>4007</v>
      </c>
      <c r="B16" t="s">
        <v>132</v>
      </c>
      <c r="C16" t="s">
        <v>118</v>
      </c>
      <c r="D16">
        <v>909</v>
      </c>
      <c r="E16" t="s">
        <v>90</v>
      </c>
      <c r="F16">
        <v>90708</v>
      </c>
      <c r="G16" t="s">
        <v>119</v>
      </c>
      <c r="H16">
        <v>20</v>
      </c>
      <c r="I16" t="s">
        <v>92</v>
      </c>
      <c r="J16">
        <v>9</v>
      </c>
      <c r="K16" t="s">
        <v>93</v>
      </c>
      <c r="L16" t="s">
        <v>94</v>
      </c>
      <c r="M16" t="s">
        <v>95</v>
      </c>
      <c r="N16">
        <v>1</v>
      </c>
      <c r="O16" t="s">
        <v>96</v>
      </c>
      <c r="P16">
        <v>600</v>
      </c>
      <c r="Q16">
        <v>5</v>
      </c>
      <c r="R16" t="s">
        <v>97</v>
      </c>
      <c r="S16">
        <v>84001100</v>
      </c>
      <c r="T16" t="s">
        <v>98</v>
      </c>
      <c r="U16">
        <v>9009600</v>
      </c>
      <c r="V16" t="s">
        <v>99</v>
      </c>
      <c r="W16">
        <v>50</v>
      </c>
      <c r="X16" t="s">
        <v>100</v>
      </c>
      <c r="Y16">
        <v>736</v>
      </c>
      <c r="Z16" t="s">
        <v>123</v>
      </c>
    </row>
    <row r="17" spans="1:26" x14ac:dyDescent="0.25">
      <c r="A17">
        <v>4190</v>
      </c>
      <c r="B17" t="s">
        <v>126</v>
      </c>
      <c r="C17" t="s">
        <v>127</v>
      </c>
      <c r="D17">
        <v>909</v>
      </c>
      <c r="E17" t="s">
        <v>90</v>
      </c>
      <c r="F17">
        <v>90708</v>
      </c>
      <c r="G17" t="s">
        <v>119</v>
      </c>
      <c r="H17">
        <v>20</v>
      </c>
      <c r="I17" t="s">
        <v>92</v>
      </c>
      <c r="J17">
        <v>9</v>
      </c>
      <c r="K17" t="s">
        <v>93</v>
      </c>
      <c r="L17" t="s">
        <v>94</v>
      </c>
      <c r="M17" t="s">
        <v>95</v>
      </c>
      <c r="N17">
        <v>1</v>
      </c>
      <c r="O17" t="s">
        <v>96</v>
      </c>
      <c r="P17">
        <v>26240.95</v>
      </c>
      <c r="Q17">
        <v>5</v>
      </c>
      <c r="R17" t="s">
        <v>97</v>
      </c>
      <c r="S17">
        <v>84001100</v>
      </c>
      <c r="T17" t="s">
        <v>98</v>
      </c>
      <c r="U17">
        <v>8409600</v>
      </c>
      <c r="V17" t="s">
        <v>130</v>
      </c>
      <c r="W17">
        <v>50</v>
      </c>
      <c r="X17" t="s">
        <v>100</v>
      </c>
      <c r="Y17">
        <v>736</v>
      </c>
      <c r="Z17" t="s">
        <v>123</v>
      </c>
    </row>
    <row r="18" spans="1:26" x14ac:dyDescent="0.25">
      <c r="A18">
        <v>4190</v>
      </c>
      <c r="B18" t="s">
        <v>126</v>
      </c>
      <c r="C18" t="s">
        <v>127</v>
      </c>
      <c r="D18">
        <v>909</v>
      </c>
      <c r="E18" t="s">
        <v>90</v>
      </c>
      <c r="F18">
        <v>90708</v>
      </c>
      <c r="G18" t="s">
        <v>119</v>
      </c>
      <c r="H18">
        <v>20</v>
      </c>
      <c r="I18" t="s">
        <v>92</v>
      </c>
      <c r="J18">
        <v>9</v>
      </c>
      <c r="K18" t="s">
        <v>93</v>
      </c>
      <c r="L18" t="s">
        <v>94</v>
      </c>
      <c r="M18" t="s">
        <v>95</v>
      </c>
      <c r="N18">
        <v>1</v>
      </c>
      <c r="O18" t="s">
        <v>96</v>
      </c>
      <c r="P18">
        <v>5957.31</v>
      </c>
      <c r="Q18">
        <v>5</v>
      </c>
      <c r="R18" t="s">
        <v>97</v>
      </c>
      <c r="S18">
        <v>84001100</v>
      </c>
      <c r="T18" t="s">
        <v>98</v>
      </c>
      <c r="U18">
        <v>8409625</v>
      </c>
      <c r="V18" t="s">
        <v>131</v>
      </c>
      <c r="W18">
        <v>50</v>
      </c>
      <c r="X18" t="s">
        <v>100</v>
      </c>
      <c r="Y18">
        <v>736</v>
      </c>
      <c r="Z18" t="s">
        <v>123</v>
      </c>
    </row>
    <row r="19" spans="1:26" x14ac:dyDescent="0.25">
      <c r="A19">
        <v>4190</v>
      </c>
      <c r="B19" t="s">
        <v>126</v>
      </c>
      <c r="C19" t="s">
        <v>127</v>
      </c>
      <c r="D19">
        <v>909</v>
      </c>
      <c r="E19" t="s">
        <v>90</v>
      </c>
      <c r="F19">
        <v>90708</v>
      </c>
      <c r="G19" t="s">
        <v>119</v>
      </c>
      <c r="H19">
        <v>20</v>
      </c>
      <c r="I19" t="s">
        <v>92</v>
      </c>
      <c r="J19">
        <v>9</v>
      </c>
      <c r="K19" t="s">
        <v>93</v>
      </c>
      <c r="L19" t="s">
        <v>94</v>
      </c>
      <c r="M19" t="s">
        <v>95</v>
      </c>
      <c r="N19">
        <v>1</v>
      </c>
      <c r="O19" t="s">
        <v>96</v>
      </c>
      <c r="P19">
        <v>212.28</v>
      </c>
      <c r="Q19">
        <v>5</v>
      </c>
      <c r="R19" t="s">
        <v>97</v>
      </c>
      <c r="S19">
        <v>84001100</v>
      </c>
      <c r="T19" t="s">
        <v>98</v>
      </c>
      <c r="U19">
        <v>9009600</v>
      </c>
      <c r="V19" t="s">
        <v>99</v>
      </c>
      <c r="W19">
        <v>50</v>
      </c>
      <c r="X19" t="s">
        <v>100</v>
      </c>
      <c r="Y19">
        <v>736</v>
      </c>
      <c r="Z19" t="s">
        <v>123</v>
      </c>
    </row>
    <row r="20" spans="1:26" x14ac:dyDescent="0.25">
      <c r="A20">
        <v>4191</v>
      </c>
      <c r="B20" t="s">
        <v>128</v>
      </c>
      <c r="C20" t="s">
        <v>118</v>
      </c>
      <c r="D20">
        <v>909</v>
      </c>
      <c r="E20" t="s">
        <v>90</v>
      </c>
      <c r="F20">
        <v>90708</v>
      </c>
      <c r="G20" t="s">
        <v>119</v>
      </c>
      <c r="H20">
        <v>20</v>
      </c>
      <c r="I20" t="s">
        <v>92</v>
      </c>
      <c r="J20">
        <v>9</v>
      </c>
      <c r="K20" t="s">
        <v>93</v>
      </c>
      <c r="L20" t="s">
        <v>94</v>
      </c>
      <c r="M20" t="s">
        <v>95</v>
      </c>
      <c r="N20">
        <v>1</v>
      </c>
      <c r="O20" t="s">
        <v>96</v>
      </c>
      <c r="P20">
        <v>16066.8</v>
      </c>
      <c r="Q20">
        <v>5</v>
      </c>
      <c r="R20" t="s">
        <v>97</v>
      </c>
      <c r="S20">
        <v>84001100</v>
      </c>
      <c r="T20" t="s">
        <v>98</v>
      </c>
      <c r="U20">
        <v>8409600</v>
      </c>
      <c r="V20" t="s">
        <v>130</v>
      </c>
      <c r="W20">
        <v>50</v>
      </c>
      <c r="X20" t="s">
        <v>100</v>
      </c>
      <c r="Y20">
        <v>736</v>
      </c>
      <c r="Z20" t="s">
        <v>123</v>
      </c>
    </row>
    <row r="21" spans="1:26" x14ac:dyDescent="0.25">
      <c r="A21">
        <v>4191</v>
      </c>
      <c r="B21" t="s">
        <v>128</v>
      </c>
      <c r="C21" t="s">
        <v>118</v>
      </c>
      <c r="D21">
        <v>909</v>
      </c>
      <c r="E21" t="s">
        <v>90</v>
      </c>
      <c r="F21">
        <v>50546</v>
      </c>
      <c r="G21" t="s">
        <v>119</v>
      </c>
      <c r="H21">
        <v>20</v>
      </c>
      <c r="I21" t="s">
        <v>92</v>
      </c>
      <c r="J21">
        <v>9</v>
      </c>
      <c r="K21" t="s">
        <v>93</v>
      </c>
      <c r="L21" t="s">
        <v>94</v>
      </c>
      <c r="M21" t="s">
        <v>95</v>
      </c>
      <c r="N21">
        <v>1</v>
      </c>
      <c r="O21" t="s">
        <v>96</v>
      </c>
      <c r="P21">
        <v>3647.57</v>
      </c>
      <c r="Q21">
        <v>5</v>
      </c>
      <c r="R21" t="s">
        <v>133</v>
      </c>
      <c r="S21">
        <v>84001100</v>
      </c>
      <c r="T21" t="s">
        <v>98</v>
      </c>
      <c r="U21">
        <v>8409625</v>
      </c>
      <c r="V21" t="s">
        <v>131</v>
      </c>
      <c r="W21">
        <v>50</v>
      </c>
      <c r="X21" t="s">
        <v>100</v>
      </c>
      <c r="Y21">
        <v>736</v>
      </c>
      <c r="Z21" t="s">
        <v>123</v>
      </c>
    </row>
    <row r="22" spans="1:26" x14ac:dyDescent="0.25">
      <c r="A22">
        <v>4191</v>
      </c>
      <c r="B22" t="s">
        <v>128</v>
      </c>
      <c r="C22" t="s">
        <v>118</v>
      </c>
      <c r="D22">
        <v>909</v>
      </c>
      <c r="E22" t="s">
        <v>90</v>
      </c>
      <c r="F22">
        <v>90708</v>
      </c>
      <c r="G22" t="s">
        <v>119</v>
      </c>
      <c r="H22">
        <v>20</v>
      </c>
      <c r="I22" t="s">
        <v>92</v>
      </c>
      <c r="J22">
        <v>9</v>
      </c>
      <c r="K22" t="s">
        <v>93</v>
      </c>
      <c r="L22" t="s">
        <v>94</v>
      </c>
      <c r="M22" t="s">
        <v>95</v>
      </c>
      <c r="N22">
        <v>1</v>
      </c>
      <c r="O22" t="s">
        <v>96</v>
      </c>
      <c r="P22">
        <v>129.97999999999999</v>
      </c>
      <c r="Q22">
        <v>5</v>
      </c>
      <c r="R22" t="s">
        <v>97</v>
      </c>
      <c r="S22">
        <v>84001100</v>
      </c>
      <c r="T22" t="s">
        <v>98</v>
      </c>
      <c r="U22">
        <v>9009600</v>
      </c>
      <c r="V22" t="s">
        <v>99</v>
      </c>
      <c r="W22">
        <v>50</v>
      </c>
      <c r="X22" t="s">
        <v>100</v>
      </c>
      <c r="Y22">
        <v>736</v>
      </c>
      <c r="Z22" t="s">
        <v>123</v>
      </c>
    </row>
    <row r="23" spans="1:26" x14ac:dyDescent="0.25">
      <c r="A23">
        <v>4191</v>
      </c>
      <c r="B23" t="s">
        <v>128</v>
      </c>
      <c r="C23" t="s">
        <v>118</v>
      </c>
      <c r="D23">
        <v>909</v>
      </c>
      <c r="E23" t="s">
        <v>90</v>
      </c>
      <c r="F23">
        <v>90708</v>
      </c>
      <c r="G23" t="s">
        <v>119</v>
      </c>
      <c r="H23">
        <v>20</v>
      </c>
      <c r="I23" t="s">
        <v>92</v>
      </c>
      <c r="J23">
        <v>9</v>
      </c>
      <c r="K23" t="s">
        <v>93</v>
      </c>
      <c r="L23" t="s">
        <v>94</v>
      </c>
      <c r="M23" t="s">
        <v>95</v>
      </c>
      <c r="N23">
        <v>1</v>
      </c>
      <c r="O23" t="s">
        <v>96</v>
      </c>
      <c r="P23">
        <v>3647.57</v>
      </c>
      <c r="Q23">
        <v>5</v>
      </c>
      <c r="R23" t="s">
        <v>97</v>
      </c>
      <c r="S23">
        <v>84001100</v>
      </c>
      <c r="T23" t="s">
        <v>98</v>
      </c>
      <c r="U23">
        <v>8409625</v>
      </c>
      <c r="V23" t="s">
        <v>131</v>
      </c>
      <c r="W23">
        <v>50</v>
      </c>
      <c r="X23" t="s">
        <v>100</v>
      </c>
      <c r="Y23">
        <v>736</v>
      </c>
      <c r="Z23" t="s">
        <v>123</v>
      </c>
    </row>
    <row r="24" spans="1:26" x14ac:dyDescent="0.25">
      <c r="A24">
        <v>5302</v>
      </c>
      <c r="B24" t="s">
        <v>134</v>
      </c>
      <c r="C24" t="s">
        <v>135</v>
      </c>
      <c r="D24">
        <v>917</v>
      </c>
      <c r="E24" t="s">
        <v>21</v>
      </c>
      <c r="F24">
        <v>90000</v>
      </c>
      <c r="G24" t="s">
        <v>21</v>
      </c>
      <c r="H24">
        <v>20</v>
      </c>
      <c r="I24" t="s">
        <v>92</v>
      </c>
      <c r="J24">
        <v>9</v>
      </c>
      <c r="K24" t="s">
        <v>93</v>
      </c>
      <c r="L24" t="s">
        <v>94</v>
      </c>
      <c r="M24" t="s">
        <v>95</v>
      </c>
      <c r="N24">
        <v>1</v>
      </c>
      <c r="O24" t="s">
        <v>96</v>
      </c>
      <c r="P24">
        <v>0.18</v>
      </c>
      <c r="Q24">
        <v>4</v>
      </c>
      <c r="R24" t="s">
        <v>97</v>
      </c>
      <c r="S24">
        <v>84001100</v>
      </c>
      <c r="T24" t="s">
        <v>98</v>
      </c>
      <c r="U24">
        <v>9009600</v>
      </c>
      <c r="V24" t="s">
        <v>99</v>
      </c>
      <c r="W24">
        <v>99</v>
      </c>
      <c r="X24" t="s">
        <v>136</v>
      </c>
      <c r="Y24">
        <v>356</v>
      </c>
      <c r="Z24" t="s">
        <v>21</v>
      </c>
    </row>
    <row r="25" spans="1:26" x14ac:dyDescent="0.25">
      <c r="A25">
        <v>5303</v>
      </c>
      <c r="B25" t="s">
        <v>137</v>
      </c>
      <c r="C25" t="s">
        <v>135</v>
      </c>
      <c r="D25">
        <v>917</v>
      </c>
      <c r="E25" t="s">
        <v>21</v>
      </c>
      <c r="F25">
        <v>90000</v>
      </c>
      <c r="G25" t="s">
        <v>21</v>
      </c>
      <c r="H25">
        <v>20</v>
      </c>
      <c r="I25" t="s">
        <v>92</v>
      </c>
      <c r="J25">
        <v>9</v>
      </c>
      <c r="K25" t="s">
        <v>93</v>
      </c>
      <c r="L25" t="s">
        <v>94</v>
      </c>
      <c r="M25" t="s">
        <v>95</v>
      </c>
      <c r="N25">
        <v>1</v>
      </c>
      <c r="O25" t="s">
        <v>96</v>
      </c>
      <c r="P25">
        <v>0.04</v>
      </c>
      <c r="Q25">
        <v>4</v>
      </c>
      <c r="R25" t="s">
        <v>97</v>
      </c>
      <c r="S25">
        <v>84001100</v>
      </c>
      <c r="T25" t="s">
        <v>98</v>
      </c>
      <c r="U25">
        <v>9009600</v>
      </c>
      <c r="V25" t="s">
        <v>99</v>
      </c>
      <c r="W25">
        <v>99</v>
      </c>
      <c r="X25" t="s">
        <v>136</v>
      </c>
      <c r="Y25">
        <v>356</v>
      </c>
      <c r="Z25" t="s">
        <v>21</v>
      </c>
    </row>
    <row r="26" spans="1:26" x14ac:dyDescent="0.25">
      <c r="A26">
        <v>5307</v>
      </c>
      <c r="B26" t="s">
        <v>138</v>
      </c>
      <c r="C26" t="s">
        <v>135</v>
      </c>
      <c r="D26">
        <v>917</v>
      </c>
      <c r="E26" t="s">
        <v>21</v>
      </c>
      <c r="F26">
        <v>90000</v>
      </c>
      <c r="G26" t="s">
        <v>21</v>
      </c>
      <c r="H26">
        <v>20</v>
      </c>
      <c r="I26" t="s">
        <v>92</v>
      </c>
      <c r="J26">
        <v>9</v>
      </c>
      <c r="K26" t="s">
        <v>93</v>
      </c>
      <c r="L26" t="s">
        <v>94</v>
      </c>
      <c r="M26" t="s">
        <v>95</v>
      </c>
      <c r="N26">
        <v>1</v>
      </c>
      <c r="O26" t="s">
        <v>96</v>
      </c>
      <c r="P26">
        <v>4.32</v>
      </c>
      <c r="Q26">
        <v>4</v>
      </c>
      <c r="R26" t="s">
        <v>97</v>
      </c>
      <c r="S26">
        <v>84001100</v>
      </c>
      <c r="T26" t="s">
        <v>98</v>
      </c>
      <c r="U26">
        <v>9009600</v>
      </c>
      <c r="V26" t="s">
        <v>99</v>
      </c>
      <c r="W26">
        <v>99</v>
      </c>
      <c r="X26" t="s">
        <v>136</v>
      </c>
      <c r="Y26">
        <v>356</v>
      </c>
      <c r="Z26" t="s">
        <v>21</v>
      </c>
    </row>
    <row r="27" spans="1:26" x14ac:dyDescent="0.25">
      <c r="A27">
        <v>5309</v>
      </c>
      <c r="B27" t="s">
        <v>139</v>
      </c>
      <c r="C27" t="s">
        <v>135</v>
      </c>
      <c r="D27">
        <v>917</v>
      </c>
      <c r="E27" t="s">
        <v>21</v>
      </c>
      <c r="F27">
        <v>90000</v>
      </c>
      <c r="G27" t="s">
        <v>21</v>
      </c>
      <c r="H27">
        <v>20</v>
      </c>
      <c r="I27" t="s">
        <v>92</v>
      </c>
      <c r="J27">
        <v>9</v>
      </c>
      <c r="K27" t="s">
        <v>93</v>
      </c>
      <c r="L27" t="s">
        <v>94</v>
      </c>
      <c r="M27" t="s">
        <v>95</v>
      </c>
      <c r="N27">
        <v>1</v>
      </c>
      <c r="O27" t="s">
        <v>96</v>
      </c>
      <c r="P27">
        <v>2.71</v>
      </c>
      <c r="Q27">
        <v>4</v>
      </c>
      <c r="R27" t="s">
        <v>97</v>
      </c>
      <c r="S27">
        <v>84001100</v>
      </c>
      <c r="T27" t="s">
        <v>98</v>
      </c>
      <c r="U27">
        <v>9009600</v>
      </c>
      <c r="V27" t="s">
        <v>99</v>
      </c>
      <c r="W27">
        <v>99</v>
      </c>
      <c r="X27" t="s">
        <v>136</v>
      </c>
      <c r="Y27">
        <v>356</v>
      </c>
      <c r="Z27" t="s">
        <v>21</v>
      </c>
    </row>
    <row r="28" spans="1:26" x14ac:dyDescent="0.25">
      <c r="A28">
        <v>5301</v>
      </c>
      <c r="B28" t="s">
        <v>140</v>
      </c>
      <c r="C28" t="s">
        <v>135</v>
      </c>
      <c r="D28">
        <v>918</v>
      </c>
      <c r="E28" t="s">
        <v>141</v>
      </c>
      <c r="F28">
        <v>90257</v>
      </c>
      <c r="G28" t="s">
        <v>141</v>
      </c>
      <c r="H28">
        <v>20</v>
      </c>
      <c r="I28" t="s">
        <v>92</v>
      </c>
      <c r="J28">
        <v>9</v>
      </c>
      <c r="K28" t="s">
        <v>93</v>
      </c>
      <c r="L28" t="s">
        <v>94</v>
      </c>
      <c r="M28" t="s">
        <v>95</v>
      </c>
      <c r="N28">
        <v>1</v>
      </c>
      <c r="O28" t="s">
        <v>96</v>
      </c>
      <c r="P28">
        <v>7750867.6100000003</v>
      </c>
      <c r="Q28">
        <v>4</v>
      </c>
      <c r="R28" t="s">
        <v>97</v>
      </c>
      <c r="S28">
        <v>84001100</v>
      </c>
      <c r="T28" t="s">
        <v>98</v>
      </c>
      <c r="U28">
        <v>9009600</v>
      </c>
      <c r="V28" t="s">
        <v>99</v>
      </c>
      <c r="W28">
        <v>65</v>
      </c>
      <c r="X28" t="s">
        <v>142</v>
      </c>
      <c r="Y28">
        <v>274</v>
      </c>
      <c r="Z28" t="s">
        <v>143</v>
      </c>
    </row>
    <row r="29" spans="1:26" x14ac:dyDescent="0.25">
      <c r="A29">
        <v>5303</v>
      </c>
      <c r="B29" t="s">
        <v>137</v>
      </c>
      <c r="C29" t="s">
        <v>135</v>
      </c>
      <c r="D29">
        <v>918</v>
      </c>
      <c r="E29" t="s">
        <v>141</v>
      </c>
      <c r="F29">
        <v>90257</v>
      </c>
      <c r="G29" t="s">
        <v>141</v>
      </c>
      <c r="H29">
        <v>20</v>
      </c>
      <c r="I29" t="s">
        <v>92</v>
      </c>
      <c r="J29">
        <v>9</v>
      </c>
      <c r="K29" t="s">
        <v>93</v>
      </c>
      <c r="L29" t="s">
        <v>94</v>
      </c>
      <c r="M29" t="s">
        <v>95</v>
      </c>
      <c r="N29">
        <v>1</v>
      </c>
      <c r="O29" t="s">
        <v>96</v>
      </c>
      <c r="P29">
        <v>2446956.6</v>
      </c>
      <c r="Q29">
        <v>4</v>
      </c>
      <c r="R29" t="s">
        <v>97</v>
      </c>
      <c r="S29">
        <v>84001100</v>
      </c>
      <c r="T29" t="s">
        <v>98</v>
      </c>
      <c r="U29">
        <v>9009600</v>
      </c>
      <c r="V29" t="s">
        <v>99</v>
      </c>
      <c r="W29">
        <v>65</v>
      </c>
      <c r="X29" t="s">
        <v>142</v>
      </c>
      <c r="Y29">
        <v>274</v>
      </c>
      <c r="Z29" t="s">
        <v>143</v>
      </c>
    </row>
    <row r="30" spans="1:26" x14ac:dyDescent="0.25">
      <c r="A30">
        <v>5305</v>
      </c>
      <c r="B30" t="s">
        <v>144</v>
      </c>
      <c r="C30" t="s">
        <v>135</v>
      </c>
      <c r="D30">
        <v>918</v>
      </c>
      <c r="E30" t="s">
        <v>141</v>
      </c>
      <c r="F30">
        <v>90257</v>
      </c>
      <c r="G30" t="s">
        <v>141</v>
      </c>
      <c r="H30">
        <v>20</v>
      </c>
      <c r="I30" t="s">
        <v>92</v>
      </c>
      <c r="J30">
        <v>9</v>
      </c>
      <c r="K30" t="s">
        <v>93</v>
      </c>
      <c r="L30" t="s">
        <v>94</v>
      </c>
      <c r="M30" t="s">
        <v>95</v>
      </c>
      <c r="N30">
        <v>1</v>
      </c>
      <c r="O30" t="s">
        <v>96</v>
      </c>
      <c r="P30">
        <v>6499333.3300000001</v>
      </c>
      <c r="Q30">
        <v>4</v>
      </c>
      <c r="R30" t="s">
        <v>97</v>
      </c>
      <c r="S30">
        <v>84001100</v>
      </c>
      <c r="T30" t="s">
        <v>98</v>
      </c>
      <c r="U30">
        <v>9009600</v>
      </c>
      <c r="V30" t="s">
        <v>99</v>
      </c>
      <c r="W30">
        <v>65</v>
      </c>
      <c r="X30" t="s">
        <v>142</v>
      </c>
      <c r="Y30">
        <v>274</v>
      </c>
      <c r="Z30" t="s">
        <v>143</v>
      </c>
    </row>
    <row r="31" spans="1:26" x14ac:dyDescent="0.25">
      <c r="A31">
        <v>5308</v>
      </c>
      <c r="B31" t="s">
        <v>145</v>
      </c>
      <c r="C31" t="s">
        <v>135</v>
      </c>
      <c r="D31">
        <v>918</v>
      </c>
      <c r="E31" t="s">
        <v>141</v>
      </c>
      <c r="F31">
        <v>90257</v>
      </c>
      <c r="G31" t="s">
        <v>141</v>
      </c>
      <c r="H31">
        <v>20</v>
      </c>
      <c r="I31" t="s">
        <v>92</v>
      </c>
      <c r="J31">
        <v>9</v>
      </c>
      <c r="K31" t="s">
        <v>93</v>
      </c>
      <c r="L31" t="s">
        <v>94</v>
      </c>
      <c r="M31" t="s">
        <v>95</v>
      </c>
      <c r="N31">
        <v>1</v>
      </c>
      <c r="O31" t="s">
        <v>96</v>
      </c>
      <c r="P31">
        <v>4677455.87</v>
      </c>
      <c r="Q31">
        <v>4</v>
      </c>
      <c r="R31" t="s">
        <v>97</v>
      </c>
      <c r="S31">
        <v>84001100</v>
      </c>
      <c r="T31" t="s">
        <v>98</v>
      </c>
      <c r="U31">
        <v>9009600</v>
      </c>
      <c r="V31" t="s">
        <v>99</v>
      </c>
      <c r="W31">
        <v>65</v>
      </c>
      <c r="X31" t="s">
        <v>142</v>
      </c>
      <c r="Y31">
        <v>274</v>
      </c>
      <c r="Z31" t="s">
        <v>143</v>
      </c>
    </row>
    <row r="32" spans="1:26" x14ac:dyDescent="0.25">
      <c r="A32">
        <v>5310</v>
      </c>
      <c r="B32" t="s">
        <v>146</v>
      </c>
      <c r="C32" t="s">
        <v>135</v>
      </c>
      <c r="D32">
        <v>918</v>
      </c>
      <c r="E32" t="s">
        <v>141</v>
      </c>
      <c r="F32">
        <v>90257</v>
      </c>
      <c r="G32" t="s">
        <v>141</v>
      </c>
      <c r="H32">
        <v>20</v>
      </c>
      <c r="I32" t="s">
        <v>92</v>
      </c>
      <c r="J32">
        <v>9</v>
      </c>
      <c r="K32" t="s">
        <v>93</v>
      </c>
      <c r="L32" t="s">
        <v>94</v>
      </c>
      <c r="M32" t="s">
        <v>95</v>
      </c>
      <c r="N32">
        <v>1</v>
      </c>
      <c r="O32" t="s">
        <v>96</v>
      </c>
      <c r="P32">
        <v>335328.34999999998</v>
      </c>
      <c r="Q32">
        <v>4</v>
      </c>
      <c r="R32" t="s">
        <v>97</v>
      </c>
      <c r="S32">
        <v>84001100</v>
      </c>
      <c r="T32" t="s">
        <v>98</v>
      </c>
      <c r="U32">
        <v>9009600</v>
      </c>
      <c r="V32" t="s">
        <v>99</v>
      </c>
      <c r="W32">
        <v>65</v>
      </c>
      <c r="X32" t="s">
        <v>142</v>
      </c>
      <c r="Y32">
        <v>274</v>
      </c>
      <c r="Z32" t="s">
        <v>143</v>
      </c>
    </row>
    <row r="33" spans="1:26" x14ac:dyDescent="0.25">
      <c r="A33">
        <v>5302</v>
      </c>
      <c r="B33" t="s">
        <v>134</v>
      </c>
      <c r="C33" t="s">
        <v>135</v>
      </c>
      <c r="D33">
        <v>918</v>
      </c>
      <c r="E33" t="s">
        <v>141</v>
      </c>
      <c r="F33">
        <v>90258</v>
      </c>
      <c r="G33" t="s">
        <v>147</v>
      </c>
      <c r="H33">
        <v>20</v>
      </c>
      <c r="I33" t="s">
        <v>92</v>
      </c>
      <c r="J33">
        <v>9</v>
      </c>
      <c r="K33" t="s">
        <v>93</v>
      </c>
      <c r="L33" t="s">
        <v>94</v>
      </c>
      <c r="M33" t="s">
        <v>95</v>
      </c>
      <c r="N33">
        <v>1</v>
      </c>
      <c r="O33" t="s">
        <v>96</v>
      </c>
      <c r="P33">
        <v>6158217.4500000002</v>
      </c>
      <c r="Q33">
        <v>4</v>
      </c>
      <c r="R33" t="s">
        <v>129</v>
      </c>
      <c r="S33">
        <v>84001100</v>
      </c>
      <c r="T33" t="s">
        <v>98</v>
      </c>
      <c r="U33">
        <v>9009600</v>
      </c>
      <c r="V33" t="s">
        <v>99</v>
      </c>
      <c r="W33">
        <v>65</v>
      </c>
      <c r="X33" t="s">
        <v>142</v>
      </c>
      <c r="Y33">
        <v>274</v>
      </c>
      <c r="Z33" t="s">
        <v>143</v>
      </c>
    </row>
    <row r="34" spans="1:26" x14ac:dyDescent="0.25">
      <c r="A34">
        <v>5307</v>
      </c>
      <c r="B34" t="s">
        <v>138</v>
      </c>
      <c r="C34" t="s">
        <v>135</v>
      </c>
      <c r="D34">
        <v>918</v>
      </c>
      <c r="E34" t="s">
        <v>141</v>
      </c>
      <c r="F34">
        <v>90258</v>
      </c>
      <c r="G34" t="s">
        <v>147</v>
      </c>
      <c r="H34">
        <v>20</v>
      </c>
      <c r="I34" t="s">
        <v>92</v>
      </c>
      <c r="J34">
        <v>9</v>
      </c>
      <c r="K34" t="s">
        <v>93</v>
      </c>
      <c r="L34" t="s">
        <v>94</v>
      </c>
      <c r="M34" t="s">
        <v>95</v>
      </c>
      <c r="N34">
        <v>1</v>
      </c>
      <c r="O34" t="s">
        <v>96</v>
      </c>
      <c r="P34">
        <v>10857985.720000001</v>
      </c>
      <c r="Q34">
        <v>4</v>
      </c>
      <c r="R34" t="s">
        <v>129</v>
      </c>
      <c r="S34">
        <v>84001100</v>
      </c>
      <c r="T34" t="s">
        <v>98</v>
      </c>
      <c r="U34">
        <v>9009600</v>
      </c>
      <c r="V34" t="s">
        <v>99</v>
      </c>
      <c r="W34">
        <v>65</v>
      </c>
      <c r="X34" t="s">
        <v>142</v>
      </c>
      <c r="Y34">
        <v>274</v>
      </c>
      <c r="Z34" t="s">
        <v>143</v>
      </c>
    </row>
    <row r="35" spans="1:26" x14ac:dyDescent="0.25">
      <c r="A35">
        <v>5309</v>
      </c>
      <c r="B35" t="s">
        <v>139</v>
      </c>
      <c r="C35" t="s">
        <v>135</v>
      </c>
      <c r="D35">
        <v>918</v>
      </c>
      <c r="E35" t="s">
        <v>141</v>
      </c>
      <c r="F35">
        <v>90258</v>
      </c>
      <c r="G35" t="s">
        <v>147</v>
      </c>
      <c r="H35">
        <v>20</v>
      </c>
      <c r="I35" t="s">
        <v>92</v>
      </c>
      <c r="J35">
        <v>9</v>
      </c>
      <c r="K35" t="s">
        <v>93</v>
      </c>
      <c r="L35" t="s">
        <v>94</v>
      </c>
      <c r="M35" t="s">
        <v>95</v>
      </c>
      <c r="N35">
        <v>1</v>
      </c>
      <c r="O35" t="s">
        <v>96</v>
      </c>
      <c r="P35">
        <v>3521595.3</v>
      </c>
      <c r="Q35">
        <v>4</v>
      </c>
      <c r="R35" t="s">
        <v>129</v>
      </c>
      <c r="S35">
        <v>84001100</v>
      </c>
      <c r="T35" t="s">
        <v>98</v>
      </c>
      <c r="U35">
        <v>9009600</v>
      </c>
      <c r="V35" t="s">
        <v>99</v>
      </c>
      <c r="W35">
        <v>65</v>
      </c>
      <c r="X35" t="s">
        <v>142</v>
      </c>
      <c r="Y35">
        <v>274</v>
      </c>
      <c r="Z35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x14ac:dyDescent="0.25"/>
  <sheetData>
    <row r="1" spans="1:3" x14ac:dyDescent="0.25">
      <c r="A1" t="s">
        <v>67</v>
      </c>
      <c r="B1" t="s">
        <v>148</v>
      </c>
      <c r="C1" t="s">
        <v>149</v>
      </c>
    </row>
    <row r="2" spans="1:3" x14ac:dyDescent="0.25">
      <c r="A2">
        <v>90272</v>
      </c>
      <c r="B2" t="s">
        <v>150</v>
      </c>
      <c r="C2">
        <v>25</v>
      </c>
    </row>
    <row r="3" spans="1:3" x14ac:dyDescent="0.25">
      <c r="A3">
        <v>90020</v>
      </c>
      <c r="B3" t="s">
        <v>151</v>
      </c>
      <c r="C3">
        <v>30</v>
      </c>
    </row>
    <row r="4" spans="1:3" x14ac:dyDescent="0.25">
      <c r="A4">
        <v>90002</v>
      </c>
      <c r="B4" t="s">
        <v>151</v>
      </c>
      <c r="C4">
        <v>100</v>
      </c>
    </row>
    <row r="5" spans="1:3" x14ac:dyDescent="0.25">
      <c r="A5">
        <v>90342</v>
      </c>
      <c r="B5" t="s">
        <v>152</v>
      </c>
      <c r="C5">
        <v>100</v>
      </c>
    </row>
    <row r="6" spans="1:3" x14ac:dyDescent="0.25">
      <c r="A6">
        <v>90342</v>
      </c>
      <c r="B6" t="s">
        <v>152</v>
      </c>
      <c r="C6">
        <v>100</v>
      </c>
    </row>
    <row r="7" spans="1:3" x14ac:dyDescent="0.25">
      <c r="A7">
        <v>90007</v>
      </c>
      <c r="B7" t="s">
        <v>151</v>
      </c>
      <c r="C7">
        <v>1</v>
      </c>
    </row>
    <row r="8" spans="1:3" x14ac:dyDescent="0.25">
      <c r="A8">
        <v>90021</v>
      </c>
      <c r="B8" t="s">
        <v>151</v>
      </c>
      <c r="C8">
        <v>25</v>
      </c>
    </row>
    <row r="9" spans="1:3" x14ac:dyDescent="0.25">
      <c r="A9">
        <v>90025</v>
      </c>
      <c r="B9" t="s">
        <v>151</v>
      </c>
      <c r="C9">
        <v>100</v>
      </c>
    </row>
    <row r="10" spans="1:3" x14ac:dyDescent="0.25">
      <c r="A10">
        <v>90028</v>
      </c>
      <c r="B10" t="s">
        <v>151</v>
      </c>
      <c r="C10">
        <v>75</v>
      </c>
    </row>
    <row r="11" spans="1:3" x14ac:dyDescent="0.25">
      <c r="A11">
        <v>90029</v>
      </c>
      <c r="B11" t="s">
        <v>151</v>
      </c>
      <c r="C11">
        <v>100</v>
      </c>
    </row>
    <row r="12" spans="1:3" x14ac:dyDescent="0.25">
      <c r="A12">
        <v>90342</v>
      </c>
      <c r="B12" t="s">
        <v>152</v>
      </c>
      <c r="C12">
        <v>100</v>
      </c>
    </row>
    <row r="13" spans="1:3" x14ac:dyDescent="0.25">
      <c r="A13">
        <v>90031</v>
      </c>
      <c r="B13" t="s">
        <v>151</v>
      </c>
      <c r="C13">
        <v>100</v>
      </c>
    </row>
    <row r="14" spans="1:3" x14ac:dyDescent="0.25">
      <c r="A14">
        <v>90032</v>
      </c>
      <c r="B14" t="s">
        <v>151</v>
      </c>
      <c r="C14">
        <v>100</v>
      </c>
    </row>
    <row r="15" spans="1:3" x14ac:dyDescent="0.25">
      <c r="A15">
        <v>90040</v>
      </c>
      <c r="B15" t="s">
        <v>151</v>
      </c>
      <c r="C15">
        <v>100</v>
      </c>
    </row>
    <row r="16" spans="1:3" x14ac:dyDescent="0.25">
      <c r="A16">
        <v>90041</v>
      </c>
      <c r="B16" t="s">
        <v>151</v>
      </c>
      <c r="C16">
        <v>25</v>
      </c>
    </row>
    <row r="17" spans="1:3" x14ac:dyDescent="0.25">
      <c r="A17">
        <v>90060</v>
      </c>
      <c r="B17" t="s">
        <v>151</v>
      </c>
      <c r="C17">
        <v>25</v>
      </c>
    </row>
    <row r="18" spans="1:3" x14ac:dyDescent="0.25">
      <c r="A18">
        <v>90067</v>
      </c>
      <c r="B18" t="s">
        <v>151</v>
      </c>
      <c r="C18">
        <v>100</v>
      </c>
    </row>
    <row r="19" spans="1:3" x14ac:dyDescent="0.25">
      <c r="A19">
        <v>90092</v>
      </c>
      <c r="B19" t="s">
        <v>151</v>
      </c>
      <c r="C19">
        <v>33</v>
      </c>
    </row>
    <row r="20" spans="1:3" x14ac:dyDescent="0.25">
      <c r="A20">
        <v>90097</v>
      </c>
      <c r="B20" t="s">
        <v>151</v>
      </c>
      <c r="C20">
        <v>25</v>
      </c>
    </row>
    <row r="21" spans="1:3" x14ac:dyDescent="0.25">
      <c r="A21">
        <v>90345</v>
      </c>
      <c r="B21" t="s">
        <v>150</v>
      </c>
      <c r="C21">
        <v>25</v>
      </c>
    </row>
    <row r="22" spans="1:3" x14ac:dyDescent="0.25">
      <c r="A22">
        <v>90099</v>
      </c>
      <c r="B22" t="s">
        <v>151</v>
      </c>
      <c r="C22">
        <v>25</v>
      </c>
    </row>
    <row r="23" spans="1:3" x14ac:dyDescent="0.25">
      <c r="A23">
        <v>90347</v>
      </c>
      <c r="B23" t="s">
        <v>150</v>
      </c>
      <c r="C23">
        <v>25</v>
      </c>
    </row>
    <row r="24" spans="1:3" x14ac:dyDescent="0.25">
      <c r="A24">
        <v>90141</v>
      </c>
      <c r="B24" t="s">
        <v>151</v>
      </c>
      <c r="C24">
        <v>25</v>
      </c>
    </row>
    <row r="25" spans="1:3" x14ac:dyDescent="0.25">
      <c r="A25">
        <v>90153</v>
      </c>
      <c r="B25" t="s">
        <v>151</v>
      </c>
      <c r="C25">
        <v>100</v>
      </c>
    </row>
    <row r="26" spans="1:3" x14ac:dyDescent="0.25">
      <c r="A26">
        <v>91350</v>
      </c>
      <c r="B26" t="s">
        <v>150</v>
      </c>
      <c r="C2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/>
  </sheetViews>
  <sheetFormatPr defaultRowHeight="15" x14ac:dyDescent="0.25"/>
  <sheetData>
    <row r="1" spans="1:3" x14ac:dyDescent="0.25">
      <c r="A1" t="s">
        <v>153</v>
      </c>
      <c r="B1" t="s">
        <v>154</v>
      </c>
      <c r="C1" t="s">
        <v>155</v>
      </c>
    </row>
    <row r="2" spans="1:3" x14ac:dyDescent="0.25">
      <c r="A2" t="s">
        <v>21</v>
      </c>
      <c r="B2">
        <v>90000</v>
      </c>
      <c r="C2" t="s">
        <v>22</v>
      </c>
    </row>
    <row r="3" spans="1:3" x14ac:dyDescent="0.25">
      <c r="A3" t="s">
        <v>23</v>
      </c>
      <c r="B3">
        <v>90001</v>
      </c>
      <c r="C3" t="s">
        <v>22</v>
      </c>
    </row>
    <row r="4" spans="1:3" x14ac:dyDescent="0.25">
      <c r="A4" t="s">
        <v>24</v>
      </c>
      <c r="B4">
        <v>90007</v>
      </c>
      <c r="C4" t="s">
        <v>22</v>
      </c>
    </row>
    <row r="5" spans="1:3" x14ac:dyDescent="0.25">
      <c r="A5" t="s">
        <v>25</v>
      </c>
      <c r="B5">
        <v>90008</v>
      </c>
      <c r="C5" t="s">
        <v>26</v>
      </c>
    </row>
    <row r="6" spans="1:3" x14ac:dyDescent="0.25">
      <c r="A6" t="s">
        <v>27</v>
      </c>
      <c r="B6">
        <v>90009</v>
      </c>
      <c r="C6" t="s">
        <v>26</v>
      </c>
    </row>
    <row r="7" spans="1:3" x14ac:dyDescent="0.25">
      <c r="A7" t="s">
        <v>28</v>
      </c>
      <c r="B7">
        <v>90011</v>
      </c>
      <c r="C7" t="s">
        <v>22</v>
      </c>
    </row>
    <row r="8" spans="1:3" x14ac:dyDescent="0.25">
      <c r="A8" t="s">
        <v>29</v>
      </c>
      <c r="B8">
        <v>90013</v>
      </c>
      <c r="C8" t="s">
        <v>22</v>
      </c>
    </row>
    <row r="9" spans="1:3" x14ac:dyDescent="0.25">
      <c r="A9" t="s">
        <v>30</v>
      </c>
      <c r="B9">
        <v>90014</v>
      </c>
      <c r="C9" t="s">
        <v>26</v>
      </c>
    </row>
    <row r="10" spans="1:3" x14ac:dyDescent="0.25">
      <c r="A10" t="s">
        <v>31</v>
      </c>
      <c r="B10">
        <v>90015</v>
      </c>
      <c r="C10" t="s">
        <v>26</v>
      </c>
    </row>
    <row r="11" spans="1:3" x14ac:dyDescent="0.25">
      <c r="A11" t="s">
        <v>32</v>
      </c>
      <c r="B11">
        <v>90020</v>
      </c>
      <c r="C11" t="s">
        <v>22</v>
      </c>
    </row>
    <row r="12" spans="1:3" x14ac:dyDescent="0.25">
      <c r="A12" t="s">
        <v>33</v>
      </c>
      <c r="B12">
        <v>90025</v>
      </c>
      <c r="C12" t="s">
        <v>22</v>
      </c>
    </row>
    <row r="13" spans="1:3" x14ac:dyDescent="0.25">
      <c r="A13" t="s">
        <v>34</v>
      </c>
      <c r="B13">
        <v>90026</v>
      </c>
      <c r="C13" t="s">
        <v>22</v>
      </c>
    </row>
    <row r="14" spans="1:3" x14ac:dyDescent="0.25">
      <c r="A14" t="s">
        <v>35</v>
      </c>
      <c r="B14">
        <v>90027</v>
      </c>
      <c r="C14" t="s">
        <v>22</v>
      </c>
    </row>
    <row r="15" spans="1:3" x14ac:dyDescent="0.25">
      <c r="A15" t="s">
        <v>36</v>
      </c>
      <c r="B15">
        <v>90028</v>
      </c>
      <c r="C15" t="s">
        <v>22</v>
      </c>
    </row>
    <row r="16" spans="1:3" x14ac:dyDescent="0.25">
      <c r="A16" t="s">
        <v>37</v>
      </c>
      <c r="B16">
        <v>90031</v>
      </c>
      <c r="C16" t="s">
        <v>22</v>
      </c>
    </row>
    <row r="17" spans="1:3" x14ac:dyDescent="0.25">
      <c r="A17" t="s">
        <v>38</v>
      </c>
      <c r="B17">
        <v>90040</v>
      </c>
      <c r="C17" t="s">
        <v>22</v>
      </c>
    </row>
    <row r="18" spans="1:3" x14ac:dyDescent="0.25">
      <c r="A18" t="s">
        <v>39</v>
      </c>
      <c r="B18">
        <v>90041</v>
      </c>
      <c r="C18" t="s">
        <v>22</v>
      </c>
    </row>
    <row r="19" spans="1:3" x14ac:dyDescent="0.25">
      <c r="A19" t="s">
        <v>40</v>
      </c>
      <c r="B19">
        <v>90049</v>
      </c>
      <c r="C19" t="s">
        <v>22</v>
      </c>
    </row>
    <row r="20" spans="1:3" x14ac:dyDescent="0.25">
      <c r="A20" t="s">
        <v>41</v>
      </c>
      <c r="B20">
        <v>90050</v>
      </c>
      <c r="C20" t="s">
        <v>22</v>
      </c>
    </row>
    <row r="21" spans="1:3" x14ac:dyDescent="0.25">
      <c r="A21" t="s">
        <v>42</v>
      </c>
      <c r="B21">
        <v>90054</v>
      </c>
      <c r="C21" t="s">
        <v>22</v>
      </c>
    </row>
    <row r="22" spans="1:3" x14ac:dyDescent="0.25">
      <c r="A22" t="s">
        <v>43</v>
      </c>
      <c r="B22">
        <v>90056</v>
      </c>
      <c r="C22" t="s">
        <v>22</v>
      </c>
    </row>
    <row r="23" spans="1:3" x14ac:dyDescent="0.25">
      <c r="A23" t="s">
        <v>44</v>
      </c>
      <c r="B23">
        <v>90057</v>
      </c>
      <c r="C23" t="s">
        <v>22</v>
      </c>
    </row>
    <row r="24" spans="1:3" x14ac:dyDescent="0.25">
      <c r="A24" t="s">
        <v>45</v>
      </c>
      <c r="B24">
        <v>90058</v>
      </c>
      <c r="C24" t="s">
        <v>22</v>
      </c>
    </row>
    <row r="25" spans="1:3" x14ac:dyDescent="0.25">
      <c r="A25" t="s">
        <v>46</v>
      </c>
      <c r="B25">
        <v>90059</v>
      </c>
      <c r="C25" t="s">
        <v>22</v>
      </c>
    </row>
    <row r="26" spans="1:3" x14ac:dyDescent="0.25">
      <c r="A26" t="s">
        <v>47</v>
      </c>
      <c r="B26">
        <v>90060</v>
      </c>
      <c r="C26" t="s">
        <v>22</v>
      </c>
    </row>
    <row r="27" spans="1:3" x14ac:dyDescent="0.25">
      <c r="A27" t="s">
        <v>48</v>
      </c>
      <c r="B27">
        <v>90062</v>
      </c>
      <c r="C27" t="s">
        <v>22</v>
      </c>
    </row>
    <row r="28" spans="1:3" x14ac:dyDescent="0.25">
      <c r="A28" t="s">
        <v>49</v>
      </c>
      <c r="B28">
        <v>90063</v>
      </c>
      <c r="C28" t="s">
        <v>22</v>
      </c>
    </row>
    <row r="29" spans="1:3" x14ac:dyDescent="0.25">
      <c r="A29" t="s">
        <v>50</v>
      </c>
      <c r="B29">
        <v>90066</v>
      </c>
      <c r="C29" t="s">
        <v>22</v>
      </c>
    </row>
    <row r="30" spans="1:3" x14ac:dyDescent="0.25">
      <c r="A30" t="s">
        <v>51</v>
      </c>
      <c r="B30">
        <v>90067</v>
      </c>
      <c r="C30" t="s">
        <v>22</v>
      </c>
    </row>
    <row r="31" spans="1:3" x14ac:dyDescent="0.25">
      <c r="A31" t="s">
        <v>52</v>
      </c>
      <c r="B31">
        <v>90068</v>
      </c>
      <c r="C31" t="s">
        <v>22</v>
      </c>
    </row>
    <row r="32" spans="1:3" x14ac:dyDescent="0.25">
      <c r="A32" t="s">
        <v>53</v>
      </c>
      <c r="B32">
        <v>90069</v>
      </c>
      <c r="C32" t="s">
        <v>22</v>
      </c>
    </row>
    <row r="33" spans="1:3" x14ac:dyDescent="0.25">
      <c r="A33" t="s">
        <v>54</v>
      </c>
      <c r="B33">
        <v>90070</v>
      </c>
      <c r="C33" t="s">
        <v>22</v>
      </c>
    </row>
    <row r="34" spans="1:3" x14ac:dyDescent="0.25">
      <c r="A34" t="s">
        <v>55</v>
      </c>
      <c r="B34">
        <v>90071</v>
      </c>
      <c r="C34" t="s">
        <v>22</v>
      </c>
    </row>
    <row r="35" spans="1:3" x14ac:dyDescent="0.25">
      <c r="A35" t="s">
        <v>56</v>
      </c>
      <c r="B35">
        <v>90072</v>
      </c>
      <c r="C35" t="s">
        <v>22</v>
      </c>
    </row>
    <row r="36" spans="1:3" x14ac:dyDescent="0.25">
      <c r="A36" t="s">
        <v>57</v>
      </c>
      <c r="B36">
        <v>90073</v>
      </c>
      <c r="C36" t="s">
        <v>22</v>
      </c>
    </row>
    <row r="37" spans="1:3" x14ac:dyDescent="0.25">
      <c r="A37" t="s">
        <v>58</v>
      </c>
      <c r="B37">
        <v>90074</v>
      </c>
      <c r="C37" t="s">
        <v>22</v>
      </c>
    </row>
    <row r="38" spans="1:3" x14ac:dyDescent="0.25">
      <c r="A38" t="s">
        <v>59</v>
      </c>
      <c r="B38">
        <v>90075</v>
      </c>
      <c r="C38" t="s">
        <v>22</v>
      </c>
    </row>
    <row r="39" spans="1:3" x14ac:dyDescent="0.25">
      <c r="A39" t="s">
        <v>60</v>
      </c>
      <c r="B39">
        <v>90080</v>
      </c>
      <c r="C39" t="s">
        <v>22</v>
      </c>
    </row>
    <row r="40" spans="1:3" x14ac:dyDescent="0.25">
      <c r="A40" t="s">
        <v>61</v>
      </c>
      <c r="B40">
        <v>90081</v>
      </c>
      <c r="C4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 B-HQ Costs Alloc</vt:lpstr>
      <vt:lpstr>NICRA datasheet</vt:lpstr>
      <vt:lpstr>pool_costs</vt:lpstr>
      <vt:lpstr>cc_listing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Delete Me</cp:lastModifiedBy>
  <dcterms:created xsi:type="dcterms:W3CDTF">2022-07-19T18:52:21Z</dcterms:created>
  <dcterms:modified xsi:type="dcterms:W3CDTF">2022-07-19T18:52:24Z</dcterms:modified>
</cp:coreProperties>
</file>