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autoCompressPictures="0"/>
  <bookViews>
    <workbookView xWindow="0" yWindow="0" windowWidth="20490" windowHeight="7425" tabRatio="788"/>
  </bookViews>
  <sheets>
    <sheet name="Calendar" sheetId="14" r:id="rId1"/>
    <sheet name="Notes" sheetId="15" r:id="rId2"/>
  </sheets>
  <definedNames>
    <definedName name="Calendar10Month">Calendar!$C$146</definedName>
    <definedName name="Calendar10MonthOption">MATCH(Calendar10Month,Months,0)</definedName>
    <definedName name="Calendar10Year">Calendar!$B$146</definedName>
    <definedName name="Calendar11Month">Calendar!$C$162</definedName>
    <definedName name="Calendar11MonthOption">MATCH(Calendar11Month,Months,0)</definedName>
    <definedName name="Calendar11Year">Calendar!$B$162</definedName>
    <definedName name="Calendar12Month">Calendar!$C$178</definedName>
    <definedName name="Calendar12MonthOption">MATCH(Calendar12Month,Months,0)</definedName>
    <definedName name="Calendar12Year">Calendar!$B$178</definedName>
    <definedName name="Calendar1Month">Calendar!$C$2</definedName>
    <definedName name="Calendar1MonthOption">MATCH(Calendar1Month,Months,0)</definedName>
    <definedName name="Calendar1Year">Calendar!$B$2</definedName>
    <definedName name="Calendar2Month">Calendar!$C$18</definedName>
    <definedName name="Calendar2MonthOption">MATCH(Calendar2Month,Months,0)</definedName>
    <definedName name="Calendar2Year">Calendar!$B$18</definedName>
    <definedName name="Calendar3Month">Calendar!$C$34</definedName>
    <definedName name="Calendar3MonthOption">MATCH(Calendar3Month,Months,0)</definedName>
    <definedName name="Calendar3Year">Calendar!$B$34</definedName>
    <definedName name="Calendar4Month">Calendar!$C$50</definedName>
    <definedName name="Calendar4MonthOption">MATCH(Calendar4Month,Months,0)</definedName>
    <definedName name="Calendar4Year">Calendar!$B$50</definedName>
    <definedName name="Calendar5Month">Calendar!$C$66</definedName>
    <definedName name="Calendar5MonthOption">MATCH(Calendar5Month,Months,0)</definedName>
    <definedName name="Calendar5Year">Calendar!$B$66</definedName>
    <definedName name="Calendar6Month">Calendar!$C$82</definedName>
    <definedName name="Calendar6MonthOption">MATCH(Calendar6Month,Months,0)</definedName>
    <definedName name="Calendar6Year">Calendar!$B$82</definedName>
    <definedName name="Calendar7Month">Calendar!$C$98</definedName>
    <definedName name="Calendar7MonthOption">MATCH(Calendar7Month,Months,0)</definedName>
    <definedName name="Calendar7Year">Calendar!$B$98</definedName>
    <definedName name="Calendar8Month">Calendar!$C$114</definedName>
    <definedName name="Calendar8MonthOption">MATCH(Calendar8Month,Months,0)</definedName>
    <definedName name="Calendar8Year">Calendar!$B$114</definedName>
    <definedName name="Calendar9Month">Calendar!$C$130</definedName>
    <definedName name="Calendar9MonthOption">MATCH(Calendar9Month,Months,0)</definedName>
    <definedName name="Calendar9Year">Calendar!$B$130</definedName>
    <definedName name="Days">{0,1,2,3,4,5,6}</definedName>
    <definedName name="Months">{"January","February","March","April","May","June","July","August","September","October","November","December"}</definedName>
    <definedName name="_xlnm.Print_Area" localSheetId="0">Calendar!$A$2:$I$192</definedName>
    <definedName name="_xlnm.Print_Titles" localSheetId="0">Calendar!$1:$1</definedName>
    <definedName name="WeekdayOption">MATCH(WeekStart,Weekdays,0)+10</definedName>
    <definedName name="Weekdays">{"Monday","Tuesday","Wednesday","Thursday","Friday","Saturday","Sunday"}</definedName>
    <definedName name="WeekStart">Calendar!$B$4</definedName>
    <definedName name="WeekStartValue">IF(WeekStart="Monday",2,1)</definedName>
  </definedNames>
  <calcPr calcId="144525"/>
</workbook>
</file>

<file path=xl/calcChain.xml><?xml version="1.0" encoding="utf-8"?>
<calcChain xmlns="http://schemas.openxmlformats.org/spreadsheetml/2006/main">
  <c r="B5" i="14" l="1" a="1"/>
  <c r="B5" i="14" s="1"/>
  <c r="B7" i="14" a="1"/>
  <c r="H7" i="14" s="1"/>
  <c r="B9" i="14" a="1"/>
  <c r="E9" i="14" s="1"/>
  <c r="B11" i="14" a="1"/>
  <c r="G11" i="14" s="1"/>
  <c r="B13" i="14" a="1"/>
  <c r="G13" i="14" s="1"/>
  <c r="B15" i="14" a="1"/>
  <c r="B15" i="14" s="1"/>
  <c r="B18" i="14"/>
  <c r="C18" i="14"/>
  <c r="F7" i="14" l="1"/>
  <c r="B7" i="14"/>
  <c r="D7" i="14"/>
  <c r="C7" i="14"/>
  <c r="F13" i="14"/>
  <c r="D13" i="14"/>
  <c r="E7" i="14"/>
  <c r="G7" i="14"/>
  <c r="H5" i="14"/>
  <c r="H4" i="14" s="1"/>
  <c r="B23" i="14" a="1"/>
  <c r="C23" i="14" s="1"/>
  <c r="E11" i="14"/>
  <c r="B11" i="14"/>
  <c r="C5" i="14"/>
  <c r="C4" i="14" s="1"/>
  <c r="D5" i="14"/>
  <c r="D4" i="14" s="1"/>
  <c r="F11" i="14"/>
  <c r="F5" i="14"/>
  <c r="F4" i="14" s="1"/>
  <c r="E5" i="14"/>
  <c r="E4" i="14" s="1"/>
  <c r="C9" i="14"/>
  <c r="F9" i="14"/>
  <c r="G9" i="14"/>
  <c r="B29" i="14" a="1"/>
  <c r="B29" i="14" s="1"/>
  <c r="B21" i="14" a="1"/>
  <c r="B21" i="14" s="1"/>
  <c r="B20" i="14" s="1"/>
  <c r="B31" i="14" a="1"/>
  <c r="C31" i="14" s="1"/>
  <c r="B27" i="14" a="1"/>
  <c r="B27" i="14" s="1"/>
  <c r="B13" i="14"/>
  <c r="C11" i="14"/>
  <c r="H9" i="14"/>
  <c r="C13" i="14"/>
  <c r="C15" i="14"/>
  <c r="E13" i="14"/>
  <c r="B25" i="14" a="1"/>
  <c r="F25" i="14" s="1"/>
  <c r="H11" i="14"/>
  <c r="D11" i="14"/>
  <c r="H13" i="14"/>
  <c r="D9" i="14"/>
  <c r="B9" i="14"/>
  <c r="G5" i="14"/>
  <c r="G4" i="14" s="1"/>
  <c r="B23" i="14"/>
  <c r="C34" i="14"/>
  <c r="F23" i="14"/>
  <c r="B34" i="14"/>
  <c r="E23" i="14" l="1"/>
  <c r="H23" i="14"/>
  <c r="D23" i="14"/>
  <c r="B50" i="14"/>
  <c r="G23" i="14"/>
  <c r="G21" i="14"/>
  <c r="G20" i="14" s="1"/>
  <c r="F21" i="14"/>
  <c r="F20" i="14" s="1"/>
  <c r="D21" i="14"/>
  <c r="D20" i="14" s="1"/>
  <c r="D27" i="14"/>
  <c r="B31" i="14"/>
  <c r="H21" i="14"/>
  <c r="H20" i="14" s="1"/>
  <c r="H27" i="14"/>
  <c r="C21" i="14"/>
  <c r="C20" i="14" s="1"/>
  <c r="E21" i="14"/>
  <c r="E20" i="14" s="1"/>
  <c r="B25" i="14"/>
  <c r="C27" i="14"/>
  <c r="E27" i="14"/>
  <c r="G27" i="14"/>
  <c r="E29" i="14"/>
  <c r="F29" i="14"/>
  <c r="G29" i="14"/>
  <c r="F27" i="14"/>
  <c r="H29" i="14"/>
  <c r="D29" i="14"/>
  <c r="C29" i="14"/>
  <c r="C25" i="14"/>
  <c r="D25" i="14"/>
  <c r="E25" i="14"/>
  <c r="B41" i="14" a="1"/>
  <c r="B41" i="14" s="1"/>
  <c r="B47" i="14" a="1"/>
  <c r="C47" i="14" s="1"/>
  <c r="B43" i="14" a="1"/>
  <c r="H43" i="14" s="1"/>
  <c r="B39" i="14" a="1"/>
  <c r="D39" i="14" s="1"/>
  <c r="B37" i="14" a="1"/>
  <c r="G37" i="14" s="1"/>
  <c r="G36" i="14" s="1"/>
  <c r="B45" i="14" a="1"/>
  <c r="H45" i="14" s="1"/>
  <c r="G25" i="14"/>
  <c r="H25" i="14"/>
  <c r="G41" i="14"/>
  <c r="C50" i="14"/>
  <c r="B63" i="14" s="1" a="1"/>
  <c r="C41" i="14" l="1"/>
  <c r="E45" i="14"/>
  <c r="B47" i="14"/>
  <c r="D45" i="14"/>
  <c r="F41" i="14"/>
  <c r="B45" i="14"/>
  <c r="E41" i="14"/>
  <c r="H39" i="14"/>
  <c r="B39" i="14"/>
  <c r="B43" i="14"/>
  <c r="F43" i="14"/>
  <c r="B37" i="14"/>
  <c r="B36" i="14" s="1"/>
  <c r="F37" i="14"/>
  <c r="F36" i="14" s="1"/>
  <c r="E37" i="14"/>
  <c r="E36" i="14" s="1"/>
  <c r="C37" i="14"/>
  <c r="C36" i="14" s="1"/>
  <c r="H41" i="14"/>
  <c r="E39" i="14"/>
  <c r="B61" i="14" a="1"/>
  <c r="E61" i="14" s="1"/>
  <c r="B66" i="14"/>
  <c r="D41" i="14"/>
  <c r="D37" i="14"/>
  <c r="D36" i="14" s="1"/>
  <c r="D43" i="14"/>
  <c r="C43" i="14"/>
  <c r="E43" i="14"/>
  <c r="G43" i="14"/>
  <c r="B59" i="14" a="1"/>
  <c r="D59" i="14" s="1"/>
  <c r="B53" i="14" a="1"/>
  <c r="G53" i="14" s="1"/>
  <c r="G52" i="14" s="1"/>
  <c r="G39" i="14"/>
  <c r="C39" i="14"/>
  <c r="H37" i="14"/>
  <c r="H36" i="14" s="1"/>
  <c r="F39" i="14"/>
  <c r="C45" i="14"/>
  <c r="F45" i="14"/>
  <c r="G45" i="14"/>
  <c r="B57" i="14" a="1"/>
  <c r="H57" i="14" s="1"/>
  <c r="B55" i="14" a="1"/>
  <c r="B55" i="14" s="1"/>
  <c r="C63" i="14"/>
  <c r="C66" i="14"/>
  <c r="B63" i="14"/>
  <c r="H61" i="14" l="1"/>
  <c r="E59" i="14"/>
  <c r="C53" i="14"/>
  <c r="C52" i="14" s="1"/>
  <c r="G55" i="14"/>
  <c r="F55" i="14"/>
  <c r="C82" i="14"/>
  <c r="H55" i="14"/>
  <c r="G57" i="14"/>
  <c r="D55" i="14"/>
  <c r="B82" i="14"/>
  <c r="B57" i="14"/>
  <c r="B53" i="14"/>
  <c r="B52" i="14" s="1"/>
  <c r="F53" i="14"/>
  <c r="F52" i="14" s="1"/>
  <c r="C57" i="14"/>
  <c r="D57" i="14"/>
  <c r="H59" i="14"/>
  <c r="H53" i="14"/>
  <c r="H52" i="14" s="1"/>
  <c r="E53" i="14"/>
  <c r="E52" i="14" s="1"/>
  <c r="E55" i="14"/>
  <c r="F57" i="14"/>
  <c r="D53" i="14"/>
  <c r="D52" i="14" s="1"/>
  <c r="E57" i="14"/>
  <c r="C59" i="14"/>
  <c r="G59" i="14"/>
  <c r="B59" i="14"/>
  <c r="F61" i="14"/>
  <c r="B61" i="14"/>
  <c r="C61" i="14"/>
  <c r="F59" i="14"/>
  <c r="D61" i="14"/>
  <c r="G61" i="14"/>
  <c r="C55" i="14"/>
  <c r="B73" i="14" a="1"/>
  <c r="E73" i="14" s="1"/>
  <c r="B79" i="14" a="1"/>
  <c r="C79" i="14" s="1"/>
  <c r="B75" i="14" a="1"/>
  <c r="E75" i="14" s="1"/>
  <c r="B71" i="14" a="1"/>
  <c r="E71" i="14" s="1"/>
  <c r="B77" i="14" a="1"/>
  <c r="F77" i="14" s="1"/>
  <c r="B69" i="14" a="1"/>
  <c r="B69" i="14" s="1"/>
  <c r="B68" i="14" s="1"/>
  <c r="B87" i="14" l="1" a="1"/>
  <c r="B87" i="14" s="1"/>
  <c r="B95" i="14" a="1"/>
  <c r="B93" i="14" a="1"/>
  <c r="E93" i="14" s="1"/>
  <c r="B77" i="14"/>
  <c r="D73" i="14"/>
  <c r="C71" i="14"/>
  <c r="H71" i="14"/>
  <c r="B71" i="14"/>
  <c r="F73" i="14"/>
  <c r="B85" i="14" a="1"/>
  <c r="B91" i="14" a="1"/>
  <c r="D91" i="14" s="1"/>
  <c r="G71" i="14"/>
  <c r="C98" i="14"/>
  <c r="B98" i="14"/>
  <c r="F71" i="14"/>
  <c r="D71" i="14"/>
  <c r="B89" i="14" a="1"/>
  <c r="C89" i="14" s="1"/>
  <c r="H73" i="14"/>
  <c r="B79" i="14"/>
  <c r="D75" i="14"/>
  <c r="H69" i="14"/>
  <c r="H68" i="14" s="1"/>
  <c r="G77" i="14"/>
  <c r="D77" i="14"/>
  <c r="C73" i="14"/>
  <c r="G73" i="14"/>
  <c r="B73" i="14"/>
  <c r="G75" i="14"/>
  <c r="B75" i="14"/>
  <c r="C75" i="14"/>
  <c r="F69" i="14"/>
  <c r="F68" i="14" s="1"/>
  <c r="E69" i="14"/>
  <c r="E68" i="14" s="1"/>
  <c r="C69" i="14"/>
  <c r="C68" i="14" s="1"/>
  <c r="H77" i="14"/>
  <c r="G69" i="14"/>
  <c r="G68" i="14" s="1"/>
  <c r="H75" i="14"/>
  <c r="C77" i="14"/>
  <c r="F75" i="14"/>
  <c r="D69" i="14"/>
  <c r="D68" i="14" s="1"/>
  <c r="E77" i="14"/>
  <c r="E87" i="14" l="1"/>
  <c r="H87" i="14"/>
  <c r="C87" i="14"/>
  <c r="G87" i="14"/>
  <c r="D87" i="14"/>
  <c r="B111" i="14" a="1"/>
  <c r="C111" i="14" s="1"/>
  <c r="F87" i="14"/>
  <c r="C93" i="14"/>
  <c r="B93" i="14"/>
  <c r="F93" i="14"/>
  <c r="B105" i="14" a="1"/>
  <c r="D105" i="14" s="1"/>
  <c r="G91" i="14"/>
  <c r="C114" i="14"/>
  <c r="C91" i="14"/>
  <c r="H93" i="14"/>
  <c r="B107" i="14" a="1"/>
  <c r="H107" i="14" s="1"/>
  <c r="G93" i="14"/>
  <c r="D93" i="14"/>
  <c r="B95" i="14"/>
  <c r="C95" i="14"/>
  <c r="C85" i="14"/>
  <c r="C84" i="14" s="1"/>
  <c r="B85" i="14"/>
  <c r="B84" i="14" s="1"/>
  <c r="B103" i="14" a="1"/>
  <c r="B101" i="14" a="1"/>
  <c r="E85" i="14"/>
  <c r="E84" i="14" s="1"/>
  <c r="B114" i="14"/>
  <c r="B117" i="14" s="1" a="1"/>
  <c r="B109" i="14" a="1"/>
  <c r="H109" i="14" s="1"/>
  <c r="H85" i="14"/>
  <c r="H84" i="14" s="1"/>
  <c r="F85" i="14"/>
  <c r="F84" i="14" s="1"/>
  <c r="G85" i="14"/>
  <c r="G84" i="14" s="1"/>
  <c r="D85" i="14"/>
  <c r="D84" i="14" s="1"/>
  <c r="E89" i="14"/>
  <c r="H89" i="14"/>
  <c r="F89" i="14"/>
  <c r="G89" i="14"/>
  <c r="D89" i="14"/>
  <c r="B89" i="14"/>
  <c r="B91" i="14"/>
  <c r="F91" i="14"/>
  <c r="H91" i="14"/>
  <c r="E91" i="14"/>
  <c r="B105" i="14"/>
  <c r="G105" i="14"/>
  <c r="B111" i="14" l="1"/>
  <c r="B127" i="14" a="1"/>
  <c r="F105" i="14"/>
  <c r="B127" i="14"/>
  <c r="B121" i="14" a="1"/>
  <c r="E121" i="14" s="1"/>
  <c r="B119" i="14" a="1"/>
  <c r="B119" i="14" s="1"/>
  <c r="D107" i="14"/>
  <c r="C105" i="14"/>
  <c r="C130" i="14"/>
  <c r="E105" i="14"/>
  <c r="H105" i="14"/>
  <c r="F107" i="14"/>
  <c r="G107" i="14"/>
  <c r="C107" i="14"/>
  <c r="B109" i="14"/>
  <c r="D109" i="14"/>
  <c r="F109" i="14"/>
  <c r="C109" i="14"/>
  <c r="C117" i="14"/>
  <c r="C116" i="14" s="1"/>
  <c r="H117" i="14"/>
  <c r="H116" i="14" s="1"/>
  <c r="E117" i="14"/>
  <c r="E116" i="14" s="1"/>
  <c r="G117" i="14"/>
  <c r="G116" i="14" s="1"/>
  <c r="F117" i="14"/>
  <c r="F116" i="14" s="1"/>
  <c r="B117" i="14"/>
  <c r="B116" i="14" s="1"/>
  <c r="B130" i="14"/>
  <c r="B137" i="14" s="1" a="1"/>
  <c r="B125" i="14" a="1"/>
  <c r="E125" i="14" s="1"/>
  <c r="B123" i="14" a="1"/>
  <c r="B123" i="14" s="1"/>
  <c r="B107" i="14"/>
  <c r="E107" i="14"/>
  <c r="H121" i="14"/>
  <c r="E103" i="14"/>
  <c r="G103" i="14"/>
  <c r="F103" i="14"/>
  <c r="B103" i="14"/>
  <c r="H103" i="14"/>
  <c r="D103" i="14"/>
  <c r="C103" i="14"/>
  <c r="G101" i="14"/>
  <c r="G100" i="14" s="1"/>
  <c r="E101" i="14"/>
  <c r="E100" i="14" s="1"/>
  <c r="C101" i="14"/>
  <c r="C100" i="14" s="1"/>
  <c r="B101" i="14"/>
  <c r="B100" i="14" s="1"/>
  <c r="H101" i="14"/>
  <c r="H100" i="14" s="1"/>
  <c r="D101" i="14"/>
  <c r="D100" i="14" s="1"/>
  <c r="F101" i="14"/>
  <c r="F100" i="14" s="1"/>
  <c r="E109" i="14"/>
  <c r="G109" i="14"/>
  <c r="D117" i="14"/>
  <c r="D116" i="14" s="1"/>
  <c r="F121" i="14"/>
  <c r="B121" i="14"/>
  <c r="H119" i="14"/>
  <c r="C121" i="14"/>
  <c r="D121" i="14"/>
  <c r="G121" i="14"/>
  <c r="C127" i="14"/>
  <c r="B143" i="14" a="1"/>
  <c r="B143" i="14" s="1"/>
  <c r="B141" i="14" a="1"/>
  <c r="G141" i="14" s="1"/>
  <c r="B133" i="14" a="1"/>
  <c r="F133" i="14" s="1"/>
  <c r="F132" i="14" s="1"/>
  <c r="F119" i="14"/>
  <c r="B146" i="14"/>
  <c r="C146" i="14"/>
  <c r="D119" i="14" l="1"/>
  <c r="E119" i="14"/>
  <c r="C119" i="14"/>
  <c r="G119" i="14"/>
  <c r="B139" i="14" a="1"/>
  <c r="E139" i="14" s="1"/>
  <c r="C123" i="14"/>
  <c r="D123" i="14"/>
  <c r="B137" i="14"/>
  <c r="E137" i="14"/>
  <c r="B135" i="14" a="1"/>
  <c r="F135" i="14" s="1"/>
  <c r="G123" i="14"/>
  <c r="H123" i="14"/>
  <c r="H125" i="14"/>
  <c r="G125" i="14"/>
  <c r="C143" i="14"/>
  <c r="B125" i="14"/>
  <c r="E123" i="14"/>
  <c r="D125" i="14"/>
  <c r="F125" i="14"/>
  <c r="F123" i="14"/>
  <c r="C125" i="14"/>
  <c r="H135" i="14"/>
  <c r="D137" i="14"/>
  <c r="H133" i="14"/>
  <c r="H132" i="14" s="1"/>
  <c r="G133" i="14"/>
  <c r="G132" i="14" s="1"/>
  <c r="C139" i="14"/>
  <c r="C137" i="14"/>
  <c r="E133" i="14"/>
  <c r="E132" i="14" s="1"/>
  <c r="C133" i="14"/>
  <c r="C132" i="14" s="1"/>
  <c r="D133" i="14"/>
  <c r="D132" i="14" s="1"/>
  <c r="H137" i="14"/>
  <c r="F137" i="14"/>
  <c r="D135" i="14"/>
  <c r="G137" i="14"/>
  <c r="E141" i="14"/>
  <c r="C141" i="14"/>
  <c r="F141" i="14"/>
  <c r="H141" i="14"/>
  <c r="D141" i="14"/>
  <c r="B141" i="14"/>
  <c r="H139" i="14"/>
  <c r="B133" i="14"/>
  <c r="B132" i="14" s="1"/>
  <c r="B139" i="14"/>
  <c r="B149" i="14" a="1"/>
  <c r="F149" i="14" s="1"/>
  <c r="F148" i="14" s="1"/>
  <c r="B151" i="14" a="1"/>
  <c r="G151" i="14" s="1"/>
  <c r="B153" i="14" a="1"/>
  <c r="D153" i="14" s="1"/>
  <c r="B155" i="14" a="1"/>
  <c r="C155" i="14" s="1"/>
  <c r="B159" i="14" a="1"/>
  <c r="B159" i="14" s="1"/>
  <c r="B157" i="14" a="1"/>
  <c r="F157" i="14" s="1"/>
  <c r="C162" i="14"/>
  <c r="B162" i="14"/>
  <c r="E135" i="14" l="1"/>
  <c r="F139" i="14"/>
  <c r="G139" i="14"/>
  <c r="D139" i="14"/>
  <c r="G135" i="14"/>
  <c r="E149" i="14"/>
  <c r="E148" i="14" s="1"/>
  <c r="C135" i="14"/>
  <c r="C149" i="14"/>
  <c r="C148" i="14" s="1"/>
  <c r="B135" i="14"/>
  <c r="H149" i="14"/>
  <c r="H148" i="14" s="1"/>
  <c r="B149" i="14"/>
  <c r="B148" i="14" s="1"/>
  <c r="G149" i="14"/>
  <c r="G148" i="14" s="1"/>
  <c r="B151" i="14"/>
  <c r="B157" i="14"/>
  <c r="C151" i="14"/>
  <c r="H151" i="14"/>
  <c r="E157" i="14"/>
  <c r="C157" i="14"/>
  <c r="H157" i="14"/>
  <c r="C159" i="14"/>
  <c r="D155" i="14"/>
  <c r="H155" i="14"/>
  <c r="E155" i="14"/>
  <c r="B153" i="14"/>
  <c r="F155" i="14"/>
  <c r="G155" i="14"/>
  <c r="B155" i="14"/>
  <c r="H153" i="14"/>
  <c r="G157" i="14"/>
  <c r="C153" i="14"/>
  <c r="D151" i="14"/>
  <c r="G153" i="14"/>
  <c r="F153" i="14"/>
  <c r="E151" i="14"/>
  <c r="F151" i="14"/>
  <c r="D149" i="14"/>
  <c r="D148" i="14" s="1"/>
  <c r="D157" i="14"/>
  <c r="E153" i="14"/>
  <c r="B175" i="14" a="1"/>
  <c r="B175" i="14" s="1"/>
  <c r="B167" i="14" a="1"/>
  <c r="F167" i="14" s="1"/>
  <c r="B173" i="14" a="1"/>
  <c r="F173" i="14" s="1"/>
  <c r="B169" i="14" a="1"/>
  <c r="B169" i="14" s="1"/>
  <c r="B165" i="14" a="1"/>
  <c r="B165" i="14" s="1"/>
  <c r="B164" i="14" s="1"/>
  <c r="B171" i="14" a="1"/>
  <c r="B171" i="14" s="1"/>
  <c r="B178" i="14"/>
  <c r="C178" i="14"/>
  <c r="E169" i="14" l="1"/>
  <c r="B173" i="14"/>
  <c r="D173" i="14"/>
  <c r="E173" i="14"/>
  <c r="H173" i="14"/>
  <c r="G173" i="14"/>
  <c r="C173" i="14"/>
  <c r="H167" i="14"/>
  <c r="H171" i="14"/>
  <c r="F171" i="14"/>
  <c r="D171" i="14"/>
  <c r="G171" i="14"/>
  <c r="C167" i="14"/>
  <c r="G167" i="14"/>
  <c r="C171" i="14"/>
  <c r="B167" i="14"/>
  <c r="E171" i="14"/>
  <c r="E167" i="14"/>
  <c r="F165" i="14"/>
  <c r="F164" i="14" s="1"/>
  <c r="G165" i="14"/>
  <c r="G164" i="14" s="1"/>
  <c r="D167" i="14"/>
  <c r="C175" i="14"/>
  <c r="D165" i="14"/>
  <c r="D164" i="14" s="1"/>
  <c r="C165" i="14"/>
  <c r="C164" i="14" s="1"/>
  <c r="H165" i="14"/>
  <c r="H164" i="14" s="1"/>
  <c r="E165" i="14"/>
  <c r="E164" i="14" s="1"/>
  <c r="C169" i="14"/>
  <c r="B189" i="14" a="1"/>
  <c r="C189" i="14" s="1"/>
  <c r="B181" i="14" a="1"/>
  <c r="D181" i="14" s="1"/>
  <c r="D180" i="14" s="1"/>
  <c r="B187" i="14" a="1"/>
  <c r="D187" i="14" s="1"/>
  <c r="B183" i="14" a="1"/>
  <c r="G183" i="14" s="1"/>
  <c r="B185" i="14" a="1"/>
  <c r="B185" i="14" s="1"/>
  <c r="B191" i="14" a="1"/>
  <c r="C191" i="14" s="1"/>
  <c r="D169" i="14"/>
  <c r="F169" i="14"/>
  <c r="H169" i="14"/>
  <c r="G169" i="14"/>
  <c r="C187" i="14"/>
  <c r="F187" i="14" l="1"/>
  <c r="H187" i="14"/>
  <c r="E187" i="14"/>
  <c r="B187" i="14"/>
  <c r="G187" i="14"/>
  <c r="B181" i="14"/>
  <c r="B180" i="14" s="1"/>
  <c r="D189" i="14"/>
  <c r="E185" i="14"/>
  <c r="G189" i="14"/>
  <c r="E183" i="14"/>
  <c r="F189" i="14"/>
  <c r="H189" i="14"/>
  <c r="H185" i="14"/>
  <c r="H183" i="14"/>
  <c r="B189" i="14"/>
  <c r="G185" i="14"/>
  <c r="D183" i="14"/>
  <c r="G181" i="14"/>
  <c r="G180" i="14" s="1"/>
  <c r="B191" i="14"/>
  <c r="F181" i="14"/>
  <c r="F180" i="14" s="1"/>
  <c r="D185" i="14"/>
  <c r="H181" i="14"/>
  <c r="H180" i="14" s="1"/>
  <c r="E189" i="14"/>
  <c r="C181" i="14"/>
  <c r="C180" i="14" s="1"/>
  <c r="E181" i="14"/>
  <c r="E180" i="14" s="1"/>
  <c r="C185" i="14"/>
  <c r="F183" i="14"/>
  <c r="C183" i="14"/>
  <c r="B183" i="14"/>
  <c r="F185" i="14"/>
</calcChain>
</file>

<file path=xl/sharedStrings.xml><?xml version="1.0" encoding="utf-8"?>
<sst xmlns="http://schemas.openxmlformats.org/spreadsheetml/2006/main" count="57" uniqueCount="47">
  <si>
    <t>Notes:</t>
  </si>
  <si>
    <t xml:space="preserve"> </t>
  </si>
  <si>
    <t>January</t>
  </si>
  <si>
    <t>SUNDAY</t>
  </si>
  <si>
    <t>New Year's Day</t>
  </si>
  <si>
    <t>Human Rights Day</t>
  </si>
  <si>
    <t>Good Friday</t>
  </si>
  <si>
    <t>Family Day</t>
  </si>
  <si>
    <t>Freedom Day</t>
  </si>
  <si>
    <t>Workers Day</t>
  </si>
  <si>
    <t>Youth Day</t>
  </si>
  <si>
    <t>National Women's Day</t>
  </si>
  <si>
    <t>Heritage Day</t>
  </si>
  <si>
    <t>Day of Reconciliation</t>
  </si>
  <si>
    <t>Public holiday</t>
  </si>
  <si>
    <t>Christmas Day</t>
  </si>
  <si>
    <t>Day of Goodwill</t>
  </si>
  <si>
    <t>Public Holidays</t>
  </si>
  <si>
    <t>End of term 4</t>
  </si>
  <si>
    <t>Start of term 1</t>
  </si>
  <si>
    <t>End of term 1</t>
  </si>
  <si>
    <t>Start of term 2</t>
  </si>
  <si>
    <t>End of term 2</t>
  </si>
  <si>
    <t>Start of term 3</t>
  </si>
  <si>
    <t>End of term 3</t>
  </si>
  <si>
    <t>Start of term 4</t>
  </si>
  <si>
    <t>Weekend and school holidays</t>
  </si>
  <si>
    <t>This calendar is free for you to use as you please.</t>
  </si>
  <si>
    <t>You can also 'print' or save it in pdf format for use on your website.</t>
  </si>
  <si>
    <t xml:space="preserve">Our contact details: schools@saschools.co.za </t>
  </si>
  <si>
    <t>A few tips to make your life easier</t>
  </si>
  <si>
    <t>You can enter up to 4 lines in each cell - more that that will not be visible.</t>
  </si>
  <si>
    <t>The calendar can be printed, A4 landscape mode, and is automatically laid out to one month per page.</t>
  </si>
  <si>
    <t>Subsequent years will be made available as and when the Department of Education releases the latest school terms schedule.</t>
  </si>
  <si>
    <t>We would love to hear from you - 
* Have you found this calendar useful?
* Do you have suggestions for improvement?</t>
  </si>
  <si>
    <t>See the notes on the next sheet, and then delete this note.</t>
  </si>
  <si>
    <t>If you really need more that that, you can try a different font or font size, but remember that this will make the text more difficult to read.</t>
  </si>
  <si>
    <t>If you are an Excel expert, you can modify the styles as you wish.</t>
  </si>
  <si>
    <t>Remember to "Enable Editing" in Excel.</t>
  </si>
  <si>
    <t>There are many calendar templates available, so why would you want to use this one?
* It is specifically suited for use in schools.
* It is already pre-populated with the South African school terms and public holidays.
* It is designed to be easy to use - saving you time and effort.</t>
  </si>
  <si>
    <t>You can add your own logo and/or school name at the top of the page.</t>
  </si>
  <si>
    <t>IMPORTANT: When entering your information, press ALT-ENTER to move to a new line in the same cell. Using spaces to fill up a line may look okay on the screen but then come out differently when printed or saved as a pdf file.</t>
  </si>
  <si>
    <t>If you would like us to customise it for you, e.g. include your school name or logo or to change the colour scheme, you are welcome to contact us for advice or assistance.</t>
  </si>
  <si>
    <t>SASchools Year Planner</t>
  </si>
  <si>
    <t>2019 Year Planner brought to you by SASchools - https://saschools.co.za</t>
  </si>
  <si>
    <t>How about distributing hard copies to staff or parents - with a few ads to cover your printing costs!</t>
  </si>
  <si>
    <t>Notes on using this planner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</si>
</sst>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d"/>
  </numFmts>
  <fonts count="24" x14ac:knownFonts="1">
    <font>
      <sz val="9"/>
      <name val="Trebuchet MS"/>
      <family val="2"/>
      <scheme val="major"/>
    </font>
    <font>
      <sz val="8"/>
      <name val="Arial"/>
      <family val="2"/>
    </font>
    <font>
      <sz val="10"/>
      <name val="Century Gothic"/>
      <family val="2"/>
    </font>
    <font>
      <b/>
      <sz val="11"/>
      <color theme="0"/>
      <name val="Arial"/>
      <family val="2"/>
      <scheme val="minor"/>
    </font>
    <font>
      <b/>
      <sz val="14"/>
      <color theme="0"/>
      <name val="Arial"/>
      <family val="2"/>
      <scheme val="minor"/>
    </font>
    <font>
      <b/>
      <sz val="28"/>
      <color theme="1" tint="0.34998626667073579"/>
      <name val="Arial"/>
      <family val="2"/>
      <scheme val="minor"/>
    </font>
    <font>
      <sz val="10"/>
      <color indexed="63"/>
      <name val="Arial"/>
      <family val="2"/>
      <scheme val="minor"/>
    </font>
    <font>
      <sz val="9"/>
      <name val="Trebuchet MS"/>
      <family val="2"/>
      <scheme val="major"/>
    </font>
    <font>
      <b/>
      <sz val="8"/>
      <color theme="0"/>
      <name val="Arial"/>
      <family val="2"/>
      <scheme val="minor"/>
    </font>
    <font>
      <sz val="9"/>
      <color theme="1"/>
      <name val="Trebuchet MS"/>
      <family val="2"/>
      <scheme val="major"/>
    </font>
    <font>
      <sz val="1"/>
      <color theme="0"/>
      <name val="Arial"/>
      <family val="2"/>
      <scheme val="minor"/>
    </font>
    <font>
      <b/>
      <sz val="28"/>
      <color theme="0"/>
      <name val="Arial"/>
      <family val="2"/>
      <scheme val="minor"/>
    </font>
    <font>
      <b/>
      <sz val="9"/>
      <color theme="1" tint="0.34998626667073579"/>
      <name val="Arial"/>
      <family val="2"/>
      <scheme val="minor"/>
    </font>
    <font>
      <sz val="36"/>
      <color rgb="FF660000"/>
      <name val="Trebuchet MS"/>
      <family val="2"/>
      <scheme val="major"/>
    </font>
    <font>
      <sz val="12"/>
      <color theme="1" tint="0.499984740745262"/>
      <name val="Trebuchet MS"/>
      <family val="2"/>
      <scheme val="major"/>
    </font>
    <font>
      <sz val="10"/>
      <color theme="1"/>
      <name val="Calibri"/>
      <family val="2"/>
    </font>
    <font>
      <u/>
      <sz val="9"/>
      <color rgb="FF002060"/>
      <name val="Trebuchet MS"/>
      <family val="2"/>
      <scheme val="major"/>
    </font>
    <font>
      <b/>
      <sz val="18"/>
      <color theme="3"/>
      <name val="Trebuchet MS"/>
      <family val="2"/>
      <scheme val="major"/>
    </font>
    <font>
      <sz val="12"/>
      <name val="Calibri"/>
      <family val="2"/>
    </font>
    <font>
      <b/>
      <u/>
      <sz val="12"/>
      <color rgb="FF0070C0"/>
      <name val="Calibri"/>
      <family val="2"/>
    </font>
    <font>
      <sz val="9"/>
      <color theme="1"/>
      <name val="Calibri"/>
      <family val="2"/>
    </font>
    <font>
      <sz val="10"/>
      <name val="Arial"/>
      <family val="2"/>
    </font>
    <font>
      <b/>
      <u/>
      <sz val="10"/>
      <color rgb="FF0070C0"/>
      <name val="Calibri"/>
      <family val="2"/>
    </font>
    <font>
      <sz val="10"/>
      <color theme="1" tint="0.499984740745262"/>
      <name val="Calibri"/>
      <family val="2"/>
    </font>
  </fonts>
  <fills count="14">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rgb="FF660000"/>
        <bgColor indexed="64"/>
      </patternFill>
    </fill>
    <fill>
      <patternFill patternType="solid">
        <fgColor rgb="FFDF7514"/>
        <bgColor indexed="64"/>
      </patternFill>
    </fill>
    <fill>
      <patternFill patternType="solid">
        <fgColor rgb="FF0078F8"/>
        <bgColor indexed="64"/>
      </patternFill>
    </fill>
    <fill>
      <patternFill patternType="solid">
        <fgColor rgb="FFF4F4F4"/>
        <bgColor indexed="64"/>
      </patternFill>
    </fill>
    <fill>
      <patternFill patternType="solid">
        <fgColor rgb="FFD0D0D0"/>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s>
  <borders count="2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right style="thin">
        <color theme="0" tint="-0.14996795556505021"/>
      </right>
      <top style="thin">
        <color theme="0" tint="-0.14996795556505021"/>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style="thin">
        <color theme="0" tint="-0.14996795556505021"/>
      </left>
      <right/>
      <top/>
      <bottom/>
      <diagonal/>
    </border>
    <border>
      <left/>
      <right/>
      <top style="thin">
        <color theme="0" tint="-0.14993743705557422"/>
      </top>
      <bottom/>
      <diagonal/>
    </border>
    <border>
      <left/>
      <right/>
      <top style="thin">
        <color theme="0" tint="-0.14996795556505021"/>
      </top>
      <bottom/>
      <diagonal/>
    </border>
    <border>
      <left style="thin">
        <color theme="0" tint="-0.14993743705557422"/>
      </left>
      <right style="thin">
        <color theme="0" tint="-0.14993743705557422"/>
      </right>
      <top style="thin">
        <color theme="0" tint="-0.14993743705557422"/>
      </top>
      <bottom/>
      <diagonal/>
    </border>
    <border>
      <left/>
      <right style="thin">
        <color theme="0" tint="-0.14993743705557422"/>
      </right>
      <top style="thin">
        <color theme="0" tint="-0.14993743705557422"/>
      </top>
      <bottom/>
      <diagonal/>
    </border>
    <border>
      <left/>
      <right style="thin">
        <color theme="0" tint="-0.14993743705557422"/>
      </right>
      <top/>
      <bottom style="thin">
        <color theme="0" tint="-0.14993743705557422"/>
      </bottom>
      <diagonal/>
    </border>
    <border>
      <left style="thin">
        <color theme="0" tint="-0.14996795556505021"/>
      </left>
      <right style="thick">
        <color theme="0"/>
      </right>
      <top style="thin">
        <color theme="0" tint="-0.14996795556505021"/>
      </top>
      <bottom/>
      <diagonal/>
    </border>
    <border>
      <left/>
      <right style="thick">
        <color theme="0"/>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style="thin">
        <color theme="0" tint="-0.14993743705557422"/>
      </top>
      <bottom/>
      <diagonal/>
    </border>
    <border>
      <left/>
      <right style="thin">
        <color theme="0" tint="-0.14993743705557422"/>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ck">
        <color theme="0"/>
      </right>
      <top style="thin">
        <color theme="0" tint="-0.14993743705557422"/>
      </top>
      <bottom/>
      <diagonal/>
    </border>
    <border>
      <left style="thin">
        <color theme="0" tint="-0.14993743705557422"/>
      </left>
      <right style="thick">
        <color theme="0"/>
      </right>
      <top style="thin">
        <color theme="0" tint="-0.14993743705557422"/>
      </top>
      <bottom/>
      <diagonal/>
    </border>
    <border>
      <left/>
      <right style="thin">
        <color theme="0" tint="-0.14993743705557422"/>
      </right>
      <top/>
      <bottom/>
      <diagonal/>
    </border>
    <border>
      <left style="thin">
        <color theme="0" tint="-0.14993743705557422"/>
      </left>
      <right style="thin">
        <color theme="0" tint="-0.14996795556505021"/>
      </right>
      <top/>
      <bottom/>
      <diagonal/>
    </border>
    <border>
      <left style="thin">
        <color theme="0" tint="-0.14993743705557422"/>
      </left>
      <right/>
      <top/>
      <bottom style="thin">
        <color theme="0" tint="-0.14993743705557422"/>
      </bottom>
      <diagonal/>
    </border>
    <border>
      <left/>
      <right/>
      <top/>
      <bottom style="thin">
        <color theme="0" tint="-0.14993743705557422"/>
      </bottom>
      <diagonal/>
    </border>
    <border>
      <left style="thin">
        <color theme="0" tint="-0.14993743705557422"/>
      </left>
      <right style="thin">
        <color theme="0" tint="-0.14993743705557422"/>
      </right>
      <top/>
      <bottom style="thin">
        <color theme="0" tint="-0.14996795556505021"/>
      </bottom>
      <diagonal/>
    </border>
  </borders>
  <cellStyleXfs count="25">
    <xf numFmtId="0" fontId="0" fillId="0" borderId="0" applyFill="0" applyBorder="0" applyProtection="0">
      <alignment horizontal="left" indent="1"/>
    </xf>
    <xf numFmtId="0" fontId="6" fillId="3" borderId="0" applyNumberFormat="0" applyBorder="0" applyAlignment="0" applyProtection="0"/>
    <xf numFmtId="0" fontId="5" fillId="0" borderId="0" applyNumberFormat="0" applyFill="0" applyAlignment="0" applyProtection="0"/>
    <xf numFmtId="0" fontId="3" fillId="4" borderId="1" applyNumberFormat="0" applyAlignment="0" applyProtection="0"/>
    <xf numFmtId="0" fontId="4" fillId="5" borderId="2" applyNumberFormat="0" applyProtection="0">
      <alignment vertical="center"/>
    </xf>
    <xf numFmtId="0" fontId="8" fillId="7" borderId="3" applyNumberFormat="0">
      <alignment horizontal="center"/>
    </xf>
    <xf numFmtId="165" fontId="14" fillId="0" borderId="4" applyFill="0" applyProtection="0">
      <alignment horizontal="left" vertical="center" wrapText="1" indent="1"/>
    </xf>
    <xf numFmtId="165" fontId="15" fillId="11" borderId="5" applyProtection="0">
      <alignment horizontal="left" vertical="top" wrapText="1"/>
    </xf>
    <xf numFmtId="165" fontId="9" fillId="0" borderId="0" applyNumberFormat="0" applyFill="0" applyProtection="0">
      <alignment horizontal="left" vertical="top" wrapText="1" indent="1"/>
    </xf>
    <xf numFmtId="165" fontId="7" fillId="0" borderId="6" applyNumberFormat="0" applyFill="0" applyProtection="0">
      <alignment horizontal="left" vertical="center" wrapText="1" indent="1"/>
    </xf>
    <xf numFmtId="0" fontId="13" fillId="0" borderId="0" applyNumberFormat="0" applyFill="0" applyBorder="0" applyProtection="0">
      <alignment horizontal="left" indent="7"/>
    </xf>
    <xf numFmtId="0" fontId="10" fillId="0" borderId="0" applyNumberFormat="0" applyFill="0" applyBorder="0" applyAlignment="0" applyProtection="0">
      <alignment horizontal="left" vertical="center"/>
    </xf>
    <xf numFmtId="0" fontId="8" fillId="8" borderId="3">
      <alignment horizontal="center"/>
    </xf>
    <xf numFmtId="0" fontId="11" fillId="6" borderId="0">
      <alignment horizontal="center"/>
    </xf>
    <xf numFmtId="164" fontId="12" fillId="2" borderId="0" applyNumberFormat="0" applyFill="0" applyBorder="0">
      <alignment wrapText="1"/>
    </xf>
    <xf numFmtId="165" fontId="14" fillId="9" borderId="5" applyProtection="0">
      <alignment horizontal="left" vertical="top" wrapText="1" indent="1"/>
    </xf>
    <xf numFmtId="165" fontId="9" fillId="10" borderId="5" applyProtection="0">
      <alignment horizontal="center" vertical="top" wrapText="1"/>
    </xf>
    <xf numFmtId="0" fontId="16" fillId="0" borderId="0" applyNumberFormat="0" applyFill="0" applyBorder="0" applyAlignment="0" applyProtection="0">
      <alignment horizontal="left" indent="1"/>
    </xf>
    <xf numFmtId="0" fontId="17" fillId="0" borderId="0" applyNumberFormat="0" applyFill="0" applyBorder="0" applyAlignment="0" applyProtection="0"/>
    <xf numFmtId="165" fontId="15" fillId="12" borderId="5" applyProtection="0">
      <alignment horizontal="left" vertical="top" wrapText="1"/>
    </xf>
    <xf numFmtId="165" fontId="20" fillId="11" borderId="5" applyProtection="0">
      <alignment horizontal="left" vertical="top" wrapText="1"/>
    </xf>
    <xf numFmtId="165" fontId="20" fillId="12" borderId="5" applyProtection="0">
      <alignment horizontal="left" vertical="top" wrapText="1"/>
    </xf>
    <xf numFmtId="0" fontId="21" fillId="0" borderId="0"/>
    <xf numFmtId="165" fontId="15" fillId="11" borderId="5" applyProtection="0">
      <alignment horizontal="left" vertical="top" wrapText="1"/>
    </xf>
    <xf numFmtId="165" fontId="15" fillId="12" borderId="5" applyProtection="0">
      <alignment horizontal="left" vertical="top" wrapText="1"/>
    </xf>
  </cellStyleXfs>
  <cellXfs count="80">
    <xf numFmtId="0" fontId="0" fillId="0" borderId="0" xfId="0">
      <alignment horizontal="left" indent="1"/>
    </xf>
    <xf numFmtId="0" fontId="0" fillId="2" borderId="0" xfId="0" applyFill="1">
      <alignment horizontal="left" indent="1"/>
    </xf>
    <xf numFmtId="0" fontId="2" fillId="2" borderId="0" xfId="0" applyFont="1" applyFill="1">
      <alignment horizontal="left" indent="1"/>
    </xf>
    <xf numFmtId="0" fontId="2" fillId="0" borderId="0" xfId="0" applyFont="1">
      <alignment horizontal="left" indent="1"/>
    </xf>
    <xf numFmtId="164" fontId="5" fillId="2" borderId="0" xfId="2" applyNumberFormat="1" applyFill="1" applyBorder="1" applyAlignment="1">
      <alignment vertical="center"/>
    </xf>
    <xf numFmtId="0" fontId="13" fillId="0" borderId="0" xfId="10">
      <alignment horizontal="left" indent="7"/>
    </xf>
    <xf numFmtId="0" fontId="13" fillId="0" borderId="0" xfId="10">
      <alignment horizontal="left" indent="7"/>
    </xf>
    <xf numFmtId="0" fontId="13" fillId="0" borderId="0" xfId="10" applyAlignment="1"/>
    <xf numFmtId="0" fontId="12" fillId="2" borderId="0" xfId="14" applyNumberFormat="1" applyFill="1">
      <alignment wrapText="1"/>
    </xf>
    <xf numFmtId="0" fontId="0" fillId="2" borderId="0" xfId="0" applyFill="1" applyBorder="1">
      <alignment horizontal="left" indent="1"/>
    </xf>
    <xf numFmtId="165" fontId="15" fillId="0" borderId="0" xfId="7" applyFill="1" applyBorder="1">
      <alignment horizontal="left" vertical="top" wrapText="1"/>
    </xf>
    <xf numFmtId="165" fontId="9" fillId="0" borderId="0" xfId="8" applyBorder="1">
      <alignment horizontal="left" vertical="top" wrapText="1" indent="1"/>
    </xf>
    <xf numFmtId="0" fontId="0" fillId="0" borderId="0" xfId="0" applyBorder="1">
      <alignment horizontal="left" indent="1"/>
    </xf>
    <xf numFmtId="0" fontId="0" fillId="2" borderId="0" xfId="0" applyFill="1" applyAlignment="1">
      <alignment horizontal="left" vertical="top" indent="1"/>
    </xf>
    <xf numFmtId="165" fontId="14" fillId="0" borderId="9" xfId="6" applyFill="1" applyBorder="1">
      <alignment horizontal="left" vertical="center" wrapText="1" indent="1"/>
    </xf>
    <xf numFmtId="165" fontId="14" fillId="0" borderId="10" xfId="6" applyFill="1" applyBorder="1">
      <alignment horizontal="left" vertical="center" wrapText="1" indent="1"/>
    </xf>
    <xf numFmtId="165" fontId="14" fillId="0" borderId="11" xfId="6" applyFill="1" applyBorder="1">
      <alignment horizontal="left" vertical="center" wrapText="1" indent="1"/>
    </xf>
    <xf numFmtId="165" fontId="15" fillId="0" borderId="12" xfId="7" applyFill="1" applyBorder="1">
      <alignment horizontal="left" vertical="top" wrapText="1"/>
    </xf>
    <xf numFmtId="0" fontId="11" fillId="6" borderId="0" xfId="13" applyAlignment="1">
      <alignment horizontal="center" vertical="center"/>
    </xf>
    <xf numFmtId="0" fontId="13" fillId="0" borderId="0" xfId="10" applyAlignment="1">
      <alignment horizontal="left" vertical="center"/>
    </xf>
    <xf numFmtId="164" fontId="13" fillId="2" borderId="0" xfId="10" applyNumberFormat="1" applyFill="1" applyBorder="1" applyAlignment="1">
      <alignment horizontal="left" vertical="center"/>
    </xf>
    <xf numFmtId="0" fontId="13" fillId="0" borderId="0" xfId="10" applyAlignment="1">
      <alignment vertical="center"/>
    </xf>
    <xf numFmtId="165" fontId="14" fillId="10" borderId="4" xfId="6" applyFill="1" applyBorder="1">
      <alignment horizontal="left" vertical="center" wrapText="1" indent="1"/>
    </xf>
    <xf numFmtId="165" fontId="14" fillId="9" borderId="5" xfId="15" applyBorder="1">
      <alignment horizontal="left" vertical="top" wrapText="1" indent="1"/>
    </xf>
    <xf numFmtId="165" fontId="14" fillId="0" borderId="4" xfId="6" applyFill="1" applyBorder="1">
      <alignment horizontal="left" vertical="center" wrapText="1" indent="1"/>
    </xf>
    <xf numFmtId="165" fontId="15" fillId="0" borderId="5" xfId="7" applyFill="1" applyBorder="1">
      <alignment horizontal="left" vertical="top" wrapText="1"/>
    </xf>
    <xf numFmtId="0" fontId="8" fillId="7" borderId="13" xfId="5" applyBorder="1" applyAlignment="1">
      <alignment horizontal="center" vertical="center"/>
    </xf>
    <xf numFmtId="0" fontId="8" fillId="8" borderId="14" xfId="12" applyBorder="1">
      <alignment horizontal="center"/>
    </xf>
    <xf numFmtId="165" fontId="14" fillId="9" borderId="15" xfId="15" applyBorder="1">
      <alignment horizontal="left" vertical="top" wrapText="1" indent="1"/>
    </xf>
    <xf numFmtId="165" fontId="15" fillId="0" borderId="17" xfId="7" applyFill="1" applyBorder="1">
      <alignment horizontal="left" vertical="top" wrapText="1"/>
    </xf>
    <xf numFmtId="0" fontId="8" fillId="8" borderId="20" xfId="12" applyBorder="1">
      <alignment horizontal="center"/>
    </xf>
    <xf numFmtId="0" fontId="8" fillId="7" borderId="21" xfId="5" applyBorder="1" applyAlignment="1">
      <alignment horizontal="center" vertical="center"/>
    </xf>
    <xf numFmtId="0" fontId="8" fillId="7" borderId="11" xfId="5" applyBorder="1">
      <alignment horizontal="center"/>
    </xf>
    <xf numFmtId="165" fontId="14" fillId="9" borderId="22" xfId="15" applyBorder="1">
      <alignment horizontal="left" vertical="top" wrapText="1" indent="1"/>
    </xf>
    <xf numFmtId="165" fontId="14" fillId="9" borderId="23" xfId="15" applyBorder="1">
      <alignment horizontal="left" vertical="top" wrapText="1" indent="1"/>
    </xf>
    <xf numFmtId="0" fontId="8" fillId="7" borderId="4" xfId="5" applyBorder="1" applyAlignment="1">
      <alignment horizontal="center" vertical="center"/>
    </xf>
    <xf numFmtId="165" fontId="14" fillId="9" borderId="7" xfId="15" applyBorder="1">
      <alignment horizontal="left" vertical="top" wrapText="1" indent="1"/>
    </xf>
    <xf numFmtId="165" fontId="15" fillId="0" borderId="26" xfId="7" applyFill="1" applyBorder="1">
      <alignment horizontal="left" vertical="top" wrapText="1"/>
    </xf>
    <xf numFmtId="165" fontId="15" fillId="11" borderId="5" xfId="7">
      <alignment horizontal="left" vertical="top" wrapText="1"/>
    </xf>
    <xf numFmtId="0" fontId="17" fillId="0" borderId="0" xfId="18" applyAlignment="1">
      <alignment horizontal="left" indent="1"/>
    </xf>
    <xf numFmtId="0" fontId="18" fillId="0" borderId="0" xfId="0" applyFont="1">
      <alignment horizontal="left" indent="1"/>
    </xf>
    <xf numFmtId="0" fontId="18" fillId="0" borderId="0" xfId="0" applyFont="1" applyAlignment="1">
      <alignment horizontal="left" vertical="top" wrapText="1" indent="1"/>
    </xf>
    <xf numFmtId="0" fontId="17" fillId="0" borderId="0" xfId="18" applyAlignment="1">
      <alignment horizontal="left" vertical="top" wrapText="1" indent="1"/>
    </xf>
    <xf numFmtId="0" fontId="19" fillId="0" borderId="0" xfId="17" applyFont="1" applyAlignment="1">
      <alignment horizontal="left" vertical="top" wrapText="1" indent="1"/>
    </xf>
    <xf numFmtId="0" fontId="12" fillId="2" borderId="0" xfId="14" applyNumberFormat="1" applyFill="1" applyAlignment="1">
      <alignment vertical="center" wrapText="1"/>
    </xf>
    <xf numFmtId="0" fontId="18" fillId="0" borderId="0" xfId="0" applyFont="1" applyAlignment="1">
      <alignment horizontal="right" vertical="top"/>
    </xf>
    <xf numFmtId="0" fontId="18" fillId="0" borderId="0" xfId="0" applyFont="1" applyAlignment="1">
      <alignment horizontal="center" vertical="top"/>
    </xf>
    <xf numFmtId="0" fontId="0" fillId="0" borderId="0" xfId="0" applyAlignment="1">
      <alignment horizontal="center" vertical="top"/>
    </xf>
    <xf numFmtId="165" fontId="15" fillId="12" borderId="5" xfId="19">
      <alignment horizontal="left" vertical="top" wrapText="1"/>
    </xf>
    <xf numFmtId="49" fontId="18" fillId="13" borderId="0" xfId="0" applyNumberFormat="1" applyFont="1" applyFill="1" applyAlignment="1">
      <alignment horizontal="left" vertical="top" wrapText="1" indent="1"/>
    </xf>
    <xf numFmtId="49" fontId="18" fillId="0" borderId="0" xfId="0" applyNumberFormat="1" applyFont="1" applyAlignment="1">
      <alignment horizontal="left" vertical="top" wrapText="1" indent="1"/>
    </xf>
    <xf numFmtId="165" fontId="15" fillId="11" borderId="5" xfId="23">
      <alignment horizontal="left" vertical="top" wrapText="1"/>
    </xf>
    <xf numFmtId="165" fontId="14" fillId="9" borderId="5" xfId="15">
      <alignment horizontal="left" vertical="top" wrapText="1" indent="1"/>
    </xf>
    <xf numFmtId="165" fontId="14" fillId="0" borderId="4" xfId="6">
      <alignment horizontal="left" vertical="center" wrapText="1" indent="1"/>
    </xf>
    <xf numFmtId="165" fontId="14" fillId="10" borderId="4" xfId="6" applyFill="1">
      <alignment horizontal="left" vertical="center" wrapText="1" indent="1"/>
    </xf>
    <xf numFmtId="165" fontId="14" fillId="11" borderId="4" xfId="6" applyFill="1">
      <alignment horizontal="left" vertical="center" wrapText="1" indent="1"/>
    </xf>
    <xf numFmtId="165" fontId="14" fillId="10" borderId="4" xfId="6" applyFill="1" applyAlignment="1">
      <alignment horizontal="left" vertical="top" wrapText="1" indent="1"/>
    </xf>
    <xf numFmtId="165" fontId="15" fillId="10" borderId="5" xfId="16" applyFont="1">
      <alignment horizontal="center" vertical="top" wrapText="1"/>
    </xf>
    <xf numFmtId="165" fontId="15" fillId="10" borderId="5" xfId="16" applyFont="1" applyBorder="1">
      <alignment horizontal="center" vertical="top" wrapText="1"/>
    </xf>
    <xf numFmtId="165" fontId="15" fillId="10" borderId="5" xfId="16" applyFont="1" applyBorder="1" applyAlignment="1">
      <alignment horizontal="center" vertical="top" wrapText="1"/>
    </xf>
    <xf numFmtId="165" fontId="23" fillId="9" borderId="5" xfId="15" applyFont="1" applyBorder="1">
      <alignment horizontal="left" vertical="top" wrapText="1" indent="1"/>
    </xf>
    <xf numFmtId="165" fontId="15" fillId="10" borderId="15" xfId="16" applyFont="1" applyBorder="1" applyAlignment="1">
      <alignment horizontal="center" vertical="top" wrapText="1"/>
    </xf>
    <xf numFmtId="0" fontId="13" fillId="0" borderId="0" xfId="10" applyAlignment="1">
      <alignment horizontal="center"/>
    </xf>
    <xf numFmtId="0" fontId="16" fillId="2" borderId="0" xfId="17" applyNumberFormat="1" applyFill="1" applyAlignment="1">
      <alignment vertical="center" wrapText="1"/>
    </xf>
    <xf numFmtId="165" fontId="0" fillId="0" borderId="8" xfId="9" applyFont="1" applyBorder="1">
      <alignment horizontal="left" vertical="center" wrapText="1" indent="1"/>
    </xf>
    <xf numFmtId="165" fontId="7" fillId="0" borderId="6" xfId="9" applyBorder="1">
      <alignment horizontal="left" vertical="center" wrapText="1" indent="1"/>
    </xf>
    <xf numFmtId="165" fontId="7" fillId="0" borderId="16" xfId="9" applyBorder="1">
      <alignment horizontal="left" vertical="center" wrapText="1" indent="1"/>
    </xf>
    <xf numFmtId="165" fontId="22" fillId="11" borderId="24" xfId="17" applyNumberFormat="1" applyFont="1" applyFill="1" applyBorder="1" applyAlignment="1">
      <alignment horizontal="center" vertical="center" wrapText="1"/>
    </xf>
    <xf numFmtId="165" fontId="22" fillId="11" borderId="25" xfId="17" applyNumberFormat="1" applyFont="1" applyFill="1" applyBorder="1" applyAlignment="1">
      <alignment horizontal="center" vertical="center" wrapText="1"/>
    </xf>
    <xf numFmtId="165" fontId="22" fillId="11" borderId="12" xfId="17" applyNumberFormat="1" applyFont="1" applyFill="1" applyBorder="1" applyAlignment="1">
      <alignment horizontal="center" vertical="center" wrapText="1"/>
    </xf>
    <xf numFmtId="165" fontId="14" fillId="9" borderId="0" xfId="15" applyBorder="1" applyAlignment="1">
      <alignment horizontal="center" vertical="top" wrapText="1"/>
    </xf>
    <xf numFmtId="165" fontId="14" fillId="9" borderId="5" xfId="15" applyBorder="1" applyAlignment="1">
      <alignment horizontal="center" vertical="top" wrapText="1"/>
    </xf>
    <xf numFmtId="165" fontId="9" fillId="10" borderId="5" xfId="16" applyBorder="1">
      <alignment horizontal="center" vertical="top" wrapText="1"/>
    </xf>
    <xf numFmtId="165" fontId="9" fillId="10" borderId="22" xfId="16" applyBorder="1">
      <alignment horizontal="center" vertical="top" wrapText="1"/>
    </xf>
    <xf numFmtId="165" fontId="15" fillId="0" borderId="18" xfId="8" applyFont="1" applyBorder="1">
      <alignment horizontal="left" vertical="top" wrapText="1" indent="1"/>
    </xf>
    <xf numFmtId="165" fontId="15" fillId="0" borderId="19" xfId="8" applyFont="1" applyBorder="1">
      <alignment horizontal="left" vertical="top" wrapText="1" indent="1"/>
    </xf>
    <xf numFmtId="165" fontId="9" fillId="0" borderId="18" xfId="8" applyBorder="1">
      <alignment horizontal="left" vertical="top" wrapText="1" indent="1"/>
    </xf>
    <xf numFmtId="165" fontId="9" fillId="0" borderId="19" xfId="8" applyBorder="1">
      <alignment horizontal="left" vertical="top" wrapText="1" indent="1"/>
    </xf>
    <xf numFmtId="165" fontId="15" fillId="11" borderId="19" xfId="7" applyBorder="1">
      <alignment horizontal="left" vertical="top" wrapText="1"/>
    </xf>
    <xf numFmtId="165" fontId="0" fillId="0" borderId="6" xfId="9" applyFont="1" applyBorder="1">
      <alignment horizontal="left" vertical="center" wrapText="1" indent="1"/>
    </xf>
  </cellXfs>
  <cellStyles count="25">
    <cellStyle name="40% - Accent1" xfId="1" builtinId="31" customBuiltin="1"/>
    <cellStyle name="Accent1" xfId="3" builtinId="29" customBuiltin="1"/>
    <cellStyle name="Accent5" xfId="4" builtinId="45" customBuiltin="1"/>
    <cellStyle name="Day" xfId="6"/>
    <cellStyle name="Day Detail" xfId="7"/>
    <cellStyle name="Day Detail 2" xfId="23"/>
    <cellStyle name="Day Detail 3" xfId="20"/>
    <cellStyle name="Day Header 1" xfId="5"/>
    <cellStyle name="Day Header 2" xfId="12"/>
    <cellStyle name="Heading 1" xfId="2" builtinId="16" customBuiltin="1"/>
    <cellStyle name="Hidden" xfId="11"/>
    <cellStyle name="Holiday" xfId="16"/>
    <cellStyle name="Hyperlink" xfId="17" builtinId="8" customBuiltin="1"/>
    <cellStyle name="Month" xfId="10"/>
    <cellStyle name="Normal" xfId="0" builtinId="0" customBuiltin="1"/>
    <cellStyle name="Normal 2" xfId="22"/>
    <cellStyle name="Notes" xfId="8"/>
    <cellStyle name="Notes Header" xfId="9"/>
    <cellStyle name="Tip" xfId="14"/>
    <cellStyle name="Title" xfId="18" builtinId="15"/>
    <cellStyle name="Weekend" xfId="15"/>
    <cellStyle name="Weekend Detail" xfId="19"/>
    <cellStyle name="Weekend Detail 2" xfId="24"/>
    <cellStyle name="Weekend Detail 3" xfId="21"/>
    <cellStyle name="Year" xfId="13"/>
  </cellStyles>
  <dxfs count="12">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mruColors>
      <color rgb="FF0078F8"/>
      <color rgb="FFDF7514"/>
      <color rgb="FFD0D0D0"/>
      <color rgb="FFF4F4F4"/>
      <color rgb="FF66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Academic calendar">
      <a:majorFont>
        <a:latin typeface="Trebuchet MS"/>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aschools.co.z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chools@saschools.co.za?subject=SASchools%20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78F8"/>
    <pageSetUpPr autoPageBreaks="0" fitToPage="1"/>
  </sheetPr>
  <dimension ref="A1:I192"/>
  <sheetViews>
    <sheetView showGridLines="0" tabSelected="1" zoomScale="115" zoomScaleNormal="115" workbookViewId="0"/>
  </sheetViews>
  <sheetFormatPr defaultColWidth="9" defaultRowHeight="15" x14ac:dyDescent="0.35"/>
  <cols>
    <col min="1" max="1" width="2.6640625" style="1" customWidth="1"/>
    <col min="2" max="2" width="18.33203125" customWidth="1"/>
    <col min="3" max="8" width="17.83203125" customWidth="1"/>
    <col min="9" max="9" width="2.6640625" customWidth="1"/>
  </cols>
  <sheetData>
    <row r="1" spans="1:9" ht="49.5" customHeight="1" x14ac:dyDescent="0.7">
      <c r="A1" s="13"/>
      <c r="B1" s="62" t="s">
        <v>43</v>
      </c>
      <c r="C1" s="62"/>
      <c r="D1" s="62"/>
      <c r="E1" s="62"/>
      <c r="F1" s="62"/>
      <c r="G1" s="62"/>
      <c r="H1" s="62"/>
    </row>
    <row r="2" spans="1:9" s="1" customFormat="1" ht="54" customHeight="1" x14ac:dyDescent="0.7">
      <c r="B2" s="18">
        <v>2019</v>
      </c>
      <c r="C2" s="19" t="s">
        <v>2</v>
      </c>
      <c r="D2" s="7"/>
      <c r="E2" s="44"/>
      <c r="F2" s="8"/>
      <c r="G2" s="63" t="s">
        <v>35</v>
      </c>
      <c r="H2" s="63"/>
    </row>
    <row r="3" spans="1:9" s="1" customFormat="1" ht="15" customHeight="1" x14ac:dyDescent="0.7">
      <c r="B3" s="5"/>
      <c r="C3"/>
      <c r="D3" s="4"/>
      <c r="E3" s="4"/>
      <c r="F3" s="4"/>
      <c r="G3" s="4"/>
    </row>
    <row r="4" spans="1:9" s="3" customFormat="1" ht="14.25" customHeight="1" x14ac:dyDescent="0.25">
      <c r="A4" s="2"/>
      <c r="B4" s="31" t="s">
        <v>3</v>
      </c>
      <c r="C4" s="30" t="str">
        <f>UPPER(TEXT(C5,"dddd"))</f>
        <v>MONDAY</v>
      </c>
      <c r="D4" s="30" t="str">
        <f t="shared" ref="D4:H4" si="0">UPPER(TEXT(D5,"dddd"))</f>
        <v>TUESDAY</v>
      </c>
      <c r="E4" s="30" t="str">
        <f t="shared" si="0"/>
        <v>WEDNESDAY</v>
      </c>
      <c r="F4" s="30" t="str">
        <f t="shared" si="0"/>
        <v>THURSDAY</v>
      </c>
      <c r="G4" s="30" t="str">
        <f t="shared" si="0"/>
        <v>FRIDAY</v>
      </c>
      <c r="H4" s="32" t="str">
        <f t="shared" si="0"/>
        <v>SATURDAY</v>
      </c>
      <c r="I4" s="3" t="s">
        <v>1</v>
      </c>
    </row>
    <row r="5" spans="1:9" ht="16.5" customHeight="1" x14ac:dyDescent="0.35">
      <c r="B5" s="52">
        <f t="array" ref="B5:H5">Days+1+DATE(Calendar1Year,Calendar1MonthOption,1)-WEEKDAY(DATE(Calendar1Year,Calendar1MonthOption,1),WeekdayOption)</f>
        <v>43464</v>
      </c>
      <c r="C5" s="52">
        <v>43465</v>
      </c>
      <c r="D5" s="54">
        <v>43466</v>
      </c>
      <c r="E5" s="23">
        <v>43467</v>
      </c>
      <c r="F5" s="23">
        <v>43468</v>
      </c>
      <c r="G5" s="23">
        <v>43469</v>
      </c>
      <c r="H5" s="33">
        <v>43470</v>
      </c>
    </row>
    <row r="6" spans="1:9" ht="56.25" customHeight="1" x14ac:dyDescent="0.35">
      <c r="B6" s="48"/>
      <c r="C6" s="48"/>
      <c r="D6" s="57" t="s">
        <v>4</v>
      </c>
      <c r="E6" s="48"/>
      <c r="F6" s="48"/>
      <c r="G6" s="48"/>
      <c r="H6" s="48"/>
    </row>
    <row r="7" spans="1:9" ht="16.5" customHeight="1" x14ac:dyDescent="0.35">
      <c r="B7" s="34">
        <f t="array" ref="B7:H7">Days+8+DATE(Calendar1Year,Calendar1MonthOption,1)-WEEKDAY(DATE(Calendar1Year,Calendar1MonthOption,1),WeekdayOption)</f>
        <v>43471</v>
      </c>
      <c r="C7" s="23">
        <v>43472</v>
      </c>
      <c r="D7" s="23">
        <v>43473</v>
      </c>
      <c r="E7" s="53">
        <v>43474</v>
      </c>
      <c r="F7" s="53">
        <v>43475</v>
      </c>
      <c r="G7" s="53">
        <v>43476</v>
      </c>
      <c r="H7" s="33">
        <v>43477</v>
      </c>
    </row>
    <row r="8" spans="1:9" ht="56.25" customHeight="1" x14ac:dyDescent="0.35">
      <c r="B8" s="48"/>
      <c r="C8" s="48"/>
      <c r="D8" s="48"/>
      <c r="E8" s="25" t="s">
        <v>19</v>
      </c>
      <c r="F8" s="25"/>
      <c r="G8" s="25"/>
      <c r="H8" s="48"/>
    </row>
    <row r="9" spans="1:9" ht="16.5" customHeight="1" x14ac:dyDescent="0.35">
      <c r="B9" s="34">
        <f t="array" ref="B9:H9">Days+15+DATE(Calendar1Year,Calendar1MonthOption,1)-WEEKDAY(DATE(Calendar1Year,Calendar1MonthOption,1),WeekdayOption)</f>
        <v>43478</v>
      </c>
      <c r="C9" s="55">
        <v>43479</v>
      </c>
      <c r="D9" s="55">
        <v>43480</v>
      </c>
      <c r="E9" s="24">
        <v>43481</v>
      </c>
      <c r="F9" s="24">
        <v>43482</v>
      </c>
      <c r="G9" s="24">
        <v>43483</v>
      </c>
      <c r="H9" s="33">
        <v>43484</v>
      </c>
    </row>
    <row r="10" spans="1:9" ht="56.25" customHeight="1" x14ac:dyDescent="0.35">
      <c r="B10" s="48"/>
      <c r="C10" s="38"/>
      <c r="D10" s="38"/>
      <c r="E10" s="25"/>
      <c r="F10" s="25"/>
      <c r="G10" s="25"/>
      <c r="H10" s="48"/>
    </row>
    <row r="11" spans="1:9" ht="16.5" customHeight="1" x14ac:dyDescent="0.35">
      <c r="B11" s="34">
        <f t="array" ref="B11:H11">Days+22+DATE(Calendar1Year,Calendar1MonthOption,1)-WEEKDAY(DATE(Calendar1Year,Calendar1MonthOption,1),WeekdayOption)</f>
        <v>43485</v>
      </c>
      <c r="C11" s="24">
        <v>43486</v>
      </c>
      <c r="D11" s="24">
        <v>43487</v>
      </c>
      <c r="E11" s="24">
        <v>43488</v>
      </c>
      <c r="F11" s="24">
        <v>43489</v>
      </c>
      <c r="G11" s="24">
        <v>43490</v>
      </c>
      <c r="H11" s="33">
        <v>43491</v>
      </c>
    </row>
    <row r="12" spans="1:9" ht="56.25" customHeight="1" x14ac:dyDescent="0.35">
      <c r="B12" s="48"/>
      <c r="C12" s="25"/>
      <c r="D12" s="25"/>
      <c r="E12" s="25"/>
      <c r="F12" s="25"/>
      <c r="G12" s="25"/>
      <c r="H12" s="48"/>
    </row>
    <row r="13" spans="1:9" ht="16.5" customHeight="1" x14ac:dyDescent="0.35">
      <c r="B13" s="34">
        <f t="array" ref="B13:H13">Days+29+DATE(Calendar1Year,Calendar1MonthOption,1)-WEEKDAY(DATE(Calendar1Year,Calendar1MonthOption,1),WeekdayOption)</f>
        <v>43492</v>
      </c>
      <c r="C13" s="24">
        <v>43493</v>
      </c>
      <c r="D13" s="24">
        <v>43494</v>
      </c>
      <c r="E13" s="24">
        <v>43495</v>
      </c>
      <c r="F13" s="24">
        <v>43496</v>
      </c>
      <c r="G13" s="14">
        <v>43497</v>
      </c>
      <c r="H13" s="52">
        <v>43498</v>
      </c>
    </row>
    <row r="14" spans="1:9" ht="57" customHeight="1" x14ac:dyDescent="0.35">
      <c r="B14" s="48"/>
      <c r="C14" s="25"/>
      <c r="D14" s="25"/>
      <c r="E14" s="25"/>
      <c r="F14" s="25"/>
      <c r="G14" s="10"/>
      <c r="H14" s="48"/>
    </row>
    <row r="15" spans="1:9" ht="16.5" customHeight="1" x14ac:dyDescent="0.35">
      <c r="B15" s="52">
        <f t="array" ref="B15:C15">Days+36+DATE(Calendar1Year,Calendar1MonthOption,1)-WEEKDAY(DATE(Calendar1Year,Calendar1MonthOption,1),WeekdayOption)</f>
        <v>43499</v>
      </c>
      <c r="C15" s="16">
        <v>43500</v>
      </c>
      <c r="D15" s="70" t="s">
        <v>26</v>
      </c>
      <c r="E15" s="70"/>
      <c r="F15" s="71"/>
      <c r="G15" s="72" t="s">
        <v>17</v>
      </c>
      <c r="H15" s="73"/>
    </row>
    <row r="16" spans="1:9" ht="63.75" customHeight="1" x14ac:dyDescent="0.35">
      <c r="B16" s="48"/>
      <c r="C16" s="17"/>
      <c r="D16" s="67" t="s">
        <v>44</v>
      </c>
      <c r="E16" s="68"/>
      <c r="F16" s="68"/>
      <c r="G16" s="68"/>
      <c r="H16" s="69"/>
    </row>
    <row r="17" spans="1:8" s="12" customFormat="1" ht="19.5" customHeight="1" x14ac:dyDescent="0.35">
      <c r="A17" s="9"/>
      <c r="B17" s="10"/>
      <c r="C17" s="10"/>
      <c r="D17" s="11"/>
      <c r="E17" s="11"/>
      <c r="F17" s="11"/>
      <c r="G17" s="11"/>
      <c r="H17" s="11"/>
    </row>
    <row r="18" spans="1:8" s="1" customFormat="1" ht="54" customHeight="1" x14ac:dyDescent="0.35">
      <c r="B18" s="18">
        <f>YEAR(DATE(Calendar1Year,Calendar1MonthOption+1,1))</f>
        <v>2019</v>
      </c>
      <c r="C18" s="19" t="str">
        <f>TEXT(DATE(Calendar1Year,Calendar1MonthOption+1,1),"mmmm")</f>
        <v>February</v>
      </c>
      <c r="D18" s="20"/>
      <c r="E18" s="4"/>
      <c r="F18" s="4"/>
      <c r="G18" s="4"/>
    </row>
    <row r="19" spans="1:8" s="1" customFormat="1" ht="15" customHeight="1" x14ac:dyDescent="0.7">
      <c r="B19" s="5"/>
      <c r="C19"/>
      <c r="D19" s="4"/>
      <c r="E19" s="4"/>
      <c r="F19" s="4"/>
      <c r="G19" s="4"/>
    </row>
    <row r="20" spans="1:8" s="3" customFormat="1" ht="14.25" customHeight="1" x14ac:dyDescent="0.25">
      <c r="A20" s="2"/>
      <c r="B20" s="26" t="str">
        <f>UPPER(TEXT(B21,"dddd"))</f>
        <v>SUNDAY</v>
      </c>
      <c r="C20" s="27" t="str">
        <f t="shared" ref="C20:H20" si="1">UPPER(TEXT(C21,"dddd"))</f>
        <v>MONDAY</v>
      </c>
      <c r="D20" s="27" t="str">
        <f t="shared" si="1"/>
        <v>TUESDAY</v>
      </c>
      <c r="E20" s="27" t="str">
        <f t="shared" si="1"/>
        <v>WEDNESDAY</v>
      </c>
      <c r="F20" s="27" t="str">
        <f t="shared" si="1"/>
        <v>THURSDAY</v>
      </c>
      <c r="G20" s="27" t="str">
        <f t="shared" si="1"/>
        <v>FRIDAY</v>
      </c>
      <c r="H20" s="35" t="str">
        <f t="shared" si="1"/>
        <v>SATURDAY</v>
      </c>
    </row>
    <row r="21" spans="1:8" ht="16.5" customHeight="1" x14ac:dyDescent="0.35">
      <c r="B21" s="52">
        <f t="array" ref="B21:H21">Days+1+DATE(Calendar2Year,Calendar2MonthOption,1)-WEEKDAY(DATE(Calendar2Year,Calendar2MonthOption,1),WeekdayOption)</f>
        <v>43492</v>
      </c>
      <c r="C21" s="24">
        <v>43493</v>
      </c>
      <c r="D21" s="24">
        <v>43494</v>
      </c>
      <c r="E21" s="24">
        <v>43495</v>
      </c>
      <c r="F21" s="24">
        <v>43496</v>
      </c>
      <c r="G21" s="24">
        <v>43497</v>
      </c>
      <c r="H21" s="23">
        <v>43498</v>
      </c>
    </row>
    <row r="22" spans="1:8" ht="56.25" customHeight="1" x14ac:dyDescent="0.35">
      <c r="B22" s="48"/>
      <c r="C22" s="25"/>
      <c r="D22" s="25"/>
      <c r="E22" s="25"/>
      <c r="F22" s="25"/>
      <c r="G22" s="25"/>
      <c r="H22" s="48"/>
    </row>
    <row r="23" spans="1:8" ht="16.5" customHeight="1" x14ac:dyDescent="0.35">
      <c r="B23" s="28">
        <f t="array" ref="B23:H23">Days+8+DATE(Calendar2Year,Calendar2MonthOption,1)-WEEKDAY(DATE(Calendar2Year,Calendar2MonthOption,1),WeekdayOption)</f>
        <v>43499</v>
      </c>
      <c r="C23" s="24">
        <v>43500</v>
      </c>
      <c r="D23" s="24">
        <v>43501</v>
      </c>
      <c r="E23" s="24">
        <v>43502</v>
      </c>
      <c r="F23" s="24">
        <v>43503</v>
      </c>
      <c r="G23" s="24">
        <v>43504</v>
      </c>
      <c r="H23" s="23">
        <v>43505</v>
      </c>
    </row>
    <row r="24" spans="1:8" ht="56.25" customHeight="1" x14ac:dyDescent="0.35">
      <c r="B24" s="48"/>
      <c r="C24" s="25"/>
      <c r="D24" s="25"/>
      <c r="E24" s="25"/>
      <c r="F24" s="25"/>
      <c r="G24" s="25"/>
      <c r="H24" s="48"/>
    </row>
    <row r="25" spans="1:8" ht="16.5" customHeight="1" x14ac:dyDescent="0.35">
      <c r="B25" s="28">
        <f t="array" ref="B25:H25">Days+15+DATE(Calendar2Year,Calendar2MonthOption,1)-WEEKDAY(DATE(Calendar2Year,Calendar2MonthOption,1),WeekdayOption)</f>
        <v>43506</v>
      </c>
      <c r="C25" s="24">
        <v>43507</v>
      </c>
      <c r="D25" s="24">
        <v>43508</v>
      </c>
      <c r="E25" s="24">
        <v>43509</v>
      </c>
      <c r="F25" s="24">
        <v>43510</v>
      </c>
      <c r="G25" s="24">
        <v>43511</v>
      </c>
      <c r="H25" s="23">
        <v>43512</v>
      </c>
    </row>
    <row r="26" spans="1:8" ht="56.25" customHeight="1" x14ac:dyDescent="0.35">
      <c r="B26" s="48"/>
      <c r="C26" s="25"/>
      <c r="D26" s="25"/>
      <c r="E26" s="25"/>
      <c r="F26" s="25"/>
      <c r="G26" s="25"/>
      <c r="H26" s="48"/>
    </row>
    <row r="27" spans="1:8" ht="16.5" customHeight="1" x14ac:dyDescent="0.35">
      <c r="B27" s="28">
        <f t="array" ref="B27:H27">Days+22+DATE(Calendar2Year,Calendar2MonthOption,1)-WEEKDAY(DATE(Calendar2Year,Calendar2MonthOption,1),WeekdayOption)</f>
        <v>43513</v>
      </c>
      <c r="C27" s="24">
        <v>43514</v>
      </c>
      <c r="D27" s="24">
        <v>43515</v>
      </c>
      <c r="E27" s="24">
        <v>43516</v>
      </c>
      <c r="F27" s="24">
        <v>43517</v>
      </c>
      <c r="G27" s="24">
        <v>43518</v>
      </c>
      <c r="H27" s="23">
        <v>43519</v>
      </c>
    </row>
    <row r="28" spans="1:8" ht="56.25" customHeight="1" x14ac:dyDescent="0.35">
      <c r="B28" s="48"/>
      <c r="C28" s="25"/>
      <c r="D28" s="25"/>
      <c r="E28" s="25"/>
      <c r="F28" s="25"/>
      <c r="G28" s="25"/>
      <c r="H28" s="48"/>
    </row>
    <row r="29" spans="1:8" ht="16.5" customHeight="1" x14ac:dyDescent="0.35">
      <c r="B29" s="28">
        <f t="array" ref="B29:H29">Days+29+DATE(Calendar2Year,Calendar2MonthOption,1)-WEEKDAY(DATE(Calendar2Year,Calendar2MonthOption,1),WeekdayOption)</f>
        <v>43520</v>
      </c>
      <c r="C29" s="24">
        <v>43521</v>
      </c>
      <c r="D29" s="24">
        <v>43522</v>
      </c>
      <c r="E29" s="24">
        <v>43523</v>
      </c>
      <c r="F29" s="24">
        <v>43524</v>
      </c>
      <c r="G29" s="14">
        <v>43525</v>
      </c>
      <c r="H29" s="52">
        <v>43526</v>
      </c>
    </row>
    <row r="30" spans="1:8" ht="57" customHeight="1" x14ac:dyDescent="0.35">
      <c r="B30" s="48"/>
      <c r="C30" s="25"/>
      <c r="D30" s="25"/>
      <c r="E30" s="25"/>
      <c r="F30" s="25"/>
      <c r="G30" s="10"/>
      <c r="H30" s="48"/>
    </row>
    <row r="31" spans="1:8" ht="16.5" customHeight="1" x14ac:dyDescent="0.35">
      <c r="B31" s="52">
        <f t="array" ref="B31:C31">Days+36+DATE(Calendar2Year,Calendar2MonthOption,1)-WEEKDAY(DATE(Calendar2Year,Calendar2MonthOption,1),WeekdayOption)</f>
        <v>43527</v>
      </c>
      <c r="C31" s="16">
        <v>43528</v>
      </c>
      <c r="D31" s="64" t="s">
        <v>0</v>
      </c>
      <c r="E31" s="65"/>
      <c r="F31" s="65"/>
      <c r="G31" s="65"/>
      <c r="H31" s="66"/>
    </row>
    <row r="32" spans="1:8" ht="63.75" customHeight="1" x14ac:dyDescent="0.35">
      <c r="B32" s="48"/>
      <c r="C32" s="29"/>
      <c r="D32" s="74"/>
      <c r="E32" s="74"/>
      <c r="F32" s="74"/>
      <c r="G32" s="74"/>
      <c r="H32" s="75"/>
    </row>
    <row r="33" spans="1:8" s="12" customFormat="1" ht="19.5" customHeight="1" x14ac:dyDescent="0.35">
      <c r="A33" s="9"/>
      <c r="B33" s="10"/>
      <c r="C33" s="10"/>
      <c r="D33" s="11"/>
      <c r="E33" s="11"/>
      <c r="F33" s="11"/>
      <c r="G33" s="11"/>
      <c r="H33" s="11"/>
    </row>
    <row r="34" spans="1:8" s="1" customFormat="1" ht="54" customHeight="1" x14ac:dyDescent="0.35">
      <c r="B34" s="18">
        <f>YEAR(DATE(Calendar2Year,Calendar2MonthOption+1,1))</f>
        <v>2019</v>
      </c>
      <c r="C34" s="19" t="str">
        <f>TEXT(DATE(Calendar2Year,Calendar2MonthOption+1,1),"mmmm")</f>
        <v>March</v>
      </c>
      <c r="D34" s="4"/>
      <c r="E34" s="4"/>
      <c r="F34" s="4"/>
      <c r="G34" s="4"/>
    </row>
    <row r="35" spans="1:8" s="1" customFormat="1" ht="15" customHeight="1" x14ac:dyDescent="0.7">
      <c r="B35" s="5"/>
      <c r="C35"/>
      <c r="D35" s="4"/>
      <c r="E35" s="4"/>
      <c r="F35" s="4"/>
      <c r="G35" s="4"/>
    </row>
    <row r="36" spans="1:8" s="3" customFormat="1" ht="14.25" customHeight="1" x14ac:dyDescent="0.25">
      <c r="A36" s="2"/>
      <c r="B36" s="26" t="str">
        <f>UPPER(TEXT(B37,"dddd"))</f>
        <v>SUNDAY</v>
      </c>
      <c r="C36" s="27" t="str">
        <f t="shared" ref="C36" si="2">UPPER(TEXT(C37,"dddd"))</f>
        <v>MONDAY</v>
      </c>
      <c r="D36" s="27" t="str">
        <f t="shared" ref="D36" si="3">UPPER(TEXT(D37,"dddd"))</f>
        <v>TUESDAY</v>
      </c>
      <c r="E36" s="27" t="str">
        <f t="shared" ref="E36" si="4">UPPER(TEXT(E37,"dddd"))</f>
        <v>WEDNESDAY</v>
      </c>
      <c r="F36" s="27" t="str">
        <f t="shared" ref="F36" si="5">UPPER(TEXT(F37,"dddd"))</f>
        <v>THURSDAY</v>
      </c>
      <c r="G36" s="27" t="str">
        <f t="shared" ref="G36" si="6">UPPER(TEXT(G37,"dddd"))</f>
        <v>FRIDAY</v>
      </c>
      <c r="H36" s="35" t="str">
        <f t="shared" ref="H36" si="7">UPPER(TEXT(H37,"dddd"))</f>
        <v>SATURDAY</v>
      </c>
    </row>
    <row r="37" spans="1:8" ht="16.5" customHeight="1" x14ac:dyDescent="0.35">
      <c r="B37" s="52">
        <f t="array" ref="B37:H37">Days+1+DATE(Calendar3Year,Calendar3MonthOption,1)-WEEKDAY(DATE(Calendar3Year,Calendar3MonthOption,1),WeekdayOption)</f>
        <v>43520</v>
      </c>
      <c r="C37" s="24">
        <v>43521</v>
      </c>
      <c r="D37" s="24">
        <v>43522</v>
      </c>
      <c r="E37" s="24">
        <v>43523</v>
      </c>
      <c r="F37" s="24">
        <v>43524</v>
      </c>
      <c r="G37" s="24">
        <v>43525</v>
      </c>
      <c r="H37" s="23">
        <v>43526</v>
      </c>
    </row>
    <row r="38" spans="1:8" ht="56.25" customHeight="1" x14ac:dyDescent="0.35">
      <c r="B38" s="48"/>
      <c r="C38" s="25"/>
      <c r="D38" s="25"/>
      <c r="E38" s="25"/>
      <c r="F38" s="25"/>
      <c r="G38" s="25"/>
      <c r="H38" s="48"/>
    </row>
    <row r="39" spans="1:8" ht="16.5" customHeight="1" x14ac:dyDescent="0.35">
      <c r="B39" s="28">
        <f t="array" ref="B39:H39">Days+8+DATE(Calendar3Year,Calendar3MonthOption,1)-WEEKDAY(DATE(Calendar3Year,Calendar3MonthOption,1),WeekdayOption)</f>
        <v>43527</v>
      </c>
      <c r="C39" s="24">
        <v>43528</v>
      </c>
      <c r="D39" s="24">
        <v>43529</v>
      </c>
      <c r="E39" s="24">
        <v>43530</v>
      </c>
      <c r="F39" s="24">
        <v>43531</v>
      </c>
      <c r="G39" s="24">
        <v>43532</v>
      </c>
      <c r="H39" s="23">
        <v>43533</v>
      </c>
    </row>
    <row r="40" spans="1:8" ht="56.25" customHeight="1" x14ac:dyDescent="0.35">
      <c r="B40" s="48"/>
      <c r="C40" s="25"/>
      <c r="D40" s="25"/>
      <c r="E40" s="25"/>
      <c r="F40" s="25"/>
      <c r="G40" s="25"/>
      <c r="H40" s="48"/>
    </row>
    <row r="41" spans="1:8" ht="16.5" customHeight="1" x14ac:dyDescent="0.35">
      <c r="B41" s="28">
        <f t="array" ref="B41:H41">Days+15+DATE(Calendar3Year,Calendar3MonthOption,1)-WEEKDAY(DATE(Calendar3Year,Calendar3MonthOption,1),WeekdayOption)</f>
        <v>43534</v>
      </c>
      <c r="C41" s="24">
        <v>43535</v>
      </c>
      <c r="D41" s="24">
        <v>43536</v>
      </c>
      <c r="E41" s="24">
        <v>43537</v>
      </c>
      <c r="F41" s="24">
        <v>43538</v>
      </c>
      <c r="G41" s="24">
        <v>43539</v>
      </c>
      <c r="H41" s="23">
        <v>43540</v>
      </c>
    </row>
    <row r="42" spans="1:8" ht="56.25" customHeight="1" x14ac:dyDescent="0.35">
      <c r="B42" s="48"/>
      <c r="C42" s="25"/>
      <c r="D42" s="25"/>
      <c r="E42" s="25"/>
      <c r="F42" s="25"/>
      <c r="G42" s="25" t="s">
        <v>20</v>
      </c>
      <c r="H42" s="48"/>
    </row>
    <row r="43" spans="1:8" ht="16.5" customHeight="1" x14ac:dyDescent="0.35">
      <c r="B43" s="28">
        <f t="array" ref="B43:H43">Days+22+DATE(Calendar3Year,Calendar3MonthOption,1)-WEEKDAY(DATE(Calendar3Year,Calendar3MonthOption,1),WeekdayOption)</f>
        <v>43541</v>
      </c>
      <c r="C43" s="52">
        <v>43542</v>
      </c>
      <c r="D43" s="52">
        <v>43543</v>
      </c>
      <c r="E43" s="52">
        <v>43544</v>
      </c>
      <c r="F43" s="56">
        <v>43545</v>
      </c>
      <c r="G43" s="52">
        <v>43546</v>
      </c>
      <c r="H43" s="23">
        <v>43547</v>
      </c>
    </row>
    <row r="44" spans="1:8" ht="56.25" customHeight="1" x14ac:dyDescent="0.35">
      <c r="B44" s="48"/>
      <c r="C44" s="48"/>
      <c r="D44" s="48"/>
      <c r="E44" s="48"/>
      <c r="F44" s="57" t="s">
        <v>5</v>
      </c>
      <c r="G44" s="48"/>
      <c r="H44" s="48"/>
    </row>
    <row r="45" spans="1:8" ht="16.5" customHeight="1" x14ac:dyDescent="0.35">
      <c r="B45" s="28">
        <f t="array" ref="B45:H45">Days+29+DATE(Calendar3Year,Calendar3MonthOption,1)-WEEKDAY(DATE(Calendar3Year,Calendar3MonthOption,1),WeekdayOption)</f>
        <v>43548</v>
      </c>
      <c r="C45" s="52">
        <v>43549</v>
      </c>
      <c r="D45" s="52">
        <v>43550</v>
      </c>
      <c r="E45" s="52">
        <v>43551</v>
      </c>
      <c r="F45" s="52">
        <v>43552</v>
      </c>
      <c r="G45" s="52">
        <v>43553</v>
      </c>
      <c r="H45" s="23">
        <v>43554</v>
      </c>
    </row>
    <row r="46" spans="1:8" ht="57" customHeight="1" x14ac:dyDescent="0.35">
      <c r="B46" s="48"/>
      <c r="C46" s="48"/>
      <c r="D46" s="48"/>
      <c r="E46" s="48"/>
      <c r="F46" s="48"/>
      <c r="G46" s="48"/>
      <c r="H46" s="48"/>
    </row>
    <row r="47" spans="1:8" ht="16.5" customHeight="1" x14ac:dyDescent="0.35">
      <c r="B47" s="52">
        <f t="array" ref="B47:C47">Days+36+DATE(Calendar3Year,Calendar3MonthOption,1)-WEEKDAY(DATE(Calendar3Year,Calendar3MonthOption,1),WeekdayOption)</f>
        <v>43555</v>
      </c>
      <c r="C47" s="52">
        <v>43556</v>
      </c>
      <c r="D47" s="64" t="s">
        <v>0</v>
      </c>
      <c r="E47" s="65"/>
      <c r="F47" s="65"/>
      <c r="G47" s="65"/>
      <c r="H47" s="66"/>
    </row>
    <row r="48" spans="1:8" ht="63.75" customHeight="1" x14ac:dyDescent="0.35">
      <c r="B48" s="48"/>
      <c r="C48" s="48"/>
      <c r="D48" s="76"/>
      <c r="E48" s="76"/>
      <c r="F48" s="76"/>
      <c r="G48" s="76"/>
      <c r="H48" s="77"/>
    </row>
    <row r="49" spans="1:9" s="12" customFormat="1" ht="19.5" customHeight="1" x14ac:dyDescent="0.35">
      <c r="A49" s="9"/>
      <c r="B49" s="10"/>
      <c r="C49" s="10"/>
      <c r="D49" s="11"/>
      <c r="E49" s="11"/>
      <c r="F49" s="11"/>
      <c r="G49" s="11"/>
      <c r="H49" s="11"/>
    </row>
    <row r="50" spans="1:9" s="1" customFormat="1" ht="54" customHeight="1" x14ac:dyDescent="0.35">
      <c r="B50" s="18">
        <f>YEAR(DATE(Calendar3Year,Calendar3MonthOption+1,1))</f>
        <v>2019</v>
      </c>
      <c r="C50" s="19" t="str">
        <f>TEXT(DATE(Calendar3Year,Calendar3MonthOption+1,1),"mmmm")</f>
        <v>April</v>
      </c>
      <c r="D50" s="4"/>
      <c r="E50" s="4"/>
      <c r="F50" s="4"/>
      <c r="G50" s="4"/>
    </row>
    <row r="51" spans="1:9" s="1" customFormat="1" ht="15" customHeight="1" x14ac:dyDescent="0.7">
      <c r="B51" s="5"/>
      <c r="C51"/>
      <c r="D51" s="4"/>
      <c r="E51" s="4"/>
      <c r="F51" s="4"/>
      <c r="G51" s="4"/>
    </row>
    <row r="52" spans="1:9" s="3" customFormat="1" ht="14.25" customHeight="1" x14ac:dyDescent="0.25">
      <c r="A52" s="2"/>
      <c r="B52" s="26" t="str">
        <f>UPPER(TEXT(B53,"dddd"))</f>
        <v>SUNDAY</v>
      </c>
      <c r="C52" s="27" t="str">
        <f t="shared" ref="C52" si="8">UPPER(TEXT(C53,"dddd"))</f>
        <v>MONDAY</v>
      </c>
      <c r="D52" s="27" t="str">
        <f t="shared" ref="D52" si="9">UPPER(TEXT(D53,"dddd"))</f>
        <v>TUESDAY</v>
      </c>
      <c r="E52" s="27" t="str">
        <f t="shared" ref="E52" si="10">UPPER(TEXT(E53,"dddd"))</f>
        <v>WEDNESDAY</v>
      </c>
      <c r="F52" s="27" t="str">
        <f t="shared" ref="F52" si="11">UPPER(TEXT(F53,"dddd"))</f>
        <v>THURSDAY</v>
      </c>
      <c r="G52" s="27" t="str">
        <f t="shared" ref="G52" si="12">UPPER(TEXT(G53,"dddd"))</f>
        <v>FRIDAY</v>
      </c>
      <c r="H52" s="35" t="str">
        <f t="shared" ref="H52" si="13">UPPER(TEXT(H53,"dddd"))</f>
        <v>SATURDAY</v>
      </c>
    </row>
    <row r="53" spans="1:9" ht="16.5" customHeight="1" x14ac:dyDescent="0.35">
      <c r="B53" s="28">
        <f t="array" ref="B53:H53">Days+1+DATE(Calendar4Year,Calendar4MonthOption,1)-WEEKDAY(DATE(Calendar4Year,Calendar4MonthOption,1),WeekdayOption)</f>
        <v>43555</v>
      </c>
      <c r="C53" s="52">
        <v>43556</v>
      </c>
      <c r="D53" s="55">
        <v>43557</v>
      </c>
      <c r="E53" s="55">
        <v>43558</v>
      </c>
      <c r="F53" s="55">
        <v>43559</v>
      </c>
      <c r="G53" s="55">
        <v>43560</v>
      </c>
      <c r="H53" s="23">
        <v>43561</v>
      </c>
    </row>
    <row r="54" spans="1:9" ht="56.25" customHeight="1" x14ac:dyDescent="0.35">
      <c r="B54" s="48"/>
      <c r="C54" s="48"/>
      <c r="D54" s="25" t="s">
        <v>21</v>
      </c>
      <c r="E54" s="38"/>
      <c r="F54" s="38"/>
      <c r="G54" s="38"/>
      <c r="H54" s="48"/>
    </row>
    <row r="55" spans="1:9" ht="16.5" customHeight="1" x14ac:dyDescent="0.35">
      <c r="B55" s="28">
        <f t="array" ref="B55:H55">Days+8+DATE(Calendar4Year,Calendar4MonthOption,1)-WEEKDAY(DATE(Calendar4Year,Calendar4MonthOption,1),WeekdayOption)</f>
        <v>43562</v>
      </c>
      <c r="C55" s="55">
        <v>43563</v>
      </c>
      <c r="D55" s="24">
        <v>43564</v>
      </c>
      <c r="E55" s="24">
        <v>43565</v>
      </c>
      <c r="F55" s="24">
        <v>43566</v>
      </c>
      <c r="G55" s="24">
        <v>43567</v>
      </c>
      <c r="H55" s="23">
        <v>43568</v>
      </c>
    </row>
    <row r="56" spans="1:9" ht="56.25" customHeight="1" x14ac:dyDescent="0.35">
      <c r="B56" s="48"/>
      <c r="C56" s="38"/>
      <c r="D56" s="38"/>
      <c r="E56" s="38"/>
      <c r="F56" s="25"/>
      <c r="G56" s="25"/>
      <c r="H56" s="48"/>
    </row>
    <row r="57" spans="1:9" ht="16.5" customHeight="1" x14ac:dyDescent="0.35">
      <c r="B57" s="28">
        <f t="array" ref="B57:H57">Days+15+DATE(Calendar4Year,Calendar4MonthOption,1)-WEEKDAY(DATE(Calendar4Year,Calendar4MonthOption,1),WeekdayOption)</f>
        <v>43569</v>
      </c>
      <c r="C57" s="24">
        <v>43570</v>
      </c>
      <c r="D57" s="24">
        <v>43571</v>
      </c>
      <c r="E57" s="24">
        <v>43572</v>
      </c>
      <c r="F57" s="24">
        <v>43573</v>
      </c>
      <c r="G57" s="56">
        <v>43574</v>
      </c>
      <c r="H57" s="23">
        <v>43575</v>
      </c>
    </row>
    <row r="58" spans="1:9" ht="56.25" customHeight="1" x14ac:dyDescent="0.35">
      <c r="B58" s="48"/>
      <c r="C58" s="25"/>
      <c r="D58" s="25"/>
      <c r="E58" s="25"/>
      <c r="F58" s="25"/>
      <c r="G58" s="57" t="s">
        <v>6</v>
      </c>
      <c r="H58" s="48"/>
    </row>
    <row r="59" spans="1:9" ht="16.5" customHeight="1" x14ac:dyDescent="0.35">
      <c r="B59" s="28">
        <f t="array" ref="B59:H59">Days+22+DATE(Calendar4Year,Calendar4MonthOption,1)-WEEKDAY(DATE(Calendar4Year,Calendar4MonthOption,1),WeekdayOption)</f>
        <v>43576</v>
      </c>
      <c r="C59" s="56">
        <v>43577</v>
      </c>
      <c r="D59" s="24">
        <v>43578</v>
      </c>
      <c r="E59" s="24">
        <v>43579</v>
      </c>
      <c r="F59" s="24">
        <v>43580</v>
      </c>
      <c r="G59" s="55">
        <v>43581</v>
      </c>
      <c r="H59" s="56">
        <v>43582</v>
      </c>
    </row>
    <row r="60" spans="1:9" ht="56.25" customHeight="1" x14ac:dyDescent="0.35">
      <c r="B60" s="48"/>
      <c r="C60" s="57" t="s">
        <v>7</v>
      </c>
      <c r="D60" s="25"/>
      <c r="E60" s="25"/>
      <c r="F60" s="25"/>
      <c r="G60" s="38"/>
      <c r="H60" s="57" t="s">
        <v>8</v>
      </c>
    </row>
    <row r="61" spans="1:9" ht="16.5" customHeight="1" x14ac:dyDescent="0.35">
      <c r="B61" s="28">
        <f t="array" ref="B61:H61">Days+29+DATE(Calendar4Year,Calendar4MonthOption,1)-WEEKDAY(DATE(Calendar4Year,Calendar4MonthOption,1),WeekdayOption)</f>
        <v>43583</v>
      </c>
      <c r="C61" s="55">
        <v>43584</v>
      </c>
      <c r="D61" s="24">
        <v>43585</v>
      </c>
      <c r="E61" s="24">
        <v>43586</v>
      </c>
      <c r="F61" s="24">
        <v>43587</v>
      </c>
      <c r="G61" s="14">
        <v>43588</v>
      </c>
      <c r="H61" s="52">
        <v>43589</v>
      </c>
    </row>
    <row r="62" spans="1:9" ht="57" customHeight="1" x14ac:dyDescent="0.35">
      <c r="B62" s="48"/>
      <c r="C62" s="38"/>
      <c r="D62" s="25"/>
      <c r="E62" s="25"/>
      <c r="F62" s="25"/>
      <c r="G62" s="10"/>
      <c r="H62" s="48"/>
    </row>
    <row r="63" spans="1:9" ht="16.5" customHeight="1" x14ac:dyDescent="0.35">
      <c r="B63" s="52">
        <f t="array" ref="B63:C63">Days+36+DATE(Calendar4Year,Calendar4MonthOption,1)-WEEKDAY(DATE(Calendar4Year,Calendar4MonthOption,1),WeekdayOption)</f>
        <v>43590</v>
      </c>
      <c r="C63" s="16">
        <v>43591</v>
      </c>
      <c r="D63" s="64" t="s">
        <v>0</v>
      </c>
      <c r="E63" s="65"/>
      <c r="F63" s="65"/>
      <c r="G63" s="65"/>
      <c r="H63" s="66"/>
    </row>
    <row r="64" spans="1:9" ht="63.75" customHeight="1" x14ac:dyDescent="0.35">
      <c r="B64" s="48"/>
      <c r="C64" s="29"/>
      <c r="D64" s="78"/>
      <c r="E64" s="78"/>
      <c r="F64" s="78"/>
      <c r="G64" s="78"/>
      <c r="H64" s="78"/>
      <c r="I64" s="12"/>
    </row>
    <row r="65" spans="1:8" s="12" customFormat="1" ht="19.5" customHeight="1" x14ac:dyDescent="0.35">
      <c r="A65" s="9"/>
      <c r="B65" s="10"/>
      <c r="C65" s="10"/>
      <c r="D65" s="11"/>
      <c r="E65" s="11"/>
      <c r="F65" s="11"/>
      <c r="G65" s="11"/>
      <c r="H65" s="11"/>
    </row>
    <row r="66" spans="1:8" s="1" customFormat="1" ht="54" customHeight="1" x14ac:dyDescent="0.35">
      <c r="B66" s="18">
        <f>YEAR(DATE(Calendar4Year,Calendar4MonthOption+1,1))</f>
        <v>2019</v>
      </c>
      <c r="C66" s="19" t="str">
        <f>TEXT(DATE(Calendar4Year,Calendar4MonthOption+1,1),"mmmm")</f>
        <v>May</v>
      </c>
      <c r="D66" s="4"/>
      <c r="E66" s="4"/>
      <c r="F66" s="4"/>
      <c r="G66" s="4"/>
    </row>
    <row r="67" spans="1:8" s="1" customFormat="1" ht="15" customHeight="1" x14ac:dyDescent="0.7">
      <c r="B67" s="5"/>
      <c r="C67"/>
      <c r="D67" s="4"/>
      <c r="E67" s="4"/>
      <c r="F67" s="4"/>
      <c r="G67" s="4"/>
    </row>
    <row r="68" spans="1:8" s="3" customFormat="1" ht="14.25" customHeight="1" x14ac:dyDescent="0.25">
      <c r="A68" s="2"/>
      <c r="B68" s="26" t="str">
        <f>UPPER(TEXT(B69,"dddd"))</f>
        <v>SUNDAY</v>
      </c>
      <c r="C68" s="27" t="str">
        <f t="shared" ref="C68" si="14">UPPER(TEXT(C69,"dddd"))</f>
        <v>MONDAY</v>
      </c>
      <c r="D68" s="27" t="str">
        <f t="shared" ref="D68" si="15">UPPER(TEXT(D69,"dddd"))</f>
        <v>TUESDAY</v>
      </c>
      <c r="E68" s="27" t="str">
        <f t="shared" ref="E68" si="16">UPPER(TEXT(E69,"dddd"))</f>
        <v>WEDNESDAY</v>
      </c>
      <c r="F68" s="27" t="str">
        <f t="shared" ref="F68" si="17">UPPER(TEXT(F69,"dddd"))</f>
        <v>THURSDAY</v>
      </c>
      <c r="G68" s="27" t="str">
        <f t="shared" ref="G68" si="18">UPPER(TEXT(G69,"dddd"))</f>
        <v>FRIDAY</v>
      </c>
      <c r="H68" s="35" t="str">
        <f t="shared" ref="H68" si="19">UPPER(TEXT(H69,"dddd"))</f>
        <v>SATURDAY</v>
      </c>
    </row>
    <row r="69" spans="1:8" ht="16.5" customHeight="1" x14ac:dyDescent="0.35">
      <c r="B69" s="52">
        <f t="array" ref="B69:H69">Days+1+DATE(Calendar5Year,Calendar5MonthOption,1)-WEEKDAY(DATE(Calendar5Year,Calendar5MonthOption,1),WeekdayOption)</f>
        <v>43583</v>
      </c>
      <c r="C69" s="24">
        <v>43584</v>
      </c>
      <c r="D69" s="55">
        <v>43585</v>
      </c>
      <c r="E69" s="54">
        <v>43586</v>
      </c>
      <c r="F69" s="24">
        <v>43587</v>
      </c>
      <c r="G69" s="24">
        <v>43588</v>
      </c>
      <c r="H69" s="23">
        <v>43589</v>
      </c>
    </row>
    <row r="70" spans="1:8" ht="56.25" customHeight="1" x14ac:dyDescent="0.35">
      <c r="B70" s="48"/>
      <c r="C70" s="25"/>
      <c r="D70" s="25"/>
      <c r="E70" s="58" t="s">
        <v>9</v>
      </c>
      <c r="F70" s="25"/>
      <c r="G70" s="25"/>
      <c r="H70" s="48"/>
    </row>
    <row r="71" spans="1:8" ht="16.5" customHeight="1" x14ac:dyDescent="0.35">
      <c r="B71" s="28">
        <f t="array" ref="B71:H71">Days+8+DATE(Calendar5Year,Calendar5MonthOption,1)-WEEKDAY(DATE(Calendar5Year,Calendar5MonthOption,1),WeekdayOption)</f>
        <v>43590</v>
      </c>
      <c r="C71" s="24">
        <v>43591</v>
      </c>
      <c r="D71" s="24">
        <v>43592</v>
      </c>
      <c r="E71" s="24">
        <v>43593</v>
      </c>
      <c r="F71" s="24">
        <v>43594</v>
      </c>
      <c r="G71" s="24">
        <v>43595</v>
      </c>
      <c r="H71" s="23">
        <v>43596</v>
      </c>
    </row>
    <row r="72" spans="1:8" ht="56.25" customHeight="1" x14ac:dyDescent="0.35">
      <c r="B72" s="48"/>
      <c r="C72" s="25"/>
      <c r="D72" s="25"/>
      <c r="E72" s="25"/>
      <c r="F72" s="25"/>
      <c r="G72" s="25"/>
      <c r="H72" s="48"/>
    </row>
    <row r="73" spans="1:8" ht="16.5" customHeight="1" x14ac:dyDescent="0.35">
      <c r="B73" s="28">
        <f t="array" ref="B73:H73">Days+15+DATE(Calendar5Year,Calendar5MonthOption,1)-WEEKDAY(DATE(Calendar5Year,Calendar5MonthOption,1),WeekdayOption)</f>
        <v>43597</v>
      </c>
      <c r="C73" s="24">
        <v>43598</v>
      </c>
      <c r="D73" s="24">
        <v>43599</v>
      </c>
      <c r="E73" s="24">
        <v>43600</v>
      </c>
      <c r="F73" s="24">
        <v>43601</v>
      </c>
      <c r="G73" s="24">
        <v>43602</v>
      </c>
      <c r="H73" s="23">
        <v>43603</v>
      </c>
    </row>
    <row r="74" spans="1:8" ht="56.25" customHeight="1" x14ac:dyDescent="0.35">
      <c r="B74" s="48"/>
      <c r="C74" s="25"/>
      <c r="D74" s="25"/>
      <c r="E74" s="25"/>
      <c r="F74" s="25"/>
      <c r="G74" s="25"/>
      <c r="H74" s="48"/>
    </row>
    <row r="75" spans="1:8" ht="16.5" customHeight="1" x14ac:dyDescent="0.35">
      <c r="B75" s="28">
        <f t="array" ref="B75:H75">Days+22+DATE(Calendar5Year,Calendar5MonthOption,1)-WEEKDAY(DATE(Calendar5Year,Calendar5MonthOption,1),WeekdayOption)</f>
        <v>43604</v>
      </c>
      <c r="C75" s="24">
        <v>43605</v>
      </c>
      <c r="D75" s="24">
        <v>43606</v>
      </c>
      <c r="E75" s="24">
        <v>43607</v>
      </c>
      <c r="F75" s="24">
        <v>43608</v>
      </c>
      <c r="G75" s="24">
        <v>43609</v>
      </c>
      <c r="H75" s="23">
        <v>43610</v>
      </c>
    </row>
    <row r="76" spans="1:8" ht="56.25" customHeight="1" x14ac:dyDescent="0.35">
      <c r="B76" s="48"/>
      <c r="C76" s="25"/>
      <c r="D76" s="25"/>
      <c r="E76" s="25"/>
      <c r="F76" s="25"/>
      <c r="G76" s="25"/>
      <c r="H76" s="48"/>
    </row>
    <row r="77" spans="1:8" ht="16.5" customHeight="1" x14ac:dyDescent="0.35">
      <c r="B77" s="28">
        <f t="array" ref="B77:H77">Days+29+DATE(Calendar5Year,Calendar5MonthOption,1)-WEEKDAY(DATE(Calendar5Year,Calendar5MonthOption,1),WeekdayOption)</f>
        <v>43611</v>
      </c>
      <c r="C77" s="24">
        <v>43612</v>
      </c>
      <c r="D77" s="24">
        <v>43613</v>
      </c>
      <c r="E77" s="24">
        <v>43614</v>
      </c>
      <c r="F77" s="24">
        <v>43615</v>
      </c>
      <c r="G77" s="14">
        <v>43616</v>
      </c>
      <c r="H77" s="52">
        <v>43617</v>
      </c>
    </row>
    <row r="78" spans="1:8" ht="57" customHeight="1" x14ac:dyDescent="0.35">
      <c r="B78" s="48"/>
      <c r="C78" s="25"/>
      <c r="D78" s="25"/>
      <c r="E78" s="25"/>
      <c r="F78" s="25"/>
      <c r="G78" s="10"/>
      <c r="H78" s="48"/>
    </row>
    <row r="79" spans="1:8" ht="16.5" customHeight="1" x14ac:dyDescent="0.35">
      <c r="B79" s="52">
        <f t="array" ref="B79:C79">Days+36+DATE(Calendar5Year,Calendar5MonthOption,1)-WEEKDAY(DATE(Calendar5Year,Calendar5MonthOption,1),WeekdayOption)</f>
        <v>43618</v>
      </c>
      <c r="C79" s="16">
        <v>43619</v>
      </c>
      <c r="D79" s="64" t="s">
        <v>0</v>
      </c>
      <c r="E79" s="65"/>
      <c r="F79" s="65"/>
      <c r="G79" s="65"/>
      <c r="H79" s="66"/>
    </row>
    <row r="80" spans="1:8" ht="63.75" customHeight="1" x14ac:dyDescent="0.35">
      <c r="B80" s="48"/>
      <c r="C80" s="29"/>
      <c r="D80" s="74"/>
      <c r="E80" s="74"/>
      <c r="F80" s="74"/>
      <c r="G80" s="74"/>
      <c r="H80" s="75"/>
    </row>
    <row r="81" spans="1:8" s="12" customFormat="1" ht="19.5" customHeight="1" x14ac:dyDescent="0.35">
      <c r="A81" s="9"/>
      <c r="B81" s="10"/>
      <c r="C81" s="10"/>
      <c r="D81" s="11"/>
      <c r="E81" s="11"/>
      <c r="F81" s="11"/>
      <c r="G81" s="11"/>
      <c r="H81" s="11"/>
    </row>
    <row r="82" spans="1:8" s="1" customFormat="1" ht="54" customHeight="1" x14ac:dyDescent="0.35">
      <c r="B82" s="18">
        <f>YEAR(DATE(Calendar5Year,Calendar5MonthOption+1,1))</f>
        <v>2019</v>
      </c>
      <c r="C82" s="19" t="str">
        <f>TEXT(DATE(Calendar5Year,Calendar5MonthOption+1,1),"mmmm")</f>
        <v>June</v>
      </c>
      <c r="D82" s="4"/>
      <c r="E82" s="4"/>
      <c r="F82" s="4"/>
      <c r="G82" s="4"/>
    </row>
    <row r="83" spans="1:8" s="1" customFormat="1" ht="15" customHeight="1" x14ac:dyDescent="0.7">
      <c r="B83" s="5"/>
      <c r="C83"/>
      <c r="D83" s="4"/>
      <c r="E83" s="4"/>
      <c r="F83" s="4"/>
      <c r="G83" s="4"/>
    </row>
    <row r="84" spans="1:8" s="3" customFormat="1" ht="14.25" customHeight="1" x14ac:dyDescent="0.25">
      <c r="A84" s="2"/>
      <c r="B84" s="26" t="str">
        <f>UPPER(TEXT(B85,"dddd"))</f>
        <v>SUNDAY</v>
      </c>
      <c r="C84" s="27" t="str">
        <f t="shared" ref="C84" si="20">UPPER(TEXT(C85,"dddd"))</f>
        <v>MONDAY</v>
      </c>
      <c r="D84" s="27" t="str">
        <f t="shared" ref="D84" si="21">UPPER(TEXT(D85,"dddd"))</f>
        <v>TUESDAY</v>
      </c>
      <c r="E84" s="27" t="str">
        <f t="shared" ref="E84" si="22">UPPER(TEXT(E85,"dddd"))</f>
        <v>WEDNESDAY</v>
      </c>
      <c r="F84" s="27" t="str">
        <f t="shared" ref="F84" si="23">UPPER(TEXT(F85,"dddd"))</f>
        <v>THURSDAY</v>
      </c>
      <c r="G84" s="27" t="str">
        <f t="shared" ref="G84" si="24">UPPER(TEXT(G85,"dddd"))</f>
        <v>FRIDAY</v>
      </c>
      <c r="H84" s="35" t="str">
        <f t="shared" ref="H84" si="25">UPPER(TEXT(H85,"dddd"))</f>
        <v>SATURDAY</v>
      </c>
    </row>
    <row r="85" spans="1:8" ht="16.5" customHeight="1" x14ac:dyDescent="0.35">
      <c r="B85" s="52">
        <f t="array" ref="B85:H85">Days+1+DATE(Calendar6Year,Calendar6MonthOption,1)-WEEKDAY(DATE(Calendar6Year,Calendar6MonthOption,1),WeekdayOption)</f>
        <v>43611</v>
      </c>
      <c r="C85" s="24">
        <v>43612</v>
      </c>
      <c r="D85" s="24">
        <v>43613</v>
      </c>
      <c r="E85" s="24">
        <v>43614</v>
      </c>
      <c r="F85" s="24">
        <v>43615</v>
      </c>
      <c r="G85" s="24">
        <v>43616</v>
      </c>
      <c r="H85" s="52">
        <v>43617</v>
      </c>
    </row>
    <row r="86" spans="1:8" ht="56.25" customHeight="1" x14ac:dyDescent="0.35">
      <c r="B86" s="48"/>
      <c r="C86" s="25"/>
      <c r="D86" s="25"/>
      <c r="E86" s="25"/>
      <c r="F86" s="25"/>
      <c r="G86" s="25"/>
      <c r="H86" s="48"/>
    </row>
    <row r="87" spans="1:8" ht="16.5" customHeight="1" x14ac:dyDescent="0.35">
      <c r="B87" s="28">
        <f t="array" ref="B87:H87">Days+8+DATE(Calendar6Year,Calendar6MonthOption,1)-WEEKDAY(DATE(Calendar6Year,Calendar6MonthOption,1),WeekdayOption)</f>
        <v>43618</v>
      </c>
      <c r="C87" s="24">
        <v>43619</v>
      </c>
      <c r="D87" s="24">
        <v>43620</v>
      </c>
      <c r="E87" s="24">
        <v>43621</v>
      </c>
      <c r="F87" s="24">
        <v>43622</v>
      </c>
      <c r="G87" s="24">
        <v>43623</v>
      </c>
      <c r="H87" s="23">
        <v>43624</v>
      </c>
    </row>
    <row r="88" spans="1:8" ht="56.25" customHeight="1" x14ac:dyDescent="0.35">
      <c r="B88" s="48"/>
      <c r="C88" s="25"/>
      <c r="D88" s="25"/>
      <c r="E88" s="25"/>
      <c r="F88" s="25"/>
      <c r="G88" s="25"/>
      <c r="H88" s="48"/>
    </row>
    <row r="89" spans="1:8" ht="16.5" customHeight="1" x14ac:dyDescent="0.35">
      <c r="B89" s="28">
        <f t="array" ref="B89:H89">Days+15+DATE(Calendar6Year,Calendar6MonthOption,1)-WEEKDAY(DATE(Calendar6Year,Calendar6MonthOption,1),WeekdayOption)</f>
        <v>43625</v>
      </c>
      <c r="C89" s="24">
        <v>43626</v>
      </c>
      <c r="D89" s="24">
        <v>43627</v>
      </c>
      <c r="E89" s="24">
        <v>43628</v>
      </c>
      <c r="F89" s="24">
        <v>43629</v>
      </c>
      <c r="G89" s="24">
        <v>43630</v>
      </c>
      <c r="H89" s="52">
        <v>43631</v>
      </c>
    </row>
    <row r="90" spans="1:8" ht="56.25" customHeight="1" x14ac:dyDescent="0.35">
      <c r="B90" s="48"/>
      <c r="C90" s="25"/>
      <c r="D90" s="25"/>
      <c r="E90" s="25"/>
      <c r="F90" s="25"/>
      <c r="G90" s="25" t="s">
        <v>22</v>
      </c>
      <c r="H90" s="48"/>
    </row>
    <row r="91" spans="1:8" ht="16.5" customHeight="1" x14ac:dyDescent="0.35">
      <c r="B91" s="54">
        <f t="array" ref="B91:H91">Days+22+DATE(Calendar6Year,Calendar6MonthOption,1)-WEEKDAY(DATE(Calendar6Year,Calendar6MonthOption,1),WeekdayOption)</f>
        <v>43632</v>
      </c>
      <c r="C91" s="54">
        <v>43633</v>
      </c>
      <c r="D91" s="52">
        <v>43634</v>
      </c>
      <c r="E91" s="52">
        <v>43635</v>
      </c>
      <c r="F91" s="52">
        <v>43636</v>
      </c>
      <c r="G91" s="52">
        <v>43637</v>
      </c>
      <c r="H91" s="23">
        <v>43638</v>
      </c>
    </row>
    <row r="92" spans="1:8" ht="56.25" customHeight="1" x14ac:dyDescent="0.35">
      <c r="B92" s="57" t="s">
        <v>10</v>
      </c>
      <c r="C92" s="57" t="s">
        <v>14</v>
      </c>
      <c r="D92" s="48"/>
      <c r="E92" s="48"/>
      <c r="F92" s="48"/>
      <c r="G92" s="48"/>
      <c r="H92" s="48"/>
    </row>
    <row r="93" spans="1:8" ht="16.5" customHeight="1" x14ac:dyDescent="0.35">
      <c r="B93" s="28">
        <f t="array" ref="B93:H93">Days+29+DATE(Calendar6Year,Calendar6MonthOption,1)-WEEKDAY(DATE(Calendar6Year,Calendar6MonthOption,1),WeekdayOption)</f>
        <v>43639</v>
      </c>
      <c r="C93" s="23">
        <v>43640</v>
      </c>
      <c r="D93" s="23">
        <v>43641</v>
      </c>
      <c r="E93" s="23">
        <v>43642</v>
      </c>
      <c r="F93" s="23">
        <v>43643</v>
      </c>
      <c r="G93" s="23">
        <v>43644</v>
      </c>
      <c r="H93" s="23">
        <v>43645</v>
      </c>
    </row>
    <row r="94" spans="1:8" ht="57" customHeight="1" x14ac:dyDescent="0.35">
      <c r="B94" s="48"/>
      <c r="C94" s="48"/>
      <c r="D94" s="48"/>
      <c r="E94" s="48"/>
      <c r="F94" s="48"/>
      <c r="G94" s="48"/>
      <c r="H94" s="48"/>
    </row>
    <row r="95" spans="1:8" ht="16.5" customHeight="1" x14ac:dyDescent="0.35">
      <c r="B95" s="52">
        <f t="array" ref="B95:C95">Days+36+DATE(Calendar6Year,Calendar6MonthOption,1)-WEEKDAY(DATE(Calendar6Year,Calendar6MonthOption,1),WeekdayOption)</f>
        <v>43646</v>
      </c>
      <c r="C95" s="52">
        <v>43647</v>
      </c>
      <c r="D95" s="64" t="s">
        <v>0</v>
      </c>
      <c r="E95" s="65"/>
      <c r="F95" s="65"/>
      <c r="G95" s="65"/>
      <c r="H95" s="66"/>
    </row>
    <row r="96" spans="1:8" ht="63.75" customHeight="1" x14ac:dyDescent="0.35">
      <c r="B96" s="48"/>
      <c r="C96" s="48"/>
      <c r="D96" s="74"/>
      <c r="E96" s="74"/>
      <c r="F96" s="74"/>
      <c r="G96" s="74"/>
      <c r="H96" s="75"/>
    </row>
    <row r="97" spans="1:8" s="12" customFormat="1" ht="19.5" customHeight="1" x14ac:dyDescent="0.35">
      <c r="A97" s="9"/>
      <c r="B97" s="10"/>
      <c r="C97" s="10"/>
      <c r="D97" s="11"/>
      <c r="E97" s="11"/>
      <c r="F97" s="11"/>
      <c r="G97" s="11"/>
      <c r="H97" s="11"/>
    </row>
    <row r="98" spans="1:8" s="1" customFormat="1" ht="54" customHeight="1" x14ac:dyDescent="0.35">
      <c r="B98" s="18">
        <f>YEAR(DATE(Calendar6Year,Calendar6MonthOption+1,1))</f>
        <v>2019</v>
      </c>
      <c r="C98" s="19" t="str">
        <f>TEXT(DATE(Calendar6Year,Calendar6MonthOption+1,1),"mmmm")</f>
        <v>July</v>
      </c>
      <c r="D98" s="4"/>
      <c r="E98" s="4"/>
      <c r="F98" s="4"/>
      <c r="G98" s="4"/>
    </row>
    <row r="99" spans="1:8" s="1" customFormat="1" ht="15" customHeight="1" x14ac:dyDescent="0.7">
      <c r="B99" s="5"/>
      <c r="C99"/>
      <c r="D99" s="4"/>
      <c r="E99" s="4"/>
      <c r="F99" s="4"/>
      <c r="G99" s="4"/>
    </row>
    <row r="100" spans="1:8" s="3" customFormat="1" ht="14.25" customHeight="1" x14ac:dyDescent="0.25">
      <c r="A100" s="2"/>
      <c r="B100" s="26" t="str">
        <f>UPPER(TEXT(B101,"dddd"))</f>
        <v>SUNDAY</v>
      </c>
      <c r="C100" s="27" t="str">
        <f t="shared" ref="C100" si="26">UPPER(TEXT(C101,"dddd"))</f>
        <v>MONDAY</v>
      </c>
      <c r="D100" s="27" t="str">
        <f t="shared" ref="D100" si="27">UPPER(TEXT(D101,"dddd"))</f>
        <v>TUESDAY</v>
      </c>
      <c r="E100" s="27" t="str">
        <f t="shared" ref="E100" si="28">UPPER(TEXT(E101,"dddd"))</f>
        <v>WEDNESDAY</v>
      </c>
      <c r="F100" s="27" t="str">
        <f t="shared" ref="F100" si="29">UPPER(TEXT(F101,"dddd"))</f>
        <v>THURSDAY</v>
      </c>
      <c r="G100" s="27" t="str">
        <f t="shared" ref="G100" si="30">UPPER(TEXT(G101,"dddd"))</f>
        <v>FRIDAY</v>
      </c>
      <c r="H100" s="35" t="str">
        <f t="shared" ref="H100" si="31">UPPER(TEXT(H101,"dddd"))</f>
        <v>SATURDAY</v>
      </c>
    </row>
    <row r="101" spans="1:8" ht="16.5" customHeight="1" x14ac:dyDescent="0.35">
      <c r="B101" s="28">
        <f t="array" ref="B101:H101">Days+1+DATE(Calendar7Year,Calendar7MonthOption,1)-WEEKDAY(DATE(Calendar7Year,Calendar7MonthOption,1),WeekdayOption)</f>
        <v>43646</v>
      </c>
      <c r="C101" s="23">
        <v>43647</v>
      </c>
      <c r="D101" s="23">
        <v>43648</v>
      </c>
      <c r="E101" s="23">
        <v>43649</v>
      </c>
      <c r="F101" s="23">
        <v>43650</v>
      </c>
      <c r="G101" s="23">
        <v>43651</v>
      </c>
      <c r="H101" s="23">
        <v>43652</v>
      </c>
    </row>
    <row r="102" spans="1:8" ht="56.25" customHeight="1" x14ac:dyDescent="0.35">
      <c r="B102" s="48"/>
      <c r="C102" s="48"/>
      <c r="D102" s="48"/>
      <c r="E102" s="48"/>
      <c r="F102" s="48"/>
      <c r="G102" s="48"/>
      <c r="H102" s="48"/>
    </row>
    <row r="103" spans="1:8" ht="16.5" customHeight="1" x14ac:dyDescent="0.35">
      <c r="B103" s="28">
        <f t="array" ref="B103:H103">Days+8+DATE(Calendar7Year,Calendar7MonthOption,1)-WEEKDAY(DATE(Calendar7Year,Calendar7MonthOption,1),WeekdayOption)</f>
        <v>43653</v>
      </c>
      <c r="C103" s="52">
        <v>43654</v>
      </c>
      <c r="D103" s="55">
        <v>43655</v>
      </c>
      <c r="E103" s="55">
        <v>43656</v>
      </c>
      <c r="F103" s="55">
        <v>43657</v>
      </c>
      <c r="G103" s="55">
        <v>43658</v>
      </c>
      <c r="H103" s="23">
        <v>43659</v>
      </c>
    </row>
    <row r="104" spans="1:8" ht="56.25" customHeight="1" x14ac:dyDescent="0.35">
      <c r="B104" s="48"/>
      <c r="C104" s="48"/>
      <c r="D104" s="25" t="s">
        <v>23</v>
      </c>
      <c r="E104" s="38"/>
      <c r="F104" s="38"/>
      <c r="G104" s="38"/>
      <c r="H104" s="48"/>
    </row>
    <row r="105" spans="1:8" ht="16.5" customHeight="1" x14ac:dyDescent="0.35">
      <c r="B105" s="28">
        <f t="array" ref="B105:H105">Days+15+DATE(Calendar7Year,Calendar7MonthOption,1)-WEEKDAY(DATE(Calendar7Year,Calendar7MonthOption,1),WeekdayOption)</f>
        <v>43660</v>
      </c>
      <c r="C105" s="55">
        <v>43661</v>
      </c>
      <c r="D105" s="24">
        <v>43662</v>
      </c>
      <c r="E105" s="24">
        <v>43663</v>
      </c>
      <c r="F105" s="24">
        <v>43664</v>
      </c>
      <c r="G105" s="24">
        <v>43665</v>
      </c>
      <c r="H105" s="23">
        <v>43666</v>
      </c>
    </row>
    <row r="106" spans="1:8" ht="56.25" customHeight="1" x14ac:dyDescent="0.35">
      <c r="B106" s="48"/>
      <c r="C106" s="38"/>
      <c r="E106" s="25"/>
      <c r="F106" s="25"/>
      <c r="G106" s="25"/>
      <c r="H106" s="48"/>
    </row>
    <row r="107" spans="1:8" ht="16.5" customHeight="1" x14ac:dyDescent="0.35">
      <c r="B107" s="28">
        <f t="array" ref="B107:H107">Days+22+DATE(Calendar7Year,Calendar7MonthOption,1)-WEEKDAY(DATE(Calendar7Year,Calendar7MonthOption,1),WeekdayOption)</f>
        <v>43667</v>
      </c>
      <c r="C107" s="24">
        <v>43668</v>
      </c>
      <c r="D107" s="24">
        <v>43669</v>
      </c>
      <c r="E107" s="24">
        <v>43670</v>
      </c>
      <c r="F107" s="24">
        <v>43671</v>
      </c>
      <c r="G107" s="24">
        <v>43672</v>
      </c>
      <c r="H107" s="23">
        <v>43673</v>
      </c>
    </row>
    <row r="108" spans="1:8" ht="56.25" customHeight="1" x14ac:dyDescent="0.35">
      <c r="B108" s="48"/>
      <c r="C108" s="25"/>
      <c r="D108" s="25"/>
      <c r="E108" s="25"/>
      <c r="F108" s="25"/>
      <c r="G108" s="25"/>
      <c r="H108" s="48"/>
    </row>
    <row r="109" spans="1:8" ht="16.5" customHeight="1" x14ac:dyDescent="0.35">
      <c r="B109" s="28">
        <f t="array" ref="B109:H109">Days+29+DATE(Calendar7Year,Calendar7MonthOption,1)-WEEKDAY(DATE(Calendar7Year,Calendar7MonthOption,1),WeekdayOption)</f>
        <v>43674</v>
      </c>
      <c r="C109" s="24">
        <v>43675</v>
      </c>
      <c r="D109" s="24">
        <v>43676</v>
      </c>
      <c r="E109" s="24">
        <v>43677</v>
      </c>
      <c r="F109" s="24">
        <v>43678</v>
      </c>
      <c r="G109" s="14">
        <v>43679</v>
      </c>
      <c r="H109" s="52">
        <v>43680</v>
      </c>
    </row>
    <row r="110" spans="1:8" ht="57" customHeight="1" x14ac:dyDescent="0.35">
      <c r="B110" s="48"/>
      <c r="C110" s="25"/>
      <c r="D110" s="25"/>
      <c r="E110" s="25"/>
      <c r="F110" s="25"/>
      <c r="G110" s="10"/>
      <c r="H110" s="48"/>
    </row>
    <row r="111" spans="1:8" ht="16.5" customHeight="1" x14ac:dyDescent="0.35">
      <c r="B111" s="52">
        <f t="array" ref="B111:C111">Days+36+DATE(Calendar7Year,Calendar7MonthOption,1)-WEEKDAY(DATE(Calendar7Year,Calendar7MonthOption,1),WeekdayOption)</f>
        <v>43681</v>
      </c>
      <c r="C111" s="16">
        <v>43682</v>
      </c>
      <c r="D111" s="64" t="s">
        <v>0</v>
      </c>
      <c r="E111" s="65"/>
      <c r="F111" s="65"/>
      <c r="G111" s="65"/>
      <c r="H111" s="66"/>
    </row>
    <row r="112" spans="1:8" ht="63.75" customHeight="1" x14ac:dyDescent="0.35">
      <c r="B112" s="48"/>
      <c r="C112" s="29"/>
      <c r="D112" s="74"/>
      <c r="E112" s="74"/>
      <c r="F112" s="74"/>
      <c r="G112" s="74"/>
      <c r="H112" s="75"/>
    </row>
    <row r="113" spans="1:8" s="12" customFormat="1" ht="19.5" customHeight="1" x14ac:dyDescent="0.35">
      <c r="A113" s="9"/>
      <c r="B113" s="10"/>
      <c r="C113" s="10"/>
      <c r="D113" s="11"/>
      <c r="E113" s="11"/>
      <c r="F113" s="11"/>
      <c r="G113" s="11"/>
      <c r="H113" s="11"/>
    </row>
    <row r="114" spans="1:8" s="1" customFormat="1" ht="54" customHeight="1" x14ac:dyDescent="0.35">
      <c r="B114" s="18">
        <f>YEAR(DATE(Calendar7Year,Calendar7MonthOption+1,1))</f>
        <v>2019</v>
      </c>
      <c r="C114" s="19" t="str">
        <f>TEXT(DATE(Calendar7Year,Calendar7MonthOption+1,1),"mmmm")</f>
        <v>August</v>
      </c>
      <c r="D114" s="4"/>
      <c r="E114" s="4"/>
      <c r="F114" s="4"/>
      <c r="G114" s="4"/>
    </row>
    <row r="115" spans="1:8" s="1" customFormat="1" ht="15" customHeight="1" x14ac:dyDescent="0.7">
      <c r="B115" s="5"/>
      <c r="C115"/>
      <c r="D115" s="4"/>
      <c r="E115" s="4"/>
      <c r="F115" s="4"/>
      <c r="G115" s="4"/>
    </row>
    <row r="116" spans="1:8" s="3" customFormat="1" ht="14.25" customHeight="1" x14ac:dyDescent="0.25">
      <c r="A116" s="2"/>
      <c r="B116" s="26" t="str">
        <f>UPPER(TEXT(B117,"dddd"))</f>
        <v>SUNDAY</v>
      </c>
      <c r="C116" s="27" t="str">
        <f t="shared" ref="C116" si="32">UPPER(TEXT(C117,"dddd"))</f>
        <v>MONDAY</v>
      </c>
      <c r="D116" s="27" t="str">
        <f t="shared" ref="D116" si="33">UPPER(TEXT(D117,"dddd"))</f>
        <v>TUESDAY</v>
      </c>
      <c r="E116" s="27" t="str">
        <f t="shared" ref="E116" si="34">UPPER(TEXT(E117,"dddd"))</f>
        <v>WEDNESDAY</v>
      </c>
      <c r="F116" s="27" t="str">
        <f t="shared" ref="F116" si="35">UPPER(TEXT(F117,"dddd"))</f>
        <v>THURSDAY</v>
      </c>
      <c r="G116" s="27" t="str">
        <f t="shared" ref="G116" si="36">UPPER(TEXT(G117,"dddd"))</f>
        <v>FRIDAY</v>
      </c>
      <c r="H116" s="35" t="str">
        <f t="shared" ref="H116" si="37">UPPER(TEXT(H117,"dddd"))</f>
        <v>SATURDAY</v>
      </c>
    </row>
    <row r="117" spans="1:8" ht="16.5" customHeight="1" x14ac:dyDescent="0.35">
      <c r="B117" s="52">
        <f t="array" ref="B117:H117">Days+1+DATE(Calendar8Year,Calendar8MonthOption,1)-WEEKDAY(DATE(Calendar8Year,Calendar8MonthOption,1),WeekdayOption)</f>
        <v>43674</v>
      </c>
      <c r="C117" s="24">
        <v>43675</v>
      </c>
      <c r="D117" s="24">
        <v>43676</v>
      </c>
      <c r="E117" s="24">
        <v>43677</v>
      </c>
      <c r="F117" s="24">
        <v>43678</v>
      </c>
      <c r="G117" s="24">
        <v>43679</v>
      </c>
      <c r="H117" s="23">
        <v>43680</v>
      </c>
    </row>
    <row r="118" spans="1:8" ht="56.25" customHeight="1" x14ac:dyDescent="0.35">
      <c r="B118" s="48"/>
      <c r="C118" s="25"/>
      <c r="D118" s="25"/>
      <c r="E118" s="25"/>
      <c r="F118" s="25"/>
      <c r="G118" s="25"/>
      <c r="H118" s="48"/>
    </row>
    <row r="119" spans="1:8" ht="16.5" customHeight="1" x14ac:dyDescent="0.35">
      <c r="B119" s="28">
        <f t="array" ref="B119:H119">Days+8+DATE(Calendar8Year,Calendar8MonthOption,1)-WEEKDAY(DATE(Calendar8Year,Calendar8MonthOption,1),WeekdayOption)</f>
        <v>43681</v>
      </c>
      <c r="C119" s="24">
        <v>43682</v>
      </c>
      <c r="D119" s="24">
        <v>43683</v>
      </c>
      <c r="E119" s="24">
        <v>43684</v>
      </c>
      <c r="F119" s="55">
        <v>43685</v>
      </c>
      <c r="G119" s="22">
        <v>43686</v>
      </c>
      <c r="H119" s="23">
        <v>43687</v>
      </c>
    </row>
    <row r="120" spans="1:8" ht="56.25" customHeight="1" x14ac:dyDescent="0.35">
      <c r="B120" s="48"/>
      <c r="C120" s="25"/>
      <c r="D120" s="25"/>
      <c r="E120" s="25"/>
      <c r="F120" s="25"/>
      <c r="G120" s="59" t="s">
        <v>11</v>
      </c>
      <c r="H120" s="48"/>
    </row>
    <row r="121" spans="1:8" ht="16.5" customHeight="1" x14ac:dyDescent="0.35">
      <c r="B121" s="28">
        <f t="array" ref="B121:H121">Days+15+DATE(Calendar8Year,Calendar8MonthOption,1)-WEEKDAY(DATE(Calendar8Year,Calendar8MonthOption,1),WeekdayOption)</f>
        <v>43688</v>
      </c>
      <c r="C121" s="24">
        <v>43689</v>
      </c>
      <c r="D121" s="24">
        <v>43690</v>
      </c>
      <c r="E121" s="24">
        <v>43691</v>
      </c>
      <c r="F121" s="24">
        <v>43692</v>
      </c>
      <c r="G121" s="24">
        <v>43693</v>
      </c>
      <c r="H121" s="23">
        <v>43694</v>
      </c>
    </row>
    <row r="122" spans="1:8" ht="56.25" customHeight="1" x14ac:dyDescent="0.35">
      <c r="B122" s="48"/>
      <c r="C122" s="25"/>
      <c r="D122" s="25"/>
      <c r="E122" s="25"/>
      <c r="F122" s="25"/>
      <c r="G122" s="25"/>
      <c r="H122" s="48"/>
    </row>
    <row r="123" spans="1:8" ht="16.5" customHeight="1" x14ac:dyDescent="0.35">
      <c r="B123" s="28">
        <f t="array" ref="B123:H123">Days+22+DATE(Calendar8Year,Calendar8MonthOption,1)-WEEKDAY(DATE(Calendar8Year,Calendar8MonthOption,1),WeekdayOption)</f>
        <v>43695</v>
      </c>
      <c r="C123" s="24">
        <v>43696</v>
      </c>
      <c r="D123" s="24">
        <v>43697</v>
      </c>
      <c r="E123" s="24">
        <v>43698</v>
      </c>
      <c r="F123" s="24">
        <v>43699</v>
      </c>
      <c r="G123" s="24">
        <v>43700</v>
      </c>
      <c r="H123" s="23">
        <v>43701</v>
      </c>
    </row>
    <row r="124" spans="1:8" ht="56.25" customHeight="1" x14ac:dyDescent="0.35">
      <c r="B124" s="48"/>
      <c r="C124" s="25"/>
      <c r="D124" s="25"/>
      <c r="E124" s="25"/>
      <c r="F124" s="25"/>
      <c r="G124" s="25"/>
      <c r="H124" s="48"/>
    </row>
    <row r="125" spans="1:8" ht="16.5" customHeight="1" x14ac:dyDescent="0.35">
      <c r="B125" s="28">
        <f t="array" ref="B125:H125">Days+29+DATE(Calendar8Year,Calendar8MonthOption,1)-WEEKDAY(DATE(Calendar8Year,Calendar8MonthOption,1),WeekdayOption)</f>
        <v>43702</v>
      </c>
      <c r="C125" s="24">
        <v>43703</v>
      </c>
      <c r="D125" s="24">
        <v>43704</v>
      </c>
      <c r="E125" s="24">
        <v>43705</v>
      </c>
      <c r="F125" s="24">
        <v>43706</v>
      </c>
      <c r="G125" s="14">
        <v>43707</v>
      </c>
      <c r="H125" s="52">
        <v>43708</v>
      </c>
    </row>
    <row r="126" spans="1:8" ht="57" customHeight="1" x14ac:dyDescent="0.35">
      <c r="B126" s="48"/>
      <c r="C126" s="25"/>
      <c r="D126" s="25"/>
      <c r="E126" s="25"/>
      <c r="F126" s="25"/>
      <c r="G126" s="10"/>
      <c r="H126" s="48"/>
    </row>
    <row r="127" spans="1:8" ht="16.5" customHeight="1" x14ac:dyDescent="0.35">
      <c r="B127" s="52">
        <f t="array" ref="B127:C127">Days+36+DATE(Calendar8Year,Calendar8MonthOption,1)-WEEKDAY(DATE(Calendar8Year,Calendar8MonthOption,1),WeekdayOption)</f>
        <v>43709</v>
      </c>
      <c r="C127" s="16">
        <v>43710</v>
      </c>
      <c r="D127" s="64" t="s">
        <v>0</v>
      </c>
      <c r="E127" s="65"/>
      <c r="F127" s="65"/>
      <c r="G127" s="65"/>
      <c r="H127" s="66"/>
    </row>
    <row r="128" spans="1:8" ht="63.75" customHeight="1" x14ac:dyDescent="0.35">
      <c r="B128" s="48"/>
      <c r="C128" s="29"/>
      <c r="D128" s="74"/>
      <c r="E128" s="74"/>
      <c r="F128" s="74"/>
      <c r="G128" s="74"/>
      <c r="H128" s="75"/>
    </row>
    <row r="129" spans="1:8" s="12" customFormat="1" ht="19.5" customHeight="1" x14ac:dyDescent="0.35">
      <c r="A129" s="9"/>
      <c r="B129" s="10"/>
      <c r="C129" s="10"/>
      <c r="D129" s="11"/>
      <c r="E129" s="11"/>
      <c r="F129" s="11"/>
      <c r="G129" s="11"/>
      <c r="H129" s="11"/>
    </row>
    <row r="130" spans="1:8" s="1" customFormat="1" ht="54" customHeight="1" x14ac:dyDescent="0.35">
      <c r="B130" s="18">
        <f>YEAR(DATE(Calendar8Year,Calendar8MonthOption+1,1))</f>
        <v>2019</v>
      </c>
      <c r="C130" s="19" t="str">
        <f>TEXT(DATE(Calendar8Year,Calendar8MonthOption+1,1),"mmmm")</f>
        <v>September</v>
      </c>
      <c r="D130" s="4"/>
      <c r="E130" s="4"/>
      <c r="F130" s="4"/>
      <c r="G130" s="4"/>
    </row>
    <row r="131" spans="1:8" s="1" customFormat="1" ht="15" customHeight="1" x14ac:dyDescent="0.7">
      <c r="B131" s="5"/>
      <c r="C131"/>
      <c r="D131" s="4"/>
      <c r="E131" s="4"/>
      <c r="F131" s="4"/>
      <c r="G131" s="4"/>
    </row>
    <row r="132" spans="1:8" s="3" customFormat="1" ht="14.25" customHeight="1" x14ac:dyDescent="0.25">
      <c r="A132" s="2"/>
      <c r="B132" s="26" t="str">
        <f>UPPER(TEXT(B133,"dddd"))</f>
        <v>SUNDAY</v>
      </c>
      <c r="C132" s="27" t="str">
        <f t="shared" ref="C132" si="38">UPPER(TEXT(C133,"dddd"))</f>
        <v>MONDAY</v>
      </c>
      <c r="D132" s="27" t="str">
        <f t="shared" ref="D132" si="39">UPPER(TEXT(D133,"dddd"))</f>
        <v>TUESDAY</v>
      </c>
      <c r="E132" s="27" t="str">
        <f t="shared" ref="E132" si="40">UPPER(TEXT(E133,"dddd"))</f>
        <v>WEDNESDAY</v>
      </c>
      <c r="F132" s="27" t="str">
        <f t="shared" ref="F132" si="41">UPPER(TEXT(F133,"dddd"))</f>
        <v>THURSDAY</v>
      </c>
      <c r="G132" s="27" t="str">
        <f t="shared" ref="G132" si="42">UPPER(TEXT(G133,"dddd"))</f>
        <v>FRIDAY</v>
      </c>
      <c r="H132" s="35" t="str">
        <f t="shared" ref="H132" si="43">UPPER(TEXT(H133,"dddd"))</f>
        <v>SATURDAY</v>
      </c>
    </row>
    <row r="133" spans="1:8" ht="16.5" customHeight="1" x14ac:dyDescent="0.35">
      <c r="B133" s="52">
        <f t="array" ref="B133:H133">Days+1+DATE(Calendar9Year,Calendar9MonthOption,1)-WEEKDAY(DATE(Calendar9Year,Calendar9MonthOption,1),WeekdayOption)</f>
        <v>43709</v>
      </c>
      <c r="C133" s="24">
        <v>43710</v>
      </c>
      <c r="D133" s="24">
        <v>43711</v>
      </c>
      <c r="E133" s="24">
        <v>43712</v>
      </c>
      <c r="F133" s="24">
        <v>43713</v>
      </c>
      <c r="G133" s="24">
        <v>43714</v>
      </c>
      <c r="H133" s="23">
        <v>43715</v>
      </c>
    </row>
    <row r="134" spans="1:8" ht="56.25" customHeight="1" x14ac:dyDescent="0.35">
      <c r="B134" s="48"/>
      <c r="C134" s="25"/>
      <c r="D134" s="25"/>
      <c r="E134" s="25"/>
      <c r="F134" s="25"/>
      <c r="G134" s="25"/>
      <c r="H134" s="48"/>
    </row>
    <row r="135" spans="1:8" ht="16.5" customHeight="1" x14ac:dyDescent="0.35">
      <c r="B135" s="28">
        <f t="array" ref="B135:H135">Days+8+DATE(Calendar9Year,Calendar9MonthOption,1)-WEEKDAY(DATE(Calendar9Year,Calendar9MonthOption,1),WeekdayOption)</f>
        <v>43716</v>
      </c>
      <c r="C135" s="24">
        <v>43717</v>
      </c>
      <c r="D135" s="24">
        <v>43718</v>
      </c>
      <c r="E135" s="24">
        <v>43719</v>
      </c>
      <c r="F135" s="24">
        <v>43720</v>
      </c>
      <c r="G135" s="24">
        <v>43721</v>
      </c>
      <c r="H135" s="23">
        <v>43722</v>
      </c>
    </row>
    <row r="136" spans="1:8" ht="56.25" customHeight="1" x14ac:dyDescent="0.35">
      <c r="B136" s="48"/>
      <c r="C136" s="25"/>
      <c r="D136" s="25"/>
      <c r="E136" s="25"/>
      <c r="F136" s="25"/>
      <c r="G136" s="25"/>
      <c r="H136" s="48"/>
    </row>
    <row r="137" spans="1:8" ht="16.5" customHeight="1" x14ac:dyDescent="0.35">
      <c r="B137" s="28">
        <f t="array" ref="B137:H137">Days+15+DATE(Calendar9Year,Calendar9MonthOption,1)-WEEKDAY(DATE(Calendar9Year,Calendar9MonthOption,1),WeekdayOption)</f>
        <v>43723</v>
      </c>
      <c r="C137" s="24">
        <v>43724</v>
      </c>
      <c r="D137" s="24">
        <v>43725</v>
      </c>
      <c r="E137" s="24">
        <v>43726</v>
      </c>
      <c r="F137" s="24">
        <v>43727</v>
      </c>
      <c r="G137" s="24">
        <v>43728</v>
      </c>
      <c r="H137" s="23">
        <v>43729</v>
      </c>
    </row>
    <row r="138" spans="1:8" ht="56.25" customHeight="1" x14ac:dyDescent="0.35">
      <c r="B138" s="48"/>
      <c r="C138" s="25"/>
      <c r="D138" s="25"/>
      <c r="E138" s="25"/>
      <c r="F138" s="25"/>
      <c r="G138" s="25" t="s">
        <v>24</v>
      </c>
      <c r="H138" s="48"/>
    </row>
    <row r="139" spans="1:8" ht="16.5" customHeight="1" x14ac:dyDescent="0.35">
      <c r="B139" s="28">
        <f t="array" ref="B139:H139">Days+22+DATE(Calendar9Year,Calendar9MonthOption,1)-WEEKDAY(DATE(Calendar9Year,Calendar9MonthOption,1),WeekdayOption)</f>
        <v>43730</v>
      </c>
      <c r="C139" s="52">
        <v>43731</v>
      </c>
      <c r="D139" s="54">
        <v>43732</v>
      </c>
      <c r="E139" s="52">
        <v>43733</v>
      </c>
      <c r="F139" s="52">
        <v>43734</v>
      </c>
      <c r="G139" s="52">
        <v>43735</v>
      </c>
      <c r="H139" s="23">
        <v>43736</v>
      </c>
    </row>
    <row r="140" spans="1:8" ht="56.25" customHeight="1" x14ac:dyDescent="0.35">
      <c r="B140" s="48"/>
      <c r="C140" s="48"/>
      <c r="D140" s="57" t="s">
        <v>12</v>
      </c>
      <c r="E140" s="48"/>
      <c r="F140" s="48"/>
      <c r="G140" s="48"/>
      <c r="H140" s="48"/>
    </row>
    <row r="141" spans="1:8" ht="16.5" customHeight="1" x14ac:dyDescent="0.35">
      <c r="B141" s="28">
        <f t="array" ref="B141:H141">Days+29+DATE(Calendar9Year,Calendar9MonthOption,1)-WEEKDAY(DATE(Calendar9Year,Calendar9MonthOption,1),WeekdayOption)</f>
        <v>43737</v>
      </c>
      <c r="C141" s="52">
        <v>43738</v>
      </c>
      <c r="D141" s="24">
        <v>43739</v>
      </c>
      <c r="E141" s="24">
        <v>43740</v>
      </c>
      <c r="F141" s="24">
        <v>43741</v>
      </c>
      <c r="G141" s="24">
        <v>43742</v>
      </c>
      <c r="H141" s="23">
        <v>43743</v>
      </c>
    </row>
    <row r="142" spans="1:8" ht="57" customHeight="1" x14ac:dyDescent="0.35">
      <c r="B142" s="48"/>
      <c r="C142" s="48"/>
      <c r="D142" s="25"/>
      <c r="E142" s="25"/>
      <c r="F142" s="25"/>
      <c r="G142" s="25"/>
      <c r="H142" s="48"/>
    </row>
    <row r="143" spans="1:8" ht="16.5" customHeight="1" x14ac:dyDescent="0.35">
      <c r="B143" s="36">
        <f t="array" ref="B143:C143">Days+36+DATE(Calendar9Year,Calendar9MonthOption,1)-WEEKDAY(DATE(Calendar9Year,Calendar9MonthOption,1),WeekdayOption)</f>
        <v>43744</v>
      </c>
      <c r="C143" s="15">
        <v>43745</v>
      </c>
      <c r="D143" s="64" t="s">
        <v>0</v>
      </c>
      <c r="E143" s="65"/>
      <c r="F143" s="65"/>
      <c r="G143" s="65"/>
      <c r="H143" s="66"/>
    </row>
    <row r="144" spans="1:8" ht="63.75" customHeight="1" x14ac:dyDescent="0.35">
      <c r="B144" s="48"/>
      <c r="C144" s="37"/>
      <c r="D144" s="74"/>
      <c r="E144" s="74"/>
      <c r="F144" s="74"/>
      <c r="G144" s="74"/>
      <c r="H144" s="75"/>
    </row>
    <row r="145" spans="1:8" s="12" customFormat="1" ht="19.5" customHeight="1" x14ac:dyDescent="0.35">
      <c r="A145" s="9"/>
      <c r="B145" s="10"/>
      <c r="C145" s="10"/>
      <c r="D145" s="11"/>
      <c r="E145" s="11"/>
      <c r="F145" s="11"/>
      <c r="G145" s="11"/>
      <c r="H145" s="11"/>
    </row>
    <row r="146" spans="1:8" s="1" customFormat="1" ht="54" customHeight="1" x14ac:dyDescent="0.35">
      <c r="B146" s="18">
        <f>YEAR(DATE(Calendar9Year,Calendar9MonthOption+1,1))</f>
        <v>2019</v>
      </c>
      <c r="C146" s="21" t="str">
        <f>TEXT(DATE(Calendar9Year,Calendar9MonthOption+1,1),"mmmm")</f>
        <v>October</v>
      </c>
      <c r="D146" s="4"/>
      <c r="E146" s="4"/>
      <c r="F146" s="4"/>
      <c r="G146" s="4"/>
    </row>
    <row r="147" spans="1:8" s="1" customFormat="1" ht="15" customHeight="1" x14ac:dyDescent="0.7">
      <c r="B147" s="6"/>
      <c r="C147"/>
      <c r="D147" s="4"/>
      <c r="E147" s="4"/>
      <c r="F147" s="4"/>
      <c r="G147" s="4"/>
    </row>
    <row r="148" spans="1:8" s="3" customFormat="1" ht="14.25" customHeight="1" x14ac:dyDescent="0.25">
      <c r="A148" s="2"/>
      <c r="B148" s="26" t="str">
        <f>UPPER(TEXT(B149,"dddd"))</f>
        <v>SUNDAY</v>
      </c>
      <c r="C148" s="27" t="str">
        <f t="shared" ref="C148:H148" si="44">UPPER(TEXT(C149,"dddd"))</f>
        <v>MONDAY</v>
      </c>
      <c r="D148" s="27" t="str">
        <f t="shared" si="44"/>
        <v>TUESDAY</v>
      </c>
      <c r="E148" s="27" t="str">
        <f t="shared" si="44"/>
        <v>WEDNESDAY</v>
      </c>
      <c r="F148" s="27" t="str">
        <f t="shared" si="44"/>
        <v>THURSDAY</v>
      </c>
      <c r="G148" s="27" t="str">
        <f t="shared" si="44"/>
        <v>FRIDAY</v>
      </c>
      <c r="H148" s="35" t="str">
        <f t="shared" si="44"/>
        <v>SATURDAY</v>
      </c>
    </row>
    <row r="149" spans="1:8" ht="16.5" customHeight="1" x14ac:dyDescent="0.35">
      <c r="B149" s="52">
        <f t="array" ref="B149:H149">Days+1+DATE(Calendar10Year,Calendar10MonthOption,1)-WEEKDAY(DATE(Calendar10Year,Calendar10MonthOption,1),WeekdayOption)</f>
        <v>43737</v>
      </c>
      <c r="C149" s="23">
        <v>43738</v>
      </c>
      <c r="D149" s="55">
        <v>43739</v>
      </c>
      <c r="E149" s="55">
        <v>43740</v>
      </c>
      <c r="F149" s="55">
        <v>43741</v>
      </c>
      <c r="G149" s="55">
        <v>43742</v>
      </c>
      <c r="H149" s="23">
        <v>43743</v>
      </c>
    </row>
    <row r="150" spans="1:8" ht="56.25" customHeight="1" x14ac:dyDescent="0.35">
      <c r="B150" s="48"/>
      <c r="C150" s="60"/>
      <c r="D150" s="25" t="s">
        <v>25</v>
      </c>
      <c r="E150" s="38"/>
      <c r="F150" s="38"/>
      <c r="G150" s="38"/>
      <c r="H150" s="48"/>
    </row>
    <row r="151" spans="1:8" ht="16.5" customHeight="1" x14ac:dyDescent="0.35">
      <c r="B151" s="28">
        <f t="array" ref="B151:H151">Days+8+DATE(Calendar10Year,Calendar10MonthOption,1)-WEEKDAY(DATE(Calendar10Year,Calendar10MonthOption,1),WeekdayOption)</f>
        <v>43744</v>
      </c>
      <c r="C151" s="55">
        <v>43745</v>
      </c>
      <c r="D151" s="24">
        <v>43746</v>
      </c>
      <c r="E151" s="24">
        <v>43747</v>
      </c>
      <c r="F151" s="24">
        <v>43748</v>
      </c>
      <c r="G151" s="24">
        <v>43749</v>
      </c>
      <c r="H151" s="23">
        <v>43750</v>
      </c>
    </row>
    <row r="152" spans="1:8" ht="56.25" customHeight="1" x14ac:dyDescent="0.35">
      <c r="B152" s="48"/>
      <c r="C152" s="38"/>
      <c r="D152" s="51"/>
      <c r="E152" s="25"/>
      <c r="F152" s="25"/>
      <c r="G152" s="25"/>
      <c r="H152" s="48"/>
    </row>
    <row r="153" spans="1:8" ht="16.5" customHeight="1" x14ac:dyDescent="0.35">
      <c r="B153" s="28">
        <f t="array" ref="B153:H153">Days+15+DATE(Calendar10Year,Calendar10MonthOption,1)-WEEKDAY(DATE(Calendar10Year,Calendar10MonthOption,1),WeekdayOption)</f>
        <v>43751</v>
      </c>
      <c r="C153" s="24">
        <v>43752</v>
      </c>
      <c r="D153" s="24">
        <v>43753</v>
      </c>
      <c r="E153" s="24">
        <v>43754</v>
      </c>
      <c r="F153" s="24">
        <v>43755</v>
      </c>
      <c r="G153" s="24">
        <v>43756</v>
      </c>
      <c r="H153" s="23">
        <v>43757</v>
      </c>
    </row>
    <row r="154" spans="1:8" ht="56.25" customHeight="1" x14ac:dyDescent="0.35">
      <c r="B154" s="48"/>
      <c r="C154" s="25"/>
      <c r="D154" s="25"/>
      <c r="E154" s="25"/>
      <c r="F154" s="25"/>
      <c r="G154" s="25"/>
      <c r="H154" s="48"/>
    </row>
    <row r="155" spans="1:8" ht="16.5" customHeight="1" x14ac:dyDescent="0.35">
      <c r="B155" s="28">
        <f t="array" ref="B155:H155">Days+22+DATE(Calendar10Year,Calendar10MonthOption,1)-WEEKDAY(DATE(Calendar10Year,Calendar10MonthOption,1),WeekdayOption)</f>
        <v>43758</v>
      </c>
      <c r="C155" s="24">
        <v>43759</v>
      </c>
      <c r="D155" s="24">
        <v>43760</v>
      </c>
      <c r="E155" s="24">
        <v>43761</v>
      </c>
      <c r="F155" s="24">
        <v>43762</v>
      </c>
      <c r="G155" s="24">
        <v>43763</v>
      </c>
      <c r="H155" s="23">
        <v>43764</v>
      </c>
    </row>
    <row r="156" spans="1:8" ht="56.25" customHeight="1" x14ac:dyDescent="0.35">
      <c r="B156" s="48"/>
      <c r="C156" s="25"/>
      <c r="D156" s="25"/>
      <c r="E156" s="25"/>
      <c r="F156" s="25"/>
      <c r="G156" s="25"/>
      <c r="H156" s="48"/>
    </row>
    <row r="157" spans="1:8" ht="16.5" customHeight="1" x14ac:dyDescent="0.35">
      <c r="B157" s="28">
        <f t="array" ref="B157:H157">Days+29+DATE(Calendar10Year,Calendar10MonthOption,1)-WEEKDAY(DATE(Calendar10Year,Calendar10MonthOption,1),WeekdayOption)</f>
        <v>43765</v>
      </c>
      <c r="C157" s="24">
        <v>43766</v>
      </c>
      <c r="D157" s="24">
        <v>43767</v>
      </c>
      <c r="E157" s="24">
        <v>43768</v>
      </c>
      <c r="F157" s="24">
        <v>43769</v>
      </c>
      <c r="G157" s="14">
        <v>43770</v>
      </c>
      <c r="H157" s="52">
        <v>43771</v>
      </c>
    </row>
    <row r="158" spans="1:8" ht="57" customHeight="1" x14ac:dyDescent="0.35">
      <c r="B158" s="48"/>
      <c r="C158" s="25"/>
      <c r="D158" s="25"/>
      <c r="E158" s="25"/>
      <c r="F158" s="25"/>
      <c r="G158" s="10"/>
      <c r="H158" s="48"/>
    </row>
    <row r="159" spans="1:8" ht="16.5" customHeight="1" x14ac:dyDescent="0.35">
      <c r="B159" s="52">
        <f t="array" ref="B159:C159">Days+36+DATE(Calendar10Year,Calendar10MonthOption,1)-WEEKDAY(DATE(Calendar10Year,Calendar10MonthOption,1),WeekdayOption)</f>
        <v>43772</v>
      </c>
      <c r="C159" s="16">
        <v>43773</v>
      </c>
      <c r="D159" s="64" t="s">
        <v>0</v>
      </c>
      <c r="E159" s="65"/>
      <c r="F159" s="65"/>
      <c r="G159" s="65"/>
      <c r="H159" s="66"/>
    </row>
    <row r="160" spans="1:8" ht="63.75" customHeight="1" x14ac:dyDescent="0.35">
      <c r="B160" s="48"/>
      <c r="C160" s="29"/>
      <c r="D160" s="74"/>
      <c r="E160" s="74"/>
      <c r="F160" s="74"/>
      <c r="G160" s="74"/>
      <c r="H160" s="75"/>
    </row>
    <row r="161" spans="1:8" s="12" customFormat="1" ht="19.5" customHeight="1" x14ac:dyDescent="0.35">
      <c r="A161" s="9"/>
      <c r="B161" s="10"/>
      <c r="C161" s="10"/>
      <c r="D161" s="11"/>
      <c r="E161" s="11"/>
      <c r="F161" s="11"/>
      <c r="G161" s="11"/>
      <c r="H161" s="11"/>
    </row>
    <row r="162" spans="1:8" s="1" customFormat="1" ht="54" customHeight="1" x14ac:dyDescent="0.35">
      <c r="B162" s="18">
        <f>YEAR(DATE(Calendar10Year,Calendar10MonthOption+1,1))</f>
        <v>2019</v>
      </c>
      <c r="C162" s="19" t="str">
        <f>TEXT(DATE(Calendar10Year,Calendar10MonthOption+1,1),"mmmm")</f>
        <v>November</v>
      </c>
      <c r="D162" s="4"/>
      <c r="E162" s="4"/>
      <c r="F162" s="4"/>
      <c r="G162" s="4"/>
    </row>
    <row r="163" spans="1:8" s="1" customFormat="1" ht="15" customHeight="1" x14ac:dyDescent="0.7">
      <c r="B163" s="6"/>
      <c r="C163"/>
      <c r="D163" s="4"/>
      <c r="E163" s="4"/>
      <c r="F163" s="4"/>
      <c r="G163" s="4"/>
    </row>
    <row r="164" spans="1:8" s="3" customFormat="1" ht="14.25" customHeight="1" x14ac:dyDescent="0.25">
      <c r="A164" s="2"/>
      <c r="B164" s="26" t="str">
        <f>UPPER(TEXT(B165,"dddd"))</f>
        <v>SUNDAY</v>
      </c>
      <c r="C164" s="27" t="str">
        <f t="shared" ref="C164:H164" si="45">UPPER(TEXT(C165,"dddd"))</f>
        <v>MONDAY</v>
      </c>
      <c r="D164" s="27" t="str">
        <f t="shared" si="45"/>
        <v>TUESDAY</v>
      </c>
      <c r="E164" s="27" t="str">
        <f t="shared" si="45"/>
        <v>WEDNESDAY</v>
      </c>
      <c r="F164" s="27" t="str">
        <f t="shared" si="45"/>
        <v>THURSDAY</v>
      </c>
      <c r="G164" s="27" t="str">
        <f t="shared" si="45"/>
        <v>FRIDAY</v>
      </c>
      <c r="H164" s="35" t="str">
        <f t="shared" si="45"/>
        <v>SATURDAY</v>
      </c>
    </row>
    <row r="165" spans="1:8" ht="16.5" customHeight="1" x14ac:dyDescent="0.35">
      <c r="B165" s="52">
        <f t="array" ref="B165:H165">Days+1+DATE(Calendar11Year,Calendar11MonthOption,1)-WEEKDAY(DATE(Calendar11Year,Calendar11MonthOption,1),WeekdayOption)</f>
        <v>43765</v>
      </c>
      <c r="C165" s="24">
        <v>43766</v>
      </c>
      <c r="D165" s="24">
        <v>43767</v>
      </c>
      <c r="E165" s="24">
        <v>43768</v>
      </c>
      <c r="F165" s="24">
        <v>43769</v>
      </c>
      <c r="G165" s="24">
        <v>43770</v>
      </c>
      <c r="H165" s="23">
        <v>43771</v>
      </c>
    </row>
    <row r="166" spans="1:8" ht="56.25" customHeight="1" x14ac:dyDescent="0.35">
      <c r="B166" s="48"/>
      <c r="C166" s="25"/>
      <c r="D166" s="25"/>
      <c r="E166" s="25"/>
      <c r="F166" s="25"/>
      <c r="G166" s="25"/>
      <c r="H166" s="48"/>
    </row>
    <row r="167" spans="1:8" ht="16.5" customHeight="1" x14ac:dyDescent="0.35">
      <c r="B167" s="28">
        <f t="array" ref="B167:H167">Days+8+DATE(Calendar11Year,Calendar11MonthOption,1)-WEEKDAY(DATE(Calendar11Year,Calendar11MonthOption,1),WeekdayOption)</f>
        <v>43772</v>
      </c>
      <c r="C167" s="24">
        <v>43773</v>
      </c>
      <c r="D167" s="24">
        <v>43774</v>
      </c>
      <c r="E167" s="24">
        <v>43775</v>
      </c>
      <c r="F167" s="24">
        <v>43776</v>
      </c>
      <c r="G167" s="24">
        <v>43777</v>
      </c>
      <c r="H167" s="23">
        <v>43778</v>
      </c>
    </row>
    <row r="168" spans="1:8" ht="56.25" customHeight="1" x14ac:dyDescent="0.35">
      <c r="B168" s="48"/>
      <c r="C168" s="25"/>
      <c r="D168" s="25"/>
      <c r="E168" s="25"/>
      <c r="F168" s="25"/>
      <c r="G168" s="25"/>
      <c r="H168" s="48"/>
    </row>
    <row r="169" spans="1:8" ht="16.5" customHeight="1" x14ac:dyDescent="0.35">
      <c r="B169" s="28">
        <f t="array" ref="B169:H169">Days+15+DATE(Calendar11Year,Calendar11MonthOption,1)-WEEKDAY(DATE(Calendar11Year,Calendar11MonthOption,1),WeekdayOption)</f>
        <v>43779</v>
      </c>
      <c r="C169" s="24">
        <v>43780</v>
      </c>
      <c r="D169" s="24">
        <v>43781</v>
      </c>
      <c r="E169" s="24">
        <v>43782</v>
      </c>
      <c r="F169" s="24">
        <v>43783</v>
      </c>
      <c r="G169" s="24">
        <v>43784</v>
      </c>
      <c r="H169" s="23">
        <v>43785</v>
      </c>
    </row>
    <row r="170" spans="1:8" ht="56.25" customHeight="1" x14ac:dyDescent="0.35">
      <c r="B170" s="48"/>
      <c r="C170" s="25"/>
      <c r="D170" s="25"/>
      <c r="E170" s="25"/>
      <c r="F170" s="25"/>
      <c r="G170" s="25"/>
      <c r="H170" s="48"/>
    </row>
    <row r="171" spans="1:8" ht="16.5" customHeight="1" x14ac:dyDescent="0.35">
      <c r="B171" s="28">
        <f t="array" ref="B171:H171">Days+22+DATE(Calendar11Year,Calendar11MonthOption,1)-WEEKDAY(DATE(Calendar11Year,Calendar11MonthOption,1),WeekdayOption)</f>
        <v>43786</v>
      </c>
      <c r="C171" s="24">
        <v>43787</v>
      </c>
      <c r="D171" s="24">
        <v>43788</v>
      </c>
      <c r="E171" s="24">
        <v>43789</v>
      </c>
      <c r="F171" s="24">
        <v>43790</v>
      </c>
      <c r="G171" s="24">
        <v>43791</v>
      </c>
      <c r="H171" s="23">
        <v>43792</v>
      </c>
    </row>
    <row r="172" spans="1:8" ht="56.25" customHeight="1" x14ac:dyDescent="0.35">
      <c r="B172" s="48"/>
      <c r="C172" s="25"/>
      <c r="D172" s="25"/>
      <c r="E172" s="25"/>
      <c r="F172" s="25"/>
      <c r="G172" s="25"/>
      <c r="H172" s="48"/>
    </row>
    <row r="173" spans="1:8" ht="16.5" customHeight="1" x14ac:dyDescent="0.35">
      <c r="B173" s="28">
        <f t="array" ref="B173:H173">Days+29+DATE(Calendar11Year,Calendar11MonthOption,1)-WEEKDAY(DATE(Calendar11Year,Calendar11MonthOption,1),WeekdayOption)</f>
        <v>43793</v>
      </c>
      <c r="C173" s="24">
        <v>43794</v>
      </c>
      <c r="D173" s="24">
        <v>43795</v>
      </c>
      <c r="E173" s="24">
        <v>43796</v>
      </c>
      <c r="F173" s="24">
        <v>43797</v>
      </c>
      <c r="G173" s="14">
        <v>43798</v>
      </c>
      <c r="H173" s="52">
        <v>43799</v>
      </c>
    </row>
    <row r="174" spans="1:8" ht="57" customHeight="1" x14ac:dyDescent="0.35">
      <c r="B174" s="48"/>
      <c r="C174" s="25"/>
      <c r="D174" s="25"/>
      <c r="E174" s="25"/>
      <c r="F174" s="25"/>
      <c r="G174" s="10"/>
      <c r="H174" s="48"/>
    </row>
    <row r="175" spans="1:8" ht="16.5" customHeight="1" x14ac:dyDescent="0.35">
      <c r="B175" s="52">
        <f t="array" ref="B175:C175">Days+36+DATE(Calendar11Year,Calendar11MonthOption,1)-WEEKDAY(DATE(Calendar11Year,Calendar11MonthOption,1),WeekdayOption)</f>
        <v>43800</v>
      </c>
      <c r="C175" s="16">
        <v>43801</v>
      </c>
      <c r="D175" s="64" t="s">
        <v>0</v>
      </c>
      <c r="E175" s="65"/>
      <c r="F175" s="65"/>
      <c r="G175" s="65"/>
      <c r="H175" s="66"/>
    </row>
    <row r="176" spans="1:8" ht="63.75" customHeight="1" x14ac:dyDescent="0.35">
      <c r="B176" s="48"/>
      <c r="C176" s="29"/>
      <c r="D176" s="74"/>
      <c r="E176" s="74"/>
      <c r="F176" s="74"/>
      <c r="G176" s="74"/>
      <c r="H176" s="75"/>
    </row>
    <row r="177" spans="1:8" s="12" customFormat="1" ht="19.5" customHeight="1" x14ac:dyDescent="0.35">
      <c r="A177" s="9"/>
      <c r="B177" s="10"/>
      <c r="C177" s="10"/>
      <c r="D177" s="11"/>
      <c r="E177" s="11"/>
      <c r="F177" s="11"/>
      <c r="G177" s="11"/>
      <c r="H177" s="11"/>
    </row>
    <row r="178" spans="1:8" s="1" customFormat="1" ht="54" customHeight="1" x14ac:dyDescent="0.35">
      <c r="B178" s="18">
        <f>YEAR(DATE(Calendar11Year,Calendar11MonthOption+1,1))</f>
        <v>2019</v>
      </c>
      <c r="C178" s="19" t="str">
        <f>TEXT(DATE(Calendar11Year,Calendar11MonthOption+1,1),"mmmm")</f>
        <v>December</v>
      </c>
      <c r="D178" s="4"/>
      <c r="E178" s="4"/>
      <c r="F178" s="4"/>
      <c r="G178" s="4"/>
    </row>
    <row r="179" spans="1:8" s="1" customFormat="1" ht="15" customHeight="1" x14ac:dyDescent="0.7">
      <c r="B179" s="6"/>
      <c r="C179"/>
      <c r="D179" s="4"/>
      <c r="E179" s="4"/>
      <c r="F179" s="4"/>
      <c r="G179" s="4"/>
    </row>
    <row r="180" spans="1:8" s="3" customFormat="1" ht="14.25" customHeight="1" x14ac:dyDescent="0.25">
      <c r="A180" s="2"/>
      <c r="B180" s="26" t="str">
        <f>UPPER(TEXT(B181,"dddd"))</f>
        <v>SUNDAY</v>
      </c>
      <c r="C180" s="27" t="str">
        <f t="shared" ref="C180:H180" si="46">UPPER(TEXT(C181,"dddd"))</f>
        <v>MONDAY</v>
      </c>
      <c r="D180" s="27" t="str">
        <f t="shared" si="46"/>
        <v>TUESDAY</v>
      </c>
      <c r="E180" s="27" t="str">
        <f t="shared" si="46"/>
        <v>WEDNESDAY</v>
      </c>
      <c r="F180" s="27" t="str">
        <f t="shared" si="46"/>
        <v>THURSDAY</v>
      </c>
      <c r="G180" s="27" t="str">
        <f t="shared" si="46"/>
        <v>FRIDAY</v>
      </c>
      <c r="H180" s="35" t="str">
        <f t="shared" si="46"/>
        <v>SATURDAY</v>
      </c>
    </row>
    <row r="181" spans="1:8" ht="16.5" customHeight="1" x14ac:dyDescent="0.35">
      <c r="B181" s="52">
        <f t="array" ref="B181:H181">Days+1+DATE(Calendar12Year,Calendar12MonthOption,1)-WEEKDAY(DATE(Calendar12Year,Calendar12MonthOption,1),WeekdayOption)</f>
        <v>43800</v>
      </c>
      <c r="C181" s="24">
        <v>43801</v>
      </c>
      <c r="D181" s="24">
        <v>43802</v>
      </c>
      <c r="E181" s="55">
        <v>43803</v>
      </c>
      <c r="F181" s="52">
        <v>43804</v>
      </c>
      <c r="G181" s="52">
        <v>43805</v>
      </c>
      <c r="H181" s="23">
        <v>43806</v>
      </c>
    </row>
    <row r="182" spans="1:8" ht="56.25" customHeight="1" x14ac:dyDescent="0.35">
      <c r="B182" s="48"/>
      <c r="C182" s="25"/>
      <c r="D182" s="25"/>
      <c r="E182" s="38" t="s">
        <v>18</v>
      </c>
      <c r="F182" s="48"/>
      <c r="G182" s="48"/>
      <c r="H182" s="48"/>
    </row>
    <row r="183" spans="1:8" ht="16.5" customHeight="1" x14ac:dyDescent="0.35">
      <c r="B183" s="28">
        <f t="array" ref="B183:H183">Days+8+DATE(Calendar12Year,Calendar12MonthOption,1)-WEEKDAY(DATE(Calendar12Year,Calendar12MonthOption,1),WeekdayOption)</f>
        <v>43807</v>
      </c>
      <c r="C183" s="52">
        <v>43808</v>
      </c>
      <c r="D183" s="52">
        <v>43809</v>
      </c>
      <c r="E183" s="52">
        <v>43810</v>
      </c>
      <c r="F183" s="52">
        <v>43811</v>
      </c>
      <c r="G183" s="52">
        <v>43812</v>
      </c>
      <c r="H183" s="23">
        <v>43813</v>
      </c>
    </row>
    <row r="184" spans="1:8" ht="56.25" customHeight="1" x14ac:dyDescent="0.35">
      <c r="B184" s="48"/>
      <c r="C184" s="48"/>
      <c r="D184" s="48"/>
      <c r="E184" s="48"/>
      <c r="F184" s="48"/>
      <c r="G184" s="48"/>
      <c r="H184" s="48"/>
    </row>
    <row r="185" spans="1:8" ht="16.5" customHeight="1" x14ac:dyDescent="0.35">
      <c r="B185" s="28">
        <f t="array" ref="B185:H185">Days+15+DATE(Calendar12Year,Calendar12MonthOption,1)-WEEKDAY(DATE(Calendar12Year,Calendar12MonthOption,1),WeekdayOption)</f>
        <v>43814</v>
      </c>
      <c r="C185" s="54">
        <v>43815</v>
      </c>
      <c r="D185" s="52">
        <v>43816</v>
      </c>
      <c r="E185" s="52">
        <v>43817</v>
      </c>
      <c r="F185" s="23">
        <v>43818</v>
      </c>
      <c r="G185" s="23">
        <v>43819</v>
      </c>
      <c r="H185" s="23">
        <v>43820</v>
      </c>
    </row>
    <row r="186" spans="1:8" ht="56.25" customHeight="1" x14ac:dyDescent="0.35">
      <c r="B186" s="48"/>
      <c r="C186" s="61" t="s">
        <v>13</v>
      </c>
      <c r="D186" s="48"/>
      <c r="E186" s="48"/>
      <c r="F186" s="48"/>
      <c r="G186" s="48"/>
      <c r="H186" s="48"/>
    </row>
    <row r="187" spans="1:8" ht="16.5" customHeight="1" x14ac:dyDescent="0.35">
      <c r="B187" s="52">
        <f t="array" ref="B187:H187">Days+22+DATE(Calendar12Year,Calendar12MonthOption,1)-WEEKDAY(DATE(Calendar12Year,Calendar12MonthOption,1),WeekdayOption)</f>
        <v>43821</v>
      </c>
      <c r="C187" s="52">
        <v>43822</v>
      </c>
      <c r="D187" s="23">
        <v>43823</v>
      </c>
      <c r="E187" s="54">
        <v>43824</v>
      </c>
      <c r="F187" s="54">
        <v>43825</v>
      </c>
      <c r="G187" s="23">
        <v>43826</v>
      </c>
      <c r="H187" s="23">
        <v>43827</v>
      </c>
    </row>
    <row r="188" spans="1:8" ht="56.25" customHeight="1" x14ac:dyDescent="0.35">
      <c r="B188" s="48"/>
      <c r="C188" s="48"/>
      <c r="D188" s="48"/>
      <c r="E188" s="57" t="s">
        <v>15</v>
      </c>
      <c r="F188" s="57" t="s">
        <v>16</v>
      </c>
      <c r="G188" s="48"/>
      <c r="H188" s="48"/>
    </row>
    <row r="189" spans="1:8" ht="16.5" customHeight="1" x14ac:dyDescent="0.35">
      <c r="B189" s="28">
        <f t="array" ref="B189:H189">Days+29+DATE(Calendar12Year,Calendar12MonthOption,1)-WEEKDAY(DATE(Calendar12Year,Calendar12MonthOption,1),WeekdayOption)</f>
        <v>43828</v>
      </c>
      <c r="C189" s="23">
        <v>43829</v>
      </c>
      <c r="D189" s="52">
        <v>43830</v>
      </c>
      <c r="E189" s="52">
        <v>43831</v>
      </c>
      <c r="F189" s="23">
        <v>43832</v>
      </c>
      <c r="G189" s="23">
        <v>43833</v>
      </c>
      <c r="H189" s="23">
        <v>43834</v>
      </c>
    </row>
    <row r="190" spans="1:8" ht="57" customHeight="1" x14ac:dyDescent="0.35">
      <c r="B190" s="48"/>
      <c r="C190" s="48"/>
      <c r="D190" s="48"/>
      <c r="E190" s="48"/>
      <c r="F190" s="48"/>
      <c r="G190" s="48"/>
      <c r="H190" s="48"/>
    </row>
    <row r="191" spans="1:8" ht="16.5" customHeight="1" x14ac:dyDescent="0.35">
      <c r="B191" s="28">
        <f t="array" ref="B191:C191">Days+36+DATE(Calendar12Year,Calendar12MonthOption,1)-WEEKDAY(DATE(Calendar12Year,Calendar12MonthOption,1),WeekdayOption)</f>
        <v>43835</v>
      </c>
      <c r="C191" s="23">
        <v>43836</v>
      </c>
      <c r="D191" s="79" t="s">
        <v>0</v>
      </c>
      <c r="E191" s="65"/>
      <c r="F191" s="65"/>
      <c r="G191" s="65"/>
      <c r="H191" s="66"/>
    </row>
    <row r="192" spans="1:8" ht="63.75" customHeight="1" x14ac:dyDescent="0.35">
      <c r="B192" s="48"/>
      <c r="C192" s="48"/>
      <c r="D192" s="74"/>
      <c r="E192" s="74"/>
      <c r="F192" s="74"/>
      <c r="G192" s="74"/>
      <c r="H192" s="75"/>
    </row>
  </sheetData>
  <mergeCells count="27">
    <mergeCell ref="D192:H192"/>
    <mergeCell ref="D159:H159"/>
    <mergeCell ref="D160:H160"/>
    <mergeCell ref="D111:H111"/>
    <mergeCell ref="D96:H96"/>
    <mergeCell ref="D144:H144"/>
    <mergeCell ref="D127:H127"/>
    <mergeCell ref="D143:H143"/>
    <mergeCell ref="D112:H112"/>
    <mergeCell ref="D128:H128"/>
    <mergeCell ref="D191:H191"/>
    <mergeCell ref="D32:H32"/>
    <mergeCell ref="D47:H47"/>
    <mergeCell ref="D95:H95"/>
    <mergeCell ref="D175:H175"/>
    <mergeCell ref="D176:H176"/>
    <mergeCell ref="D48:H48"/>
    <mergeCell ref="D64:H64"/>
    <mergeCell ref="D80:H80"/>
    <mergeCell ref="D63:H63"/>
    <mergeCell ref="D79:H79"/>
    <mergeCell ref="B1:H1"/>
    <mergeCell ref="G2:H2"/>
    <mergeCell ref="D31:H31"/>
    <mergeCell ref="D16:H16"/>
    <mergeCell ref="D15:F15"/>
    <mergeCell ref="G15:H15"/>
  </mergeCells>
  <phoneticPr fontId="1" type="noConversion"/>
  <conditionalFormatting sqref="B5:H5 B7:H7 B9:H9 B11:H11 B13:H13 B15:C15">
    <cfRule type="expression" dxfId="11" priority="38">
      <formula>MONTH(B5)&lt;&gt;Calendar1MonthOption</formula>
    </cfRule>
  </conditionalFormatting>
  <conditionalFormatting sqref="B21:H21 B23:H23 B25:H25 B27:H27 B29:H29 B31:C31">
    <cfRule type="expression" dxfId="10" priority="27">
      <formula>MONTH(B21)&lt;&gt;Calendar2MonthOption</formula>
    </cfRule>
  </conditionalFormatting>
  <conditionalFormatting sqref="B37:H37 B39:H39 B41:H41 B43:H43 B45:H45 B47:C47">
    <cfRule type="expression" dxfId="9" priority="25">
      <formula>MONTH(B37)&lt;&gt;Calendar3MonthOption</formula>
    </cfRule>
  </conditionalFormatting>
  <conditionalFormatting sqref="B53:H53 B55:H55 B57:H57 B59:H59 B61:H61 B63:C63">
    <cfRule type="expression" dxfId="8" priority="23">
      <formula>MONTH(B53)&lt;&gt;Calendar4MonthOption</formula>
    </cfRule>
  </conditionalFormatting>
  <conditionalFormatting sqref="B69:H69 B71:H71 B73:H73 B75:H75 B77:H77 B79:C79">
    <cfRule type="expression" dxfId="7" priority="21">
      <formula>MONTH(B69)&lt;&gt;Calendar5MonthOption</formula>
    </cfRule>
  </conditionalFormatting>
  <conditionalFormatting sqref="B85:H85 B87:H87 B89:H89 B91:H91 B93:H93 B95:C95">
    <cfRule type="expression" dxfId="6" priority="19">
      <formula>MONTH(B85)&lt;&gt;Calendar6MonthOption</formula>
    </cfRule>
  </conditionalFormatting>
  <conditionalFormatting sqref="B101:H101 B103:H103 B105:H105 B107:H107 B109:H109 B111:C111">
    <cfRule type="expression" dxfId="5" priority="17">
      <formula>MONTH(B101)&lt;&gt;Calendar7MonthOption</formula>
    </cfRule>
  </conditionalFormatting>
  <conditionalFormatting sqref="B117:H117 B119:H119 B121:H121 B123:H123 B125:H125 B127:C127">
    <cfRule type="expression" dxfId="4" priority="15">
      <formula>MONTH(B117)&lt;&gt;Calendar8MonthOption</formula>
    </cfRule>
  </conditionalFormatting>
  <conditionalFormatting sqref="B133:H133 B135:H135 B137:H137 B139:H139 B141:H141 B143:C143">
    <cfRule type="expression" dxfId="3" priority="13">
      <formula>MONTH(B133)&lt;&gt;Calendar9MonthOption</formula>
    </cfRule>
  </conditionalFormatting>
  <conditionalFormatting sqref="B149:H149 B151:H151 B153:H153 B155:H155 B157:H157 B159:C159">
    <cfRule type="expression" dxfId="2" priority="3">
      <formula>MONTH(B149)&lt;&gt;Calendar10MonthOption</formula>
    </cfRule>
  </conditionalFormatting>
  <conditionalFormatting sqref="B165:H165 B167:H167 B169:H169 B171:H171 B173:H173 B175:C175">
    <cfRule type="expression" dxfId="1" priority="2">
      <formula>MONTH(B165)&lt;&gt;Calendar11MonthOption</formula>
    </cfRule>
  </conditionalFormatting>
  <conditionalFormatting sqref="B181:H181 B183:H183 B185:H185 B187:H187 B189:H189 B191:C191">
    <cfRule type="expression" dxfId="0" priority="1">
      <formula>MONTH(B181)&lt;&gt;Calendar12MonthOption</formula>
    </cfRule>
  </conditionalFormatting>
  <dataValidations count="2">
    <dataValidation type="list" allowBlank="1" showInputMessage="1" showErrorMessage="1" sqref="B4">
      <formula1>"SUNDAY,MONDAY,TUESDAY,WEDNESDAY,THURSDAY,FRIDAY,SATURDAY"</formula1>
    </dataValidation>
    <dataValidation type="list" allowBlank="1" showInputMessage="1" showErrorMessage="1" sqref="C2">
      <formula1>"January,February,March,April,May,June,July,August,September,October,November,December"</formula1>
    </dataValidation>
  </dataValidations>
  <hyperlinks>
    <hyperlink ref="D16:G16" r:id="rId1" display="School Calendar brought to you by SASchools - http://saschools.co.za"/>
    <hyperlink ref="G2:H2" location="Notes!A1" display="See the notes on the next sheet, and then delete this note."/>
  </hyperlinks>
  <printOptions horizontalCentered="1" verticalCentered="1"/>
  <pageMargins left="0.23622047244094491" right="0.23622047244094491" top="0.43307086614173229" bottom="0.43307086614173229" header="0.51181102362204722" footer="0.51181102362204722"/>
  <pageSetup paperSize="9" fitToHeight="0" orientation="landscape" r:id="rId2"/>
  <headerFooter alignWithMargins="0">
    <oddFooter>&amp;LCalendar design by SASchools&amp;Rhttp://saschools.co.za</oddFooter>
  </headerFooter>
  <rowBreaks count="11" manualBreakCount="11">
    <brk id="17" max="8" man="1"/>
    <brk id="33" max="8" man="1"/>
    <brk id="49" max="8" man="1"/>
    <brk id="65" max="8" man="1"/>
    <brk id="81" max="8" man="1"/>
    <brk id="97" max="8" man="1"/>
    <brk id="113" max="8" man="1"/>
    <brk id="129" max="8" man="1"/>
    <brk id="145" max="8" man="1"/>
    <brk id="161" max="8" man="1"/>
    <brk id="177" max="8" man="1"/>
  </rowBreaks>
  <customProperties>
    <customPr name="SheetChanged" r:id="rId3"/>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F7514"/>
  </sheetPr>
  <dimension ref="A1:C41"/>
  <sheetViews>
    <sheetView workbookViewId="0"/>
  </sheetViews>
  <sheetFormatPr defaultRowHeight="15" x14ac:dyDescent="0.35"/>
  <cols>
    <col min="1" max="1" width="3.6640625" customWidth="1"/>
    <col min="2" max="2" width="6" customWidth="1"/>
    <col min="3" max="3" width="88.1640625" customWidth="1"/>
  </cols>
  <sheetData>
    <row r="1" spans="1:3" ht="23.25" x14ac:dyDescent="0.35">
      <c r="B1" s="47"/>
      <c r="C1" s="39" t="s">
        <v>46</v>
      </c>
    </row>
    <row r="2" spans="1:3" x14ac:dyDescent="0.35">
      <c r="B2" s="47"/>
    </row>
    <row r="3" spans="1:3" ht="17.25" x14ac:dyDescent="0.35">
      <c r="A3" s="40"/>
      <c r="B3" s="46">
        <v>1</v>
      </c>
      <c r="C3" s="41" t="s">
        <v>27</v>
      </c>
    </row>
    <row r="4" spans="1:3" ht="17.25" x14ac:dyDescent="0.35">
      <c r="A4" s="40"/>
      <c r="B4" s="46">
        <v>2</v>
      </c>
      <c r="C4" s="41" t="s">
        <v>37</v>
      </c>
    </row>
    <row r="5" spans="1:3" ht="94.5" x14ac:dyDescent="0.35">
      <c r="A5" s="40"/>
      <c r="B5" s="46">
        <v>3</v>
      </c>
      <c r="C5" s="41" t="s">
        <v>39</v>
      </c>
    </row>
    <row r="6" spans="1:3" ht="31.5" x14ac:dyDescent="0.35">
      <c r="A6" s="40"/>
      <c r="B6" s="46">
        <v>4</v>
      </c>
      <c r="C6" s="41" t="s">
        <v>32</v>
      </c>
    </row>
    <row r="7" spans="1:3" ht="17.25" x14ac:dyDescent="0.35">
      <c r="A7" s="40"/>
      <c r="B7" s="46">
        <v>5</v>
      </c>
      <c r="C7" s="41" t="s">
        <v>40</v>
      </c>
    </row>
    <row r="8" spans="1:3" ht="17.25" x14ac:dyDescent="0.35">
      <c r="A8" s="40"/>
      <c r="B8" s="46">
        <v>6</v>
      </c>
      <c r="C8" s="41" t="s">
        <v>28</v>
      </c>
    </row>
    <row r="9" spans="1:3" ht="31.5" x14ac:dyDescent="0.35">
      <c r="A9" s="40"/>
      <c r="B9" s="46">
        <v>7</v>
      </c>
      <c r="C9" s="41" t="s">
        <v>33</v>
      </c>
    </row>
    <row r="10" spans="1:3" ht="31.5" x14ac:dyDescent="0.35">
      <c r="A10" s="40"/>
      <c r="B10" s="46">
        <v>8</v>
      </c>
      <c r="C10" s="41" t="s">
        <v>45</v>
      </c>
    </row>
    <row r="11" spans="1:3" ht="47.25" x14ac:dyDescent="0.35">
      <c r="A11" s="40"/>
      <c r="B11" s="46">
        <v>9</v>
      </c>
      <c r="C11" s="50" t="s">
        <v>42</v>
      </c>
    </row>
    <row r="12" spans="1:3" ht="47.25" x14ac:dyDescent="0.35">
      <c r="A12" s="40"/>
      <c r="B12" s="46">
        <v>10</v>
      </c>
      <c r="C12" s="41" t="s">
        <v>34</v>
      </c>
    </row>
    <row r="13" spans="1:3" ht="17.25" x14ac:dyDescent="0.35">
      <c r="A13" s="40"/>
      <c r="B13" s="46">
        <v>11</v>
      </c>
      <c r="C13" s="43" t="s">
        <v>29</v>
      </c>
    </row>
    <row r="14" spans="1:3" ht="17.25" x14ac:dyDescent="0.35">
      <c r="A14" s="40"/>
      <c r="B14" s="46"/>
      <c r="C14" s="41"/>
    </row>
    <row r="15" spans="1:3" ht="23.25" x14ac:dyDescent="0.35">
      <c r="A15" s="40"/>
      <c r="B15" s="46"/>
      <c r="C15" s="42" t="s">
        <v>30</v>
      </c>
    </row>
    <row r="16" spans="1:3" ht="17.25" x14ac:dyDescent="0.35">
      <c r="A16" s="40"/>
      <c r="B16" s="46">
        <v>1</v>
      </c>
      <c r="C16" s="41" t="s">
        <v>38</v>
      </c>
    </row>
    <row r="17" spans="1:3" ht="47.25" x14ac:dyDescent="0.35">
      <c r="A17" s="40"/>
      <c r="B17" s="46">
        <v>2</v>
      </c>
      <c r="C17" s="49" t="s">
        <v>41</v>
      </c>
    </row>
    <row r="18" spans="1:3" ht="17.25" x14ac:dyDescent="0.35">
      <c r="A18" s="40"/>
      <c r="B18" s="46">
        <v>3</v>
      </c>
      <c r="C18" s="41" t="s">
        <v>31</v>
      </c>
    </row>
    <row r="19" spans="1:3" ht="31.5" x14ac:dyDescent="0.35">
      <c r="A19" s="40"/>
      <c r="B19" s="46">
        <v>4</v>
      </c>
      <c r="C19" s="41" t="s">
        <v>36</v>
      </c>
    </row>
    <row r="20" spans="1:3" ht="17.25" x14ac:dyDescent="0.35">
      <c r="A20" s="40"/>
      <c r="B20" s="46"/>
      <c r="C20" s="41"/>
    </row>
    <row r="21" spans="1:3" ht="17.25" x14ac:dyDescent="0.35">
      <c r="A21" s="40"/>
      <c r="B21" s="46"/>
      <c r="C21" s="41"/>
    </row>
    <row r="22" spans="1:3" ht="17.25" x14ac:dyDescent="0.35">
      <c r="A22" s="40"/>
      <c r="B22" s="46"/>
      <c r="C22" s="41"/>
    </row>
    <row r="23" spans="1:3" ht="17.25" x14ac:dyDescent="0.35">
      <c r="A23" s="40"/>
      <c r="B23" s="46"/>
      <c r="C23" s="41"/>
    </row>
    <row r="24" spans="1:3" ht="17.25" x14ac:dyDescent="0.35">
      <c r="A24" s="40"/>
      <c r="B24" s="46"/>
      <c r="C24" s="41"/>
    </row>
    <row r="25" spans="1:3" ht="17.25" x14ac:dyDescent="0.35">
      <c r="A25" s="40"/>
      <c r="B25" s="46"/>
      <c r="C25" s="41"/>
    </row>
    <row r="26" spans="1:3" ht="17.25" x14ac:dyDescent="0.35">
      <c r="A26" s="40"/>
      <c r="B26" s="46"/>
      <c r="C26" s="41"/>
    </row>
    <row r="27" spans="1:3" ht="17.25" x14ac:dyDescent="0.35">
      <c r="A27" s="40"/>
      <c r="B27" s="46"/>
      <c r="C27" s="41"/>
    </row>
    <row r="28" spans="1:3" ht="17.25" x14ac:dyDescent="0.35">
      <c r="A28" s="40"/>
      <c r="B28" s="46"/>
      <c r="C28" s="41"/>
    </row>
    <row r="29" spans="1:3" ht="17.25" x14ac:dyDescent="0.35">
      <c r="A29" s="40"/>
      <c r="B29" s="46"/>
      <c r="C29" s="41"/>
    </row>
    <row r="30" spans="1:3" ht="17.25" x14ac:dyDescent="0.35">
      <c r="A30" s="40"/>
      <c r="B30" s="46"/>
      <c r="C30" s="41"/>
    </row>
    <row r="31" spans="1:3" ht="17.25" x14ac:dyDescent="0.35">
      <c r="A31" s="40"/>
      <c r="B31" s="46"/>
      <c r="C31" s="41"/>
    </row>
    <row r="32" spans="1:3" ht="17.25" x14ac:dyDescent="0.35">
      <c r="A32" s="40"/>
      <c r="B32" s="46"/>
      <c r="C32" s="41"/>
    </row>
    <row r="33" spans="1:3" ht="17.25" x14ac:dyDescent="0.35">
      <c r="A33" s="40"/>
      <c r="B33" s="45"/>
      <c r="C33" s="41"/>
    </row>
    <row r="34" spans="1:3" ht="17.25" x14ac:dyDescent="0.35">
      <c r="A34" s="40"/>
      <c r="B34" s="45"/>
      <c r="C34" s="41"/>
    </row>
    <row r="35" spans="1:3" ht="17.25" x14ac:dyDescent="0.35">
      <c r="A35" s="40"/>
      <c r="B35" s="45"/>
      <c r="C35" s="41"/>
    </row>
    <row r="36" spans="1:3" ht="17.25" x14ac:dyDescent="0.35">
      <c r="A36" s="40"/>
      <c r="B36" s="45"/>
      <c r="C36" s="41"/>
    </row>
    <row r="37" spans="1:3" ht="17.25" x14ac:dyDescent="0.35">
      <c r="A37" s="40"/>
      <c r="B37" s="40"/>
      <c r="C37" s="41"/>
    </row>
    <row r="38" spans="1:3" ht="17.25" x14ac:dyDescent="0.35">
      <c r="A38" s="40"/>
      <c r="B38" s="40"/>
      <c r="C38" s="41"/>
    </row>
    <row r="39" spans="1:3" ht="17.25" x14ac:dyDescent="0.35">
      <c r="A39" s="40"/>
      <c r="B39" s="40"/>
      <c r="C39" s="40"/>
    </row>
    <row r="40" spans="1:3" ht="17.25" x14ac:dyDescent="0.35">
      <c r="A40" s="40"/>
      <c r="B40" s="40"/>
      <c r="C40" s="40"/>
    </row>
    <row r="41" spans="1:3" ht="17.25" x14ac:dyDescent="0.35">
      <c r="A41" s="40"/>
      <c r="B41" s="40"/>
      <c r="C41" s="40"/>
    </row>
  </sheetData>
  <hyperlinks>
    <hyperlink ref="C13" r:id="rId1"/>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27</vt:i4>
      </vt:variant>
    </vt:vector>
  </HeadingPairs>
  <TitlesOfParts>
    <vt:vector size="29" baseType="lpstr">
      <vt:lpstr>Calendar</vt:lpstr>
      <vt:lpstr>Notes</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Calendar!Print_Area</vt:lpstr>
      <vt:lpstr>Calendar!Print_Titles</vt:lpstr>
      <vt:lpstr>WeekStart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cp:lastPrinted>2018-01-25T11:15:35Z</cp:lastPrinted>
  <dcterms:created xsi:type="dcterms:W3CDTF">2014-06-13T13:40:16Z</dcterms:created>
  <dcterms:modified xsi:type="dcterms:W3CDTF">2018-10-08T05:56:55Z</dcterms:modified>
</cp:coreProperties>
</file>