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935" windowHeight="8130" activeTab="2"/>
  </bookViews>
  <sheets>
    <sheet name="Sheet1" sheetId="1" r:id="rId1"/>
    <sheet name="Sheet2" sheetId="2" r:id="rId2"/>
    <sheet name="Sheet3" sheetId="3" r:id="rId3"/>
    <sheet name="Sheet4" sheetId="5" r:id="rId4"/>
  </sheets>
  <definedNames>
    <definedName name="_xlnm.Print_Area" localSheetId="3">Sheet4!$B$2:$H$50</definedName>
  </definedNames>
  <calcPr calcId="124519"/>
</workbook>
</file>

<file path=xl/calcChain.xml><?xml version="1.0" encoding="utf-8"?>
<calcChain xmlns="http://schemas.openxmlformats.org/spreadsheetml/2006/main">
  <c r="F36" i="5"/>
  <c r="G36" s="1"/>
  <c r="F39"/>
  <c r="F33"/>
  <c r="H33" s="1"/>
  <c r="H25"/>
  <c r="E19"/>
  <c r="F19" s="1"/>
  <c r="H19" s="1"/>
  <c r="F13"/>
  <c r="H13" s="1"/>
  <c r="F4"/>
  <c r="H4" s="1"/>
  <c r="H43"/>
  <c r="G39"/>
  <c r="G29"/>
  <c r="H27"/>
  <c r="H21"/>
  <c r="H17"/>
  <c r="H54" i="3"/>
  <c r="G54"/>
  <c r="F54"/>
  <c r="H39"/>
  <c r="G39"/>
  <c r="F39"/>
  <c r="H15"/>
  <c r="F15"/>
  <c r="G51"/>
  <c r="H51"/>
  <c r="F51"/>
  <c r="H22"/>
  <c r="F22"/>
  <c r="E22"/>
  <c r="H18"/>
  <c r="G18"/>
  <c r="H20"/>
  <c r="G20"/>
  <c r="F20"/>
  <c r="E20"/>
  <c r="H24"/>
  <c r="F24"/>
  <c r="H4"/>
  <c r="F4"/>
  <c r="H39" i="5" l="1"/>
  <c r="H49" s="1"/>
  <c r="H29"/>
  <c r="G49"/>
  <c r="H36"/>
  <c r="F49"/>
  <c r="H58" i="3"/>
  <c r="F58"/>
  <c r="F48"/>
  <c r="H48" s="1"/>
  <c r="F35"/>
  <c r="F68" s="1"/>
  <c r="G6" i="1"/>
  <c r="F6"/>
  <c r="H56" i="2"/>
  <c r="E56"/>
  <c r="F56"/>
  <c r="F48"/>
  <c r="F24"/>
  <c r="F22"/>
  <c r="F12"/>
  <c r="E12"/>
  <c r="G4"/>
  <c r="I4" s="1"/>
  <c r="G45"/>
  <c r="G28"/>
  <c r="G42"/>
  <c r="H42" s="1"/>
  <c r="G15"/>
  <c r="D22"/>
  <c r="D24"/>
  <c r="H35" i="3" l="1"/>
  <c r="G68"/>
  <c r="I42" i="2"/>
  <c r="H68" i="3" l="1"/>
  <c r="G31" i="2"/>
  <c r="H31" s="1"/>
  <c r="E34" i="1"/>
  <c r="E28"/>
  <c r="E26"/>
  <c r="E24"/>
  <c r="E18"/>
  <c r="E6"/>
  <c r="I31" i="2" l="1"/>
  <c r="I56" s="1"/>
  <c r="G56"/>
</calcChain>
</file>

<file path=xl/sharedStrings.xml><?xml version="1.0" encoding="utf-8"?>
<sst xmlns="http://schemas.openxmlformats.org/spreadsheetml/2006/main" count="217" uniqueCount="110">
  <si>
    <t>Vendor Names</t>
  </si>
  <si>
    <t>No of Bills</t>
  </si>
  <si>
    <t>Bill Dates</t>
  </si>
  <si>
    <t>Amounts</t>
  </si>
  <si>
    <t>Aggregate Amount</t>
  </si>
  <si>
    <t>Indian Scientific Service</t>
  </si>
  <si>
    <t>16.06.16</t>
  </si>
  <si>
    <t>Calcutta Scientific &amp; Instruments</t>
  </si>
  <si>
    <t xml:space="preserve">30.6.16 (2)23.6.16,13.6.16, 8.6.16, 2.6.16 </t>
  </si>
  <si>
    <t>21053, 13503, 61949, 53481, 1570, 23190</t>
  </si>
  <si>
    <t>Ghosh Services</t>
  </si>
  <si>
    <t>5.7.16</t>
  </si>
  <si>
    <t>Chandrima Traders</t>
  </si>
  <si>
    <t>Allergimmuno Diagnostics Pvt. Ltd.</t>
  </si>
  <si>
    <t>1.7.16</t>
  </si>
  <si>
    <t>Royal Sign &amp; Display</t>
  </si>
  <si>
    <t>29.6.16</t>
  </si>
  <si>
    <t>Next Execution</t>
  </si>
  <si>
    <t>SRL Limited</t>
  </si>
  <si>
    <t>Aug - Oct 2015</t>
  </si>
  <si>
    <t>23293, 20020, 24239, 17475, 6630</t>
  </si>
  <si>
    <t>Sulekha Das</t>
  </si>
  <si>
    <t>13.6.16</t>
  </si>
  <si>
    <t>P. S. Enterprise</t>
  </si>
  <si>
    <t>24.6.16</t>
  </si>
  <si>
    <t>Metropolis Healthcare Ltd</t>
  </si>
  <si>
    <t>15.6.16 &amp; 30.6.16</t>
  </si>
  <si>
    <t>11112.5, 12399.5</t>
  </si>
  <si>
    <t>Computer Exchange Pvt Ltd</t>
  </si>
  <si>
    <t>24.6.16, 8.6.16, 9.6.16, 1.6.16</t>
  </si>
  <si>
    <t>3308, 34598, 1700, 5145</t>
  </si>
  <si>
    <t>Amit Enterprise</t>
  </si>
  <si>
    <t>29.6.16, 24.6.16</t>
  </si>
  <si>
    <t>9450, 31054</t>
  </si>
  <si>
    <t>Vivek</t>
  </si>
  <si>
    <t>15.02.15</t>
  </si>
  <si>
    <t>Previous Dues Part 1</t>
  </si>
  <si>
    <t>TOTAL</t>
  </si>
  <si>
    <t xml:space="preserve">Spectrum Diagnostics </t>
  </si>
  <si>
    <t>TDS</t>
  </si>
  <si>
    <t>Net Payment</t>
  </si>
  <si>
    <t>Previous Dues Part 2</t>
  </si>
  <si>
    <t>25.7.2016</t>
  </si>
  <si>
    <t>15.9.2015</t>
  </si>
  <si>
    <t>30.9.2015</t>
  </si>
  <si>
    <t>15.10.2015</t>
  </si>
  <si>
    <t>Ambay Enterprises</t>
  </si>
  <si>
    <t>28.7.16</t>
  </si>
  <si>
    <t>6.7.16</t>
  </si>
  <si>
    <t>Adam's Management Services Pvt Ltd</t>
  </si>
  <si>
    <t>01.08.16</t>
  </si>
  <si>
    <t>Medicare Environmental Management Services Pvt. Ltd.</t>
  </si>
  <si>
    <t>15.8.16</t>
  </si>
  <si>
    <t>Prohori Security Agency</t>
  </si>
  <si>
    <t>31.7.16</t>
  </si>
  <si>
    <t>Abhishek</t>
  </si>
  <si>
    <t>13.7.16</t>
  </si>
  <si>
    <t>15.7.16</t>
  </si>
  <si>
    <t>A.C.Enterprise</t>
  </si>
  <si>
    <t>29.7.16</t>
  </si>
  <si>
    <t>Srimanta Bhowmick</t>
  </si>
  <si>
    <t>14.7.16</t>
  </si>
  <si>
    <t>8.7.16</t>
  </si>
  <si>
    <t>27.7.16</t>
  </si>
  <si>
    <t>8.6.16</t>
  </si>
  <si>
    <t>9.7.16</t>
  </si>
  <si>
    <t>30.6.16</t>
  </si>
  <si>
    <t>11.7.16</t>
  </si>
  <si>
    <t>26.7.16</t>
  </si>
  <si>
    <t>1.8.16</t>
  </si>
  <si>
    <t>Previous  Dues</t>
  </si>
  <si>
    <t>Current Dues</t>
  </si>
  <si>
    <t>Total</t>
  </si>
  <si>
    <t>Chandrima Traders (Provisional)</t>
  </si>
  <si>
    <t>10.8.16</t>
  </si>
  <si>
    <t>5.8.16</t>
  </si>
  <si>
    <t>9.8.16</t>
  </si>
  <si>
    <t>22.8.16</t>
  </si>
  <si>
    <t>8.8.16</t>
  </si>
  <si>
    <t>Progressive</t>
  </si>
  <si>
    <t>29.8.16</t>
  </si>
  <si>
    <t>23.8.16</t>
  </si>
  <si>
    <t xml:space="preserve">Chandrima Traders </t>
  </si>
  <si>
    <t>14.9.16</t>
  </si>
  <si>
    <t>18.7.16</t>
  </si>
  <si>
    <t>7.7.16</t>
  </si>
  <si>
    <t>31.8.16</t>
  </si>
  <si>
    <t>6.9.16</t>
  </si>
  <si>
    <t>Medicare System Corporation</t>
  </si>
  <si>
    <t>12.8.16</t>
  </si>
  <si>
    <t>Sabir Hossain</t>
  </si>
  <si>
    <t>19.8.16</t>
  </si>
  <si>
    <t>Relations</t>
  </si>
  <si>
    <t>16.8.16</t>
  </si>
  <si>
    <t>7.9.16</t>
  </si>
  <si>
    <t>20.9.16</t>
  </si>
  <si>
    <t>29.9.16</t>
  </si>
  <si>
    <t>8.9.16</t>
  </si>
  <si>
    <t>24.9.16</t>
  </si>
  <si>
    <t>16.9.16</t>
  </si>
  <si>
    <t>30.9.16</t>
  </si>
  <si>
    <t>27.9.16</t>
  </si>
  <si>
    <t>19.9.16</t>
  </si>
  <si>
    <t>9.9.16</t>
  </si>
  <si>
    <t>6.9.2016</t>
  </si>
  <si>
    <t>10.9.16</t>
  </si>
  <si>
    <t>31.08.16</t>
  </si>
  <si>
    <t>YET TO RECEIVE</t>
  </si>
  <si>
    <t>15.9.16</t>
  </si>
  <si>
    <t>1.9.16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</si>
</sst>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 wrapText="1"/>
    </xf>
    <xf numFmtId="2" fontId="0" fillId="0" borderId="4" xfId="0" applyNumberFormat="1" applyBorder="1" applyAlignment="1">
      <alignment horizontal="right" vertical="center" wrapText="1"/>
    </xf>
    <xf numFmtId="2" fontId="0" fillId="0" borderId="3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1" fillId="0" borderId="4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2" fontId="0" fillId="0" borderId="1" xfId="0" applyNumberFormat="1" applyBorder="1" applyAlignment="1"/>
    <xf numFmtId="2" fontId="0" fillId="0" borderId="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2" fontId="3" fillId="0" borderId="1" xfId="0" applyNumberFormat="1" applyFont="1" applyBorder="1" applyAlignment="1"/>
    <xf numFmtId="2" fontId="3" fillId="0" borderId="1" xfId="0" applyNumberFormat="1" applyFont="1" applyFill="1" applyBorder="1" applyAlignment="1">
      <alignment vertical="center"/>
    </xf>
    <xf numFmtId="2" fontId="0" fillId="0" borderId="1" xfId="0" applyNumberFormat="1" applyBorder="1" applyAlignment="1">
      <alignment vertical="center" wrapText="1"/>
    </xf>
    <xf numFmtId="2" fontId="3" fillId="0" borderId="1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2" fontId="0" fillId="0" borderId="4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3" fillId="0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4"/>
  <sheetViews>
    <sheetView workbookViewId="0">
      <selection activeCell="G7" sqref="G7"/>
    </sheetView>
  </sheetViews>
  <sheetFormatPr defaultRowHeight="15"/>
  <cols>
    <col min="1" max="1" width="38.28515625" style="2" customWidth="1"/>
    <col min="2" max="2" width="10.5703125" style="2" customWidth="1"/>
    <col min="3" max="3" width="27.28515625" style="2" customWidth="1"/>
    <col min="4" max="4" width="26.7109375" style="2" customWidth="1"/>
    <col min="5" max="5" width="19.28515625" style="1" customWidth="1"/>
  </cols>
  <sheetData>
    <row r="1" spans="1:7">
      <c r="A1" s="3"/>
      <c r="B1" s="3"/>
      <c r="C1" s="3"/>
      <c r="D1" s="3"/>
      <c r="E1" s="4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5" t="s">
        <v>4</v>
      </c>
    </row>
    <row r="3" spans="1:7">
      <c r="A3" s="3"/>
      <c r="B3" s="3"/>
      <c r="C3" s="3"/>
      <c r="D3" s="3"/>
      <c r="E3" s="4"/>
    </row>
    <row r="4" spans="1:7">
      <c r="A4" s="3" t="s">
        <v>5</v>
      </c>
      <c r="B4" s="3">
        <v>1</v>
      </c>
      <c r="C4" s="3" t="s">
        <v>6</v>
      </c>
      <c r="D4" s="3">
        <v>3540</v>
      </c>
      <c r="E4" s="4">
        <v>3540</v>
      </c>
    </row>
    <row r="5" spans="1:7">
      <c r="A5" s="3"/>
      <c r="B5" s="3"/>
      <c r="C5" s="3"/>
      <c r="D5" s="3"/>
      <c r="E5" s="4"/>
    </row>
    <row r="6" spans="1:7" ht="30">
      <c r="A6" s="3" t="s">
        <v>7</v>
      </c>
      <c r="B6" s="3">
        <v>6</v>
      </c>
      <c r="C6" s="6" t="s">
        <v>8</v>
      </c>
      <c r="D6" s="6" t="s">
        <v>9</v>
      </c>
      <c r="E6" s="7">
        <f>21053+13503+61949+53481+1570+23190</f>
        <v>174746</v>
      </c>
      <c r="F6">
        <f>61949+1570+23190</f>
        <v>86709</v>
      </c>
      <c r="G6" s="1">
        <f>E6-F6</f>
        <v>88037</v>
      </c>
    </row>
    <row r="7" spans="1:7">
      <c r="A7" s="3"/>
      <c r="B7" s="3"/>
      <c r="C7" s="3"/>
      <c r="D7" s="3"/>
      <c r="E7" s="4"/>
    </row>
    <row r="8" spans="1:7">
      <c r="A8" s="3" t="s">
        <v>10</v>
      </c>
      <c r="B8" s="3">
        <v>1</v>
      </c>
      <c r="C8" s="3" t="s">
        <v>11</v>
      </c>
      <c r="D8" s="3">
        <v>14200</v>
      </c>
      <c r="E8" s="4">
        <v>14200</v>
      </c>
    </row>
    <row r="9" spans="1:7">
      <c r="A9" s="3"/>
      <c r="B9" s="3"/>
      <c r="C9" s="3"/>
      <c r="D9" s="3"/>
      <c r="E9" s="4"/>
    </row>
    <row r="10" spans="1:7">
      <c r="A10" s="3" t="s">
        <v>12</v>
      </c>
      <c r="B10" s="3">
        <v>1</v>
      </c>
      <c r="C10" s="3" t="s">
        <v>11</v>
      </c>
      <c r="D10" s="3">
        <v>10355</v>
      </c>
      <c r="E10" s="4">
        <v>10355</v>
      </c>
    </row>
    <row r="11" spans="1:7">
      <c r="A11" s="3"/>
      <c r="B11" s="3"/>
      <c r="C11" s="3"/>
      <c r="D11" s="3"/>
      <c r="E11" s="4"/>
    </row>
    <row r="12" spans="1:7">
      <c r="A12" s="3" t="s">
        <v>13</v>
      </c>
      <c r="B12" s="3">
        <v>1</v>
      </c>
      <c r="C12" s="3" t="s">
        <v>14</v>
      </c>
      <c r="D12" s="3">
        <v>3000</v>
      </c>
      <c r="E12" s="4">
        <v>3000</v>
      </c>
    </row>
    <row r="13" spans="1:7">
      <c r="A13" s="3"/>
      <c r="B13" s="3"/>
      <c r="C13" s="3"/>
      <c r="D13" s="3"/>
      <c r="E13" s="4"/>
    </row>
    <row r="14" spans="1:7">
      <c r="A14" s="3" t="s">
        <v>15</v>
      </c>
      <c r="B14" s="3">
        <v>1</v>
      </c>
      <c r="C14" s="3" t="s">
        <v>16</v>
      </c>
      <c r="D14" s="3">
        <v>55749</v>
      </c>
      <c r="E14" s="4">
        <v>40749</v>
      </c>
    </row>
    <row r="15" spans="1:7">
      <c r="A15" s="3"/>
      <c r="B15" s="3"/>
      <c r="C15" s="3"/>
      <c r="D15" s="3"/>
      <c r="E15" s="4"/>
    </row>
    <row r="16" spans="1:7">
      <c r="A16" s="3" t="s">
        <v>17</v>
      </c>
      <c r="B16" s="3">
        <v>1</v>
      </c>
      <c r="C16" s="3" t="s">
        <v>14</v>
      </c>
      <c r="D16" s="3">
        <v>14025</v>
      </c>
      <c r="E16" s="4">
        <v>14025</v>
      </c>
    </row>
    <row r="17" spans="1:5">
      <c r="A17" s="3"/>
      <c r="B17" s="3"/>
      <c r="C17" s="3"/>
      <c r="D17" s="3"/>
      <c r="E17" s="4"/>
    </row>
    <row r="18" spans="1:5" ht="30">
      <c r="A18" s="3" t="s">
        <v>18</v>
      </c>
      <c r="B18" s="3">
        <v>5</v>
      </c>
      <c r="C18" s="3" t="s">
        <v>19</v>
      </c>
      <c r="D18" s="6" t="s">
        <v>20</v>
      </c>
      <c r="E18" s="4">
        <f>23293+20020+24239+17475+6630</f>
        <v>91657</v>
      </c>
    </row>
    <row r="19" spans="1:5">
      <c r="A19" s="3"/>
      <c r="B19" s="3"/>
      <c r="C19" s="3"/>
      <c r="D19" s="3"/>
      <c r="E19" s="4"/>
    </row>
    <row r="20" spans="1:5">
      <c r="A20" s="3" t="s">
        <v>21</v>
      </c>
      <c r="B20" s="3">
        <v>1</v>
      </c>
      <c r="C20" s="3" t="s">
        <v>22</v>
      </c>
      <c r="D20" s="3">
        <v>32790</v>
      </c>
      <c r="E20" s="4">
        <v>32790</v>
      </c>
    </row>
    <row r="21" spans="1:5">
      <c r="A21" s="3"/>
      <c r="B21" s="3"/>
      <c r="C21" s="3"/>
      <c r="D21" s="3"/>
      <c r="E21" s="4"/>
    </row>
    <row r="22" spans="1:5">
      <c r="A22" s="3" t="s">
        <v>23</v>
      </c>
      <c r="B22" s="3">
        <v>1</v>
      </c>
      <c r="C22" s="3" t="s">
        <v>24</v>
      </c>
      <c r="D22" s="3">
        <v>4400</v>
      </c>
      <c r="E22" s="4">
        <v>4400</v>
      </c>
    </row>
    <row r="23" spans="1:5">
      <c r="A23" s="3"/>
      <c r="B23" s="3"/>
      <c r="C23" s="3"/>
      <c r="D23" s="3"/>
      <c r="E23" s="4"/>
    </row>
    <row r="24" spans="1:5">
      <c r="A24" s="3" t="s">
        <v>25</v>
      </c>
      <c r="B24" s="3">
        <v>2</v>
      </c>
      <c r="C24" s="3" t="s">
        <v>26</v>
      </c>
      <c r="D24" s="3" t="s">
        <v>27</v>
      </c>
      <c r="E24" s="4">
        <f>11112.5+12399.5</f>
        <v>23512</v>
      </c>
    </row>
    <row r="25" spans="1:5">
      <c r="A25" s="3"/>
      <c r="B25" s="3"/>
      <c r="C25" s="3"/>
      <c r="D25" s="3"/>
      <c r="E25" s="4"/>
    </row>
    <row r="26" spans="1:5">
      <c r="A26" s="3" t="s">
        <v>28</v>
      </c>
      <c r="B26" s="3">
        <v>4</v>
      </c>
      <c r="C26" s="3" t="s">
        <v>29</v>
      </c>
      <c r="D26" s="3" t="s">
        <v>30</v>
      </c>
      <c r="E26" s="4">
        <f>3308+34598+1700+5145</f>
        <v>44751</v>
      </c>
    </row>
    <row r="27" spans="1:5">
      <c r="A27" s="3"/>
      <c r="B27" s="3"/>
      <c r="C27" s="3"/>
      <c r="D27" s="3"/>
      <c r="E27" s="4"/>
    </row>
    <row r="28" spans="1:5">
      <c r="A28" s="3" t="s">
        <v>31</v>
      </c>
      <c r="B28" s="3">
        <v>2</v>
      </c>
      <c r="C28" s="3" t="s">
        <v>32</v>
      </c>
      <c r="D28" s="3" t="s">
        <v>33</v>
      </c>
      <c r="E28" s="4">
        <f>31054+9450</f>
        <v>40504</v>
      </c>
    </row>
    <row r="29" spans="1:5">
      <c r="A29" s="3"/>
      <c r="B29" s="3"/>
      <c r="C29" s="3"/>
      <c r="D29" s="3"/>
      <c r="E29" s="4"/>
    </row>
    <row r="30" spans="1:5">
      <c r="A30" s="3" t="s">
        <v>34</v>
      </c>
      <c r="B30" s="3">
        <v>1</v>
      </c>
      <c r="C30" s="3" t="s">
        <v>35</v>
      </c>
      <c r="D30" s="3">
        <v>18000</v>
      </c>
      <c r="E30" s="4">
        <v>18000</v>
      </c>
    </row>
    <row r="31" spans="1:5">
      <c r="A31" s="3"/>
      <c r="B31" s="3"/>
      <c r="C31" s="3"/>
      <c r="D31" s="3"/>
      <c r="E31" s="4"/>
    </row>
    <row r="32" spans="1:5">
      <c r="A32" s="3" t="s">
        <v>38</v>
      </c>
      <c r="B32" s="3"/>
      <c r="C32" s="3"/>
      <c r="D32" s="3" t="s">
        <v>36</v>
      </c>
      <c r="E32" s="4">
        <v>25000</v>
      </c>
    </row>
    <row r="33" spans="1:5">
      <c r="A33" s="3"/>
      <c r="B33" s="3"/>
      <c r="C33" s="3"/>
      <c r="D33" s="3"/>
      <c r="E33" s="4"/>
    </row>
    <row r="34" spans="1:5">
      <c r="A34" s="3"/>
      <c r="B34" s="3"/>
      <c r="C34" s="3"/>
      <c r="D34" s="3" t="s">
        <v>37</v>
      </c>
      <c r="E34" s="4">
        <f>SUM(E4:E33)</f>
        <v>541229</v>
      </c>
    </row>
  </sheetData>
  <pageMargins left="0.7" right="0.7" top="0.75" bottom="0.75" header="0.3" footer="0.3"/>
  <pageSetup scale="9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57"/>
  <sheetViews>
    <sheetView topLeftCell="A16" zoomScale="90" zoomScaleNormal="90" workbookViewId="0">
      <selection activeCell="H22" sqref="H22"/>
    </sheetView>
  </sheetViews>
  <sheetFormatPr defaultRowHeight="15"/>
  <cols>
    <col min="1" max="1" width="51.5703125" bestFit="1" customWidth="1"/>
    <col min="2" max="2" width="13.85546875" customWidth="1"/>
    <col min="3" max="3" width="14.7109375" customWidth="1"/>
    <col min="4" max="4" width="21.42578125" bestFit="1" customWidth="1"/>
    <col min="5" max="6" width="21.42578125" customWidth="1"/>
    <col min="7" max="7" width="17.85546875" bestFit="1" customWidth="1"/>
    <col min="8" max="8" width="15.140625" customWidth="1"/>
    <col min="9" max="9" width="13.5703125" style="14" bestFit="1" customWidth="1"/>
  </cols>
  <sheetData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70</v>
      </c>
      <c r="F2" s="3" t="s">
        <v>71</v>
      </c>
      <c r="G2" s="5" t="s">
        <v>4</v>
      </c>
      <c r="H2" s="8" t="s">
        <v>39</v>
      </c>
      <c r="I2" s="8" t="s">
        <v>40</v>
      </c>
    </row>
    <row r="3" spans="1:9">
      <c r="A3" s="3"/>
      <c r="B3" s="3"/>
      <c r="C3" s="3"/>
      <c r="D3" s="7"/>
      <c r="E3" s="7"/>
      <c r="F3" s="7"/>
      <c r="G3" s="11"/>
      <c r="H3" s="11"/>
      <c r="I3" s="7"/>
    </row>
    <row r="4" spans="1:9">
      <c r="A4" s="49" t="s">
        <v>7</v>
      </c>
      <c r="B4" s="49">
        <v>8</v>
      </c>
      <c r="C4" s="6" t="s">
        <v>22</v>
      </c>
      <c r="D4" s="12">
        <v>53481</v>
      </c>
      <c r="E4" s="12">
        <v>53481</v>
      </c>
      <c r="F4" s="17"/>
      <c r="G4" s="52">
        <f>D4+D5+D6+D7+D8+D9+D10+D11</f>
        <v>140242</v>
      </c>
      <c r="H4" s="52">
        <v>0</v>
      </c>
      <c r="I4" s="52">
        <f>G4</f>
        <v>140242</v>
      </c>
    </row>
    <row r="5" spans="1:9">
      <c r="A5" s="50"/>
      <c r="B5" s="50"/>
      <c r="C5" s="6" t="s">
        <v>66</v>
      </c>
      <c r="D5" s="12">
        <v>21053</v>
      </c>
      <c r="E5" s="12">
        <v>21053</v>
      </c>
      <c r="F5" s="18"/>
      <c r="G5" s="53"/>
      <c r="H5" s="53"/>
      <c r="I5" s="53"/>
    </row>
    <row r="6" spans="1:9">
      <c r="A6" s="50"/>
      <c r="B6" s="50"/>
      <c r="C6" s="6" t="s">
        <v>66</v>
      </c>
      <c r="D6" s="12">
        <v>13503</v>
      </c>
      <c r="E6" s="12">
        <v>13503</v>
      </c>
      <c r="F6" s="18"/>
      <c r="G6" s="53"/>
      <c r="H6" s="53"/>
      <c r="I6" s="53"/>
    </row>
    <row r="7" spans="1:9">
      <c r="A7" s="50"/>
      <c r="B7" s="50"/>
      <c r="C7" s="6" t="s">
        <v>11</v>
      </c>
      <c r="D7" s="12">
        <v>11538</v>
      </c>
      <c r="E7" s="18"/>
      <c r="F7" s="12">
        <v>11538</v>
      </c>
      <c r="G7" s="53"/>
      <c r="H7" s="53"/>
      <c r="I7" s="53"/>
    </row>
    <row r="8" spans="1:9">
      <c r="A8" s="50"/>
      <c r="B8" s="50"/>
      <c r="C8" s="6" t="s">
        <v>65</v>
      </c>
      <c r="D8" s="12">
        <v>4095</v>
      </c>
      <c r="E8" s="18"/>
      <c r="F8" s="12">
        <v>4095</v>
      </c>
      <c r="G8" s="53"/>
      <c r="H8" s="53"/>
      <c r="I8" s="53"/>
    </row>
    <row r="9" spans="1:9">
      <c r="A9" s="50"/>
      <c r="B9" s="50"/>
      <c r="C9" s="6" t="s">
        <v>67</v>
      </c>
      <c r="D9" s="12">
        <v>9464</v>
      </c>
      <c r="E9" s="18"/>
      <c r="F9" s="12">
        <v>9464</v>
      </c>
      <c r="G9" s="53"/>
      <c r="H9" s="53"/>
      <c r="I9" s="53"/>
    </row>
    <row r="10" spans="1:9">
      <c r="A10" s="50"/>
      <c r="B10" s="50"/>
      <c r="C10" s="6" t="s">
        <v>57</v>
      </c>
      <c r="D10" s="12">
        <v>2516</v>
      </c>
      <c r="E10" s="18"/>
      <c r="F10" s="12">
        <v>2516</v>
      </c>
      <c r="G10" s="53"/>
      <c r="H10" s="53"/>
      <c r="I10" s="53"/>
    </row>
    <row r="11" spans="1:9">
      <c r="A11" s="51"/>
      <c r="B11" s="51"/>
      <c r="C11" s="6" t="s">
        <v>68</v>
      </c>
      <c r="D11" s="12">
        <v>24592</v>
      </c>
      <c r="E11" s="19"/>
      <c r="F11" s="12">
        <v>24592</v>
      </c>
      <c r="G11" s="54"/>
      <c r="H11" s="54"/>
      <c r="I11" s="54"/>
    </row>
    <row r="12" spans="1:9">
      <c r="A12" s="23"/>
      <c r="B12" s="23"/>
      <c r="C12" s="6"/>
      <c r="D12" s="25" t="s">
        <v>72</v>
      </c>
      <c r="E12" s="29">
        <f>SUM(E4:E11)</f>
        <v>88037</v>
      </c>
      <c r="F12" s="12">
        <f>SUM(F7:F11)</f>
        <v>52205</v>
      </c>
      <c r="G12" s="22"/>
      <c r="H12" s="24"/>
      <c r="I12" s="22"/>
    </row>
    <row r="13" spans="1:9">
      <c r="A13" s="23"/>
      <c r="B13" s="23"/>
      <c r="C13" s="6"/>
      <c r="D13" s="12"/>
      <c r="E13" s="19"/>
      <c r="F13" s="12"/>
      <c r="G13" s="22"/>
      <c r="H13" s="24"/>
      <c r="I13" s="22"/>
    </row>
    <row r="14" spans="1:9">
      <c r="A14" s="3"/>
      <c r="B14" s="3"/>
      <c r="C14" s="6"/>
      <c r="D14" s="12"/>
      <c r="E14" s="12"/>
      <c r="F14" s="12"/>
      <c r="G14" s="7"/>
      <c r="H14" s="11"/>
      <c r="I14" s="7"/>
    </row>
    <row r="15" spans="1:9">
      <c r="A15" s="55" t="s">
        <v>55</v>
      </c>
      <c r="B15" s="55">
        <v>2</v>
      </c>
      <c r="C15" s="6" t="s">
        <v>56</v>
      </c>
      <c r="D15" s="12">
        <v>3560</v>
      </c>
      <c r="E15" s="12"/>
      <c r="F15" s="12">
        <v>3560</v>
      </c>
      <c r="G15" s="56">
        <f>D15+D16</f>
        <v>5002</v>
      </c>
      <c r="H15" s="56">
        <v>0</v>
      </c>
      <c r="I15" s="56">
        <v>5002</v>
      </c>
    </row>
    <row r="16" spans="1:9">
      <c r="A16" s="55"/>
      <c r="B16" s="55"/>
      <c r="C16" s="6" t="s">
        <v>57</v>
      </c>
      <c r="D16" s="12">
        <v>1442</v>
      </c>
      <c r="E16" s="12"/>
      <c r="F16" s="12">
        <v>1442</v>
      </c>
      <c r="G16" s="56"/>
      <c r="H16" s="56"/>
      <c r="I16" s="56"/>
    </row>
    <row r="17" spans="1:9">
      <c r="A17" s="3"/>
      <c r="B17" s="3"/>
      <c r="C17" s="6"/>
      <c r="D17" s="12"/>
      <c r="E17" s="12"/>
      <c r="F17" s="12"/>
      <c r="G17" s="7"/>
      <c r="H17" s="11"/>
      <c r="I17" s="7"/>
    </row>
    <row r="18" spans="1:9">
      <c r="A18" s="3" t="s">
        <v>46</v>
      </c>
      <c r="B18" s="3">
        <v>1</v>
      </c>
      <c r="C18" s="6" t="s">
        <v>47</v>
      </c>
      <c r="D18" s="12">
        <v>153898</v>
      </c>
      <c r="E18" s="12"/>
      <c r="F18" s="12">
        <v>153898</v>
      </c>
      <c r="G18" s="7">
        <v>153898</v>
      </c>
      <c r="H18" s="11">
        <v>0</v>
      </c>
      <c r="I18" s="7">
        <v>153898</v>
      </c>
    </row>
    <row r="19" spans="1:9">
      <c r="A19" s="3"/>
      <c r="B19" s="3"/>
      <c r="C19" s="3"/>
      <c r="D19" s="7"/>
      <c r="E19" s="7"/>
      <c r="F19" s="7"/>
      <c r="G19" s="11"/>
      <c r="H19" s="11"/>
      <c r="I19" s="7"/>
    </row>
    <row r="20" spans="1:9">
      <c r="A20" s="3" t="s">
        <v>10</v>
      </c>
      <c r="B20" s="3">
        <v>1</v>
      </c>
      <c r="C20" s="3" t="s">
        <v>11</v>
      </c>
      <c r="D20" s="7">
        <v>15708</v>
      </c>
      <c r="E20" s="7"/>
      <c r="F20" s="7">
        <v>15708</v>
      </c>
      <c r="G20" s="11">
        <v>15708</v>
      </c>
      <c r="H20" s="13">
        <v>157</v>
      </c>
      <c r="I20" s="13">
        <v>15551</v>
      </c>
    </row>
    <row r="21" spans="1:9">
      <c r="A21" s="3"/>
      <c r="B21" s="3"/>
      <c r="C21" s="3"/>
      <c r="D21" s="7"/>
      <c r="E21" s="7"/>
      <c r="F21" s="7"/>
      <c r="G21" s="11"/>
      <c r="H21" s="11"/>
      <c r="I21" s="7"/>
    </row>
    <row r="22" spans="1:9">
      <c r="A22" s="3" t="s">
        <v>53</v>
      </c>
      <c r="B22" s="3">
        <v>1</v>
      </c>
      <c r="C22" s="3" t="s">
        <v>54</v>
      </c>
      <c r="D22" s="7">
        <f>8680+8355</f>
        <v>17035</v>
      </c>
      <c r="E22" s="7"/>
      <c r="F22" s="7">
        <f>8680+8355</f>
        <v>17035</v>
      </c>
      <c r="G22" s="11">
        <v>17035</v>
      </c>
      <c r="H22" s="11">
        <v>170</v>
      </c>
      <c r="I22" s="13">
        <v>16865</v>
      </c>
    </row>
    <row r="23" spans="1:9">
      <c r="A23" s="3"/>
      <c r="B23" s="3"/>
      <c r="C23" s="3"/>
      <c r="D23" s="7"/>
      <c r="E23" s="7"/>
      <c r="F23" s="7"/>
      <c r="G23" s="11"/>
      <c r="H23" s="11"/>
      <c r="I23" s="7"/>
    </row>
    <row r="24" spans="1:9">
      <c r="A24" s="3" t="s">
        <v>51</v>
      </c>
      <c r="B24" s="3">
        <v>3</v>
      </c>
      <c r="C24" s="3" t="s">
        <v>52</v>
      </c>
      <c r="D24" s="7">
        <f>3275+1638+1638</f>
        <v>6551</v>
      </c>
      <c r="E24" s="7"/>
      <c r="F24" s="7">
        <f>3275+1638+1638</f>
        <v>6551</v>
      </c>
      <c r="G24" s="11">
        <v>6551</v>
      </c>
      <c r="H24" s="11">
        <v>0</v>
      </c>
      <c r="I24" s="13">
        <v>6551</v>
      </c>
    </row>
    <row r="25" spans="1:9">
      <c r="A25" s="3"/>
      <c r="B25" s="3"/>
      <c r="C25" s="3"/>
      <c r="D25" s="7"/>
      <c r="E25" s="7"/>
      <c r="F25" s="7"/>
      <c r="G25" s="11"/>
      <c r="H25" s="11"/>
      <c r="I25" s="7"/>
    </row>
    <row r="26" spans="1:9">
      <c r="A26" s="3" t="s">
        <v>15</v>
      </c>
      <c r="B26" s="3">
        <v>1</v>
      </c>
      <c r="C26" s="3" t="s">
        <v>42</v>
      </c>
      <c r="D26" s="7">
        <v>42762</v>
      </c>
      <c r="E26" s="7"/>
      <c r="F26" s="7">
        <v>42762</v>
      </c>
      <c r="G26" s="11">
        <v>42762</v>
      </c>
      <c r="H26" s="13">
        <v>428</v>
      </c>
      <c r="I26" s="13">
        <v>42334</v>
      </c>
    </row>
    <row r="27" spans="1:9">
      <c r="A27" s="3"/>
      <c r="B27" s="3"/>
      <c r="C27" s="3"/>
      <c r="D27" s="7"/>
      <c r="E27" s="7"/>
      <c r="F27" s="7"/>
      <c r="G27" s="11"/>
      <c r="H27" s="11"/>
      <c r="I27" s="7"/>
    </row>
    <row r="28" spans="1:9">
      <c r="A28" s="55" t="s">
        <v>17</v>
      </c>
      <c r="B28" s="55">
        <v>2</v>
      </c>
      <c r="C28" s="3" t="s">
        <v>14</v>
      </c>
      <c r="D28" s="7">
        <v>14025</v>
      </c>
      <c r="E28" s="7"/>
      <c r="F28" s="7">
        <v>14025</v>
      </c>
      <c r="G28" s="56">
        <f>D28+D29</f>
        <v>17250</v>
      </c>
      <c r="H28" s="56">
        <v>0</v>
      </c>
      <c r="I28" s="56">
        <v>17250</v>
      </c>
    </row>
    <row r="29" spans="1:9">
      <c r="A29" s="55"/>
      <c r="B29" s="55"/>
      <c r="C29" s="3" t="s">
        <v>62</v>
      </c>
      <c r="D29" s="7">
        <v>3225</v>
      </c>
      <c r="E29" s="7"/>
      <c r="F29" s="7">
        <v>3225</v>
      </c>
      <c r="G29" s="56"/>
      <c r="H29" s="56"/>
      <c r="I29" s="56"/>
    </row>
    <row r="30" spans="1:9">
      <c r="A30" s="3"/>
      <c r="B30" s="3"/>
      <c r="C30" s="3"/>
      <c r="D30" s="7"/>
      <c r="E30" s="7"/>
      <c r="F30" s="7"/>
      <c r="G30" s="11"/>
      <c r="H30" s="11"/>
      <c r="I30" s="7"/>
    </row>
    <row r="31" spans="1:9">
      <c r="A31" s="55" t="s">
        <v>18</v>
      </c>
      <c r="B31" s="55">
        <v>3</v>
      </c>
      <c r="C31" s="3" t="s">
        <v>43</v>
      </c>
      <c r="D31" s="12">
        <v>23293</v>
      </c>
      <c r="E31" s="12">
        <v>23293</v>
      </c>
      <c r="F31" s="12"/>
      <c r="G31" s="56">
        <f>ROUND(D31+D32+D33,0)</f>
        <v>69827</v>
      </c>
      <c r="H31" s="56">
        <f>ROUND(G31*10%,0)</f>
        <v>6983</v>
      </c>
      <c r="I31" s="56">
        <f>ROUND(G31-H31,0)</f>
        <v>62844</v>
      </c>
    </row>
    <row r="32" spans="1:9">
      <c r="A32" s="55"/>
      <c r="B32" s="55"/>
      <c r="C32" s="3" t="s">
        <v>44</v>
      </c>
      <c r="D32" s="12">
        <v>20020</v>
      </c>
      <c r="E32" s="12">
        <v>20020</v>
      </c>
      <c r="F32" s="12"/>
      <c r="G32" s="56"/>
      <c r="H32" s="56"/>
      <c r="I32" s="56"/>
    </row>
    <row r="33" spans="1:9">
      <c r="A33" s="55"/>
      <c r="B33" s="55"/>
      <c r="C33" s="3" t="s">
        <v>45</v>
      </c>
      <c r="D33" s="12">
        <v>26513.5</v>
      </c>
      <c r="E33" s="12">
        <v>26513.5</v>
      </c>
      <c r="F33" s="12"/>
      <c r="G33" s="56"/>
      <c r="H33" s="56"/>
      <c r="I33" s="56"/>
    </row>
    <row r="34" spans="1:9">
      <c r="A34" s="3"/>
      <c r="B34" s="3"/>
      <c r="C34" s="3"/>
      <c r="D34" s="25" t="s">
        <v>72</v>
      </c>
      <c r="E34" s="30">
        <v>69827</v>
      </c>
      <c r="F34" s="12"/>
      <c r="G34" s="7"/>
      <c r="H34" s="7"/>
      <c r="I34" s="7"/>
    </row>
    <row r="35" spans="1:9">
      <c r="A35" s="3"/>
      <c r="B35" s="3"/>
      <c r="C35" s="3"/>
      <c r="D35" s="12"/>
      <c r="E35" s="12"/>
      <c r="F35" s="12"/>
      <c r="G35" s="11"/>
      <c r="H35" s="11"/>
      <c r="I35" s="7"/>
    </row>
    <row r="36" spans="1:9">
      <c r="A36" s="3" t="s">
        <v>60</v>
      </c>
      <c r="B36" s="3">
        <v>1</v>
      </c>
      <c r="C36" s="3" t="s">
        <v>61</v>
      </c>
      <c r="D36" s="12">
        <v>4500</v>
      </c>
      <c r="E36" s="12"/>
      <c r="F36" s="12">
        <v>4500</v>
      </c>
      <c r="G36" s="11">
        <v>4500</v>
      </c>
      <c r="H36" s="13">
        <v>0</v>
      </c>
      <c r="I36" s="13">
        <v>4500</v>
      </c>
    </row>
    <row r="37" spans="1:9">
      <c r="A37" s="3"/>
      <c r="B37" s="3"/>
      <c r="C37" s="3"/>
      <c r="D37" s="7"/>
      <c r="E37" s="7"/>
      <c r="F37" s="7"/>
      <c r="G37" s="11"/>
      <c r="H37" s="11"/>
      <c r="I37" s="7"/>
    </row>
    <row r="38" spans="1:9">
      <c r="A38" s="3" t="s">
        <v>58</v>
      </c>
      <c r="B38" s="3">
        <v>1</v>
      </c>
      <c r="C38" s="3" t="s">
        <v>59</v>
      </c>
      <c r="D38" s="7">
        <v>16979</v>
      </c>
      <c r="E38" s="7"/>
      <c r="F38" s="7">
        <v>16979</v>
      </c>
      <c r="G38" s="11">
        <v>16979</v>
      </c>
      <c r="H38" s="13">
        <v>0</v>
      </c>
      <c r="I38" s="13">
        <v>16979</v>
      </c>
    </row>
    <row r="39" spans="1:9">
      <c r="A39" s="3"/>
      <c r="B39" s="3"/>
      <c r="C39" s="3"/>
      <c r="D39" s="7"/>
      <c r="E39" s="7"/>
      <c r="F39" s="7"/>
      <c r="G39" s="11"/>
      <c r="H39" s="11"/>
      <c r="I39" s="7"/>
    </row>
    <row r="40" spans="1:9">
      <c r="A40" s="3" t="s">
        <v>23</v>
      </c>
      <c r="B40" s="3">
        <v>1</v>
      </c>
      <c r="C40" s="3" t="s">
        <v>48</v>
      </c>
      <c r="D40" s="7">
        <v>13000</v>
      </c>
      <c r="E40" s="7"/>
      <c r="F40" s="7">
        <v>13000</v>
      </c>
      <c r="G40" s="11">
        <v>13000</v>
      </c>
      <c r="H40" s="13">
        <v>0</v>
      </c>
      <c r="I40" s="13">
        <v>13000</v>
      </c>
    </row>
    <row r="41" spans="1:9">
      <c r="A41" s="3"/>
      <c r="B41" s="3"/>
      <c r="C41" s="3"/>
      <c r="D41" s="7"/>
      <c r="E41" s="7"/>
      <c r="F41" s="7"/>
      <c r="G41" s="11"/>
      <c r="H41" s="11"/>
      <c r="I41" s="7"/>
    </row>
    <row r="42" spans="1:9">
      <c r="A42" s="55" t="s">
        <v>25</v>
      </c>
      <c r="B42" s="55">
        <v>2</v>
      </c>
      <c r="C42" s="3" t="s">
        <v>57</v>
      </c>
      <c r="D42" s="7">
        <v>29227</v>
      </c>
      <c r="E42" s="7"/>
      <c r="F42" s="7">
        <v>29227</v>
      </c>
      <c r="G42" s="56">
        <f>D42+D43</f>
        <v>47623</v>
      </c>
      <c r="H42" s="56">
        <f>ROUND(G42*10%,0)</f>
        <v>4762</v>
      </c>
      <c r="I42" s="56">
        <f>G42-H42</f>
        <v>42861</v>
      </c>
    </row>
    <row r="43" spans="1:9">
      <c r="A43" s="55"/>
      <c r="B43" s="55"/>
      <c r="C43" s="3" t="s">
        <v>54</v>
      </c>
      <c r="D43" s="7">
        <v>18396</v>
      </c>
      <c r="E43" s="7"/>
      <c r="F43" s="7">
        <v>18396</v>
      </c>
      <c r="G43" s="56"/>
      <c r="H43" s="56"/>
      <c r="I43" s="56"/>
    </row>
    <row r="44" spans="1:9">
      <c r="A44" s="3"/>
      <c r="B44" s="3"/>
      <c r="C44" s="3"/>
      <c r="D44" s="7"/>
      <c r="E44" s="7"/>
      <c r="F44" s="7"/>
      <c r="G44" s="11"/>
      <c r="H44" s="11"/>
      <c r="I44" s="7"/>
    </row>
    <row r="45" spans="1:9">
      <c r="A45" s="55" t="s">
        <v>28</v>
      </c>
      <c r="B45" s="55">
        <v>3</v>
      </c>
      <c r="C45" s="3" t="s">
        <v>64</v>
      </c>
      <c r="D45" s="7">
        <v>34598</v>
      </c>
      <c r="E45" s="20">
        <v>34598</v>
      </c>
      <c r="F45" s="20"/>
      <c r="G45" s="52">
        <f>D45+D46+D47</f>
        <v>41266</v>
      </c>
      <c r="H45" s="52">
        <v>0</v>
      </c>
      <c r="I45" s="52">
        <v>41266</v>
      </c>
    </row>
    <row r="46" spans="1:9">
      <c r="A46" s="55"/>
      <c r="B46" s="55"/>
      <c r="C46" s="3" t="s">
        <v>63</v>
      </c>
      <c r="D46" s="7">
        <v>3308</v>
      </c>
      <c r="E46" s="21"/>
      <c r="F46" s="21">
        <v>3308</v>
      </c>
      <c r="G46" s="53"/>
      <c r="H46" s="53"/>
      <c r="I46" s="53"/>
    </row>
    <row r="47" spans="1:9">
      <c r="A47" s="55"/>
      <c r="B47" s="55"/>
      <c r="C47" s="3" t="s">
        <v>65</v>
      </c>
      <c r="D47" s="7">
        <v>3360</v>
      </c>
      <c r="E47" s="22"/>
      <c r="F47" s="22">
        <v>3360</v>
      </c>
      <c r="G47" s="54"/>
      <c r="H47" s="54"/>
      <c r="I47" s="54"/>
    </row>
    <row r="48" spans="1:9">
      <c r="A48" s="3"/>
      <c r="B48" s="3"/>
      <c r="C48" s="3"/>
      <c r="D48" s="7" t="s">
        <v>72</v>
      </c>
      <c r="E48" s="31">
        <v>34598</v>
      </c>
      <c r="F48" s="22">
        <f>SUM(F46:F47)</f>
        <v>6668</v>
      </c>
      <c r="G48" s="22"/>
      <c r="H48" s="22"/>
      <c r="I48" s="22"/>
    </row>
    <row r="49" spans="1:9">
      <c r="A49" s="3"/>
      <c r="B49" s="3"/>
      <c r="C49" s="3"/>
      <c r="D49" s="7"/>
      <c r="E49" s="7"/>
      <c r="F49" s="7"/>
      <c r="G49" s="11"/>
      <c r="H49" s="11"/>
      <c r="I49" s="7"/>
    </row>
    <row r="50" spans="1:9">
      <c r="A50" s="3" t="s">
        <v>38</v>
      </c>
      <c r="B50" s="3">
        <v>1</v>
      </c>
      <c r="C50" s="3"/>
      <c r="D50" s="7" t="s">
        <v>41</v>
      </c>
      <c r="E50" s="15">
        <v>25000</v>
      </c>
      <c r="F50" s="7"/>
      <c r="G50" s="11">
        <v>25000</v>
      </c>
      <c r="H50" s="11">
        <v>0</v>
      </c>
      <c r="I50" s="7">
        <v>25000</v>
      </c>
    </row>
    <row r="51" spans="1:9">
      <c r="A51" s="3"/>
      <c r="B51" s="3"/>
      <c r="C51" s="3"/>
      <c r="D51" s="7"/>
      <c r="E51" s="7"/>
      <c r="F51" s="7"/>
      <c r="G51" s="11"/>
      <c r="H51" s="11"/>
      <c r="I51" s="7"/>
    </row>
    <row r="52" spans="1:9">
      <c r="A52" s="3" t="s">
        <v>49</v>
      </c>
      <c r="B52" s="3">
        <v>1</v>
      </c>
      <c r="C52" s="3" t="s">
        <v>50</v>
      </c>
      <c r="D52" s="7">
        <v>4777</v>
      </c>
      <c r="E52" s="7"/>
      <c r="F52" s="7">
        <v>4777</v>
      </c>
      <c r="G52" s="11">
        <v>4777</v>
      </c>
      <c r="H52" s="13">
        <v>84</v>
      </c>
      <c r="I52" s="13">
        <v>4693</v>
      </c>
    </row>
    <row r="53" spans="1:9">
      <c r="A53" s="3"/>
      <c r="B53" s="3"/>
      <c r="C53" s="3"/>
      <c r="D53" s="7"/>
      <c r="E53" s="7"/>
      <c r="F53" s="7"/>
      <c r="G53" s="11"/>
      <c r="H53" s="13"/>
      <c r="I53" s="13"/>
    </row>
    <row r="54" spans="1:9">
      <c r="A54" s="32" t="s">
        <v>73</v>
      </c>
      <c r="B54" s="32">
        <v>1</v>
      </c>
      <c r="C54" s="32" t="s">
        <v>69</v>
      </c>
      <c r="D54" s="33">
        <v>10335</v>
      </c>
      <c r="E54" s="33"/>
      <c r="F54" s="33">
        <v>10335</v>
      </c>
      <c r="G54" s="34">
        <v>10335</v>
      </c>
      <c r="H54" s="35">
        <v>0</v>
      </c>
      <c r="I54" s="35">
        <v>10335</v>
      </c>
    </row>
    <row r="55" spans="1:9">
      <c r="A55" s="3"/>
      <c r="B55" s="3"/>
      <c r="C55" s="3"/>
      <c r="D55" s="7"/>
      <c r="E55" s="7"/>
      <c r="F55" s="7"/>
      <c r="G55" s="11"/>
      <c r="H55" s="11"/>
      <c r="I55" s="7"/>
    </row>
    <row r="56" spans="1:9">
      <c r="A56" s="3"/>
      <c r="B56" s="3"/>
      <c r="C56" s="3"/>
      <c r="D56" s="5" t="s">
        <v>37</v>
      </c>
      <c r="E56" s="15">
        <f>G56-F56</f>
        <v>217462</v>
      </c>
      <c r="F56" s="15">
        <f>G56-E50-E48-E34-E12</f>
        <v>414293</v>
      </c>
      <c r="G56" s="16">
        <f>SUM(G4:G55)</f>
        <v>631755</v>
      </c>
      <c r="H56" s="11">
        <f>SUM(H4:H55)</f>
        <v>12584</v>
      </c>
      <c r="I56" s="15">
        <f>SUM(I4:I55)</f>
        <v>619171</v>
      </c>
    </row>
    <row r="57" spans="1:9">
      <c r="A57" s="9"/>
      <c r="B57" s="9"/>
      <c r="C57" s="9"/>
      <c r="D57" s="9"/>
      <c r="E57" s="9"/>
      <c r="F57" s="9"/>
      <c r="G57" s="9"/>
      <c r="H57" s="9"/>
      <c r="I57" s="10"/>
    </row>
  </sheetData>
  <mergeCells count="30">
    <mergeCell ref="G15:G16"/>
    <mergeCell ref="H15:H16"/>
    <mergeCell ref="I15:I16"/>
    <mergeCell ref="A15:A16"/>
    <mergeCell ref="B15:B16"/>
    <mergeCell ref="B31:B33"/>
    <mergeCell ref="G31:G33"/>
    <mergeCell ref="H31:H33"/>
    <mergeCell ref="I31:I33"/>
    <mergeCell ref="A31:A33"/>
    <mergeCell ref="G42:G43"/>
    <mergeCell ref="H42:H43"/>
    <mergeCell ref="I42:I43"/>
    <mergeCell ref="A42:A43"/>
    <mergeCell ref="B42:B43"/>
    <mergeCell ref="A28:A29"/>
    <mergeCell ref="B28:B29"/>
    <mergeCell ref="G28:G29"/>
    <mergeCell ref="H28:H29"/>
    <mergeCell ref="I28:I29"/>
    <mergeCell ref="A45:A47"/>
    <mergeCell ref="B45:B47"/>
    <mergeCell ref="G45:G47"/>
    <mergeCell ref="H45:H47"/>
    <mergeCell ref="I45:I47"/>
    <mergeCell ref="A4:A11"/>
    <mergeCell ref="B4:B11"/>
    <mergeCell ref="G4:G11"/>
    <mergeCell ref="H4:H11"/>
    <mergeCell ref="I4:I11"/>
  </mergeCells>
  <pageMargins left="0.7" right="0.7" top="0.75" bottom="0.75" header="0.3" footer="0.3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0" sqref="C30:D30"/>
    </sheetView>
  </sheetViews>
  <sheetFormatPr defaultRowHeight="15"/>
  <cols>
    <col min="2" max="2" width="51.5703125" bestFit="1" customWidth="1"/>
    <col min="3" max="3" width="10" bestFit="1" customWidth="1"/>
    <col min="4" max="4" width="10.140625" bestFit="1" customWidth="1"/>
    <col min="5" max="5" width="19.28515625" bestFit="1" customWidth="1"/>
    <col min="6" max="6" width="17.85546875" bestFit="1" customWidth="1"/>
    <col min="7" max="7" width="8.5703125" bestFit="1" customWidth="1"/>
    <col min="8" max="8" width="12.5703125" bestFit="1" customWidth="1"/>
  </cols>
  <sheetData>
    <row r="2" spans="2:8">
      <c r="B2" s="27" t="s">
        <v>0</v>
      </c>
      <c r="C2" s="27" t="s">
        <v>1</v>
      </c>
      <c r="D2" s="27" t="s">
        <v>2</v>
      </c>
      <c r="E2" s="27" t="s">
        <v>3</v>
      </c>
      <c r="F2" s="5" t="s">
        <v>4</v>
      </c>
      <c r="G2" s="8" t="s">
        <v>39</v>
      </c>
      <c r="H2" s="8" t="s">
        <v>40</v>
      </c>
    </row>
    <row r="3" spans="2:8">
      <c r="B3" s="27"/>
      <c r="C3" s="27"/>
      <c r="D3" s="27"/>
      <c r="E3" s="28"/>
      <c r="F3" s="11"/>
      <c r="G3" s="11"/>
      <c r="H3" s="28"/>
    </row>
    <row r="4" spans="2:8">
      <c r="B4" s="49" t="s">
        <v>7</v>
      </c>
      <c r="C4" s="49">
        <v>5</v>
      </c>
      <c r="D4" s="6" t="s">
        <v>22</v>
      </c>
      <c r="E4" s="47">
        <v>53481</v>
      </c>
      <c r="F4" s="57">
        <f>E4+E5+E6+E7+E8</f>
        <v>174951</v>
      </c>
      <c r="G4" s="57">
        <v>0</v>
      </c>
      <c r="H4" s="57">
        <f>F4-G4</f>
        <v>174951</v>
      </c>
    </row>
    <row r="5" spans="2:8">
      <c r="B5" s="50"/>
      <c r="C5" s="50"/>
      <c r="D5" s="6" t="s">
        <v>84</v>
      </c>
      <c r="E5" s="47">
        <v>10878</v>
      </c>
      <c r="F5" s="58"/>
      <c r="G5" s="58"/>
      <c r="H5" s="58"/>
    </row>
    <row r="6" spans="2:8">
      <c r="B6" s="50"/>
      <c r="C6" s="50"/>
      <c r="D6" s="6" t="s">
        <v>69</v>
      </c>
      <c r="E6" s="47">
        <v>49198</v>
      </c>
      <c r="F6" s="58"/>
      <c r="G6" s="58"/>
      <c r="H6" s="58"/>
    </row>
    <row r="7" spans="2:8">
      <c r="B7" s="50"/>
      <c r="C7" s="50"/>
      <c r="D7" s="6" t="s">
        <v>77</v>
      </c>
      <c r="E7" s="47">
        <v>25115</v>
      </c>
      <c r="F7" s="58"/>
      <c r="G7" s="58"/>
      <c r="H7" s="58"/>
    </row>
    <row r="8" spans="2:8">
      <c r="B8" s="50"/>
      <c r="C8" s="50"/>
      <c r="D8" s="6" t="s">
        <v>80</v>
      </c>
      <c r="E8" s="47">
        <v>36279</v>
      </c>
      <c r="F8" s="58"/>
      <c r="G8" s="58"/>
      <c r="H8" s="58"/>
    </row>
    <row r="9" spans="2:8">
      <c r="B9" s="50"/>
      <c r="C9" s="50"/>
      <c r="D9" s="6"/>
      <c r="E9" s="47"/>
      <c r="F9" s="58"/>
      <c r="G9" s="58"/>
      <c r="H9" s="58"/>
    </row>
    <row r="10" spans="2:8">
      <c r="B10" s="50"/>
      <c r="C10" s="50"/>
      <c r="D10" s="6"/>
      <c r="E10" s="47"/>
      <c r="F10" s="58"/>
      <c r="G10" s="58"/>
      <c r="H10" s="58"/>
    </row>
    <row r="11" spans="2:8">
      <c r="B11" s="51"/>
      <c r="C11" s="51"/>
      <c r="D11" s="6"/>
      <c r="E11" s="47"/>
      <c r="F11" s="59"/>
      <c r="G11" s="59"/>
      <c r="H11" s="59"/>
    </row>
    <row r="12" spans="2:8">
      <c r="B12" s="26"/>
      <c r="C12" s="26"/>
      <c r="D12" s="6"/>
      <c r="E12" s="47"/>
      <c r="F12" s="42"/>
      <c r="G12" s="42"/>
      <c r="H12" s="42"/>
    </row>
    <row r="13" spans="2:8">
      <c r="B13" s="26" t="s">
        <v>5</v>
      </c>
      <c r="C13" s="26">
        <v>1</v>
      </c>
      <c r="D13" s="6" t="s">
        <v>77</v>
      </c>
      <c r="E13" s="47">
        <v>525</v>
      </c>
      <c r="F13" s="42">
        <v>525</v>
      </c>
      <c r="G13" s="42">
        <v>0</v>
      </c>
      <c r="H13" s="42">
        <v>525</v>
      </c>
    </row>
    <row r="14" spans="2:8">
      <c r="B14" s="27"/>
      <c r="C14" s="27"/>
      <c r="D14" s="6"/>
      <c r="E14" s="47"/>
      <c r="F14" s="41"/>
      <c r="G14" s="40"/>
      <c r="H14" s="41"/>
    </row>
    <row r="15" spans="2:8">
      <c r="B15" s="55" t="s">
        <v>55</v>
      </c>
      <c r="C15" s="55">
        <v>2</v>
      </c>
      <c r="D15" s="6" t="s">
        <v>86</v>
      </c>
      <c r="E15" s="47">
        <v>2453</v>
      </c>
      <c r="F15" s="63">
        <f>E16+E15</f>
        <v>3391</v>
      </c>
      <c r="G15" s="63">
        <v>0</v>
      </c>
      <c r="H15" s="63">
        <f>F15-G15</f>
        <v>3391</v>
      </c>
    </row>
    <row r="16" spans="2:8">
      <c r="B16" s="55"/>
      <c r="C16" s="55"/>
      <c r="D16" s="6" t="s">
        <v>89</v>
      </c>
      <c r="E16" s="47">
        <v>938</v>
      </c>
      <c r="F16" s="63"/>
      <c r="G16" s="63"/>
      <c r="H16" s="63"/>
    </row>
    <row r="17" spans="2:8">
      <c r="B17" s="27"/>
      <c r="C17" s="27"/>
      <c r="D17" s="6"/>
      <c r="E17" s="47"/>
      <c r="F17" s="41"/>
      <c r="G17" s="40"/>
      <c r="H17" s="41"/>
    </row>
    <row r="18" spans="2:8">
      <c r="B18" s="27" t="s">
        <v>10</v>
      </c>
      <c r="C18" s="27">
        <v>1</v>
      </c>
      <c r="D18" s="27" t="s">
        <v>87</v>
      </c>
      <c r="E18" s="41">
        <v>24540</v>
      </c>
      <c r="F18" s="40">
        <v>24540</v>
      </c>
      <c r="G18" s="40">
        <f>ROUND(F18*1%,0)</f>
        <v>245</v>
      </c>
      <c r="H18" s="44">
        <f>F18-G18</f>
        <v>24295</v>
      </c>
    </row>
    <row r="19" spans="2:8">
      <c r="B19" s="27"/>
      <c r="C19" s="27"/>
      <c r="D19" s="27"/>
      <c r="E19" s="41"/>
      <c r="F19" s="40"/>
      <c r="G19" s="40"/>
      <c r="H19" s="41"/>
    </row>
    <row r="20" spans="2:8">
      <c r="B20" s="27" t="s">
        <v>53</v>
      </c>
      <c r="C20" s="27">
        <v>2</v>
      </c>
      <c r="D20" s="27" t="s">
        <v>86</v>
      </c>
      <c r="E20" s="41">
        <f>8399+8633</f>
        <v>17032</v>
      </c>
      <c r="F20" s="40">
        <f>E20</f>
        <v>17032</v>
      </c>
      <c r="G20" s="40">
        <f>ROUND(F20*1%,0)</f>
        <v>170</v>
      </c>
      <c r="H20" s="44">
        <f>F20-G20</f>
        <v>16862</v>
      </c>
    </row>
    <row r="21" spans="2:8">
      <c r="B21" s="27"/>
      <c r="C21" s="27"/>
      <c r="D21" s="27"/>
      <c r="E21" s="41"/>
      <c r="F21" s="40"/>
      <c r="G21" s="40"/>
      <c r="H21" s="41"/>
    </row>
    <row r="22" spans="2:8">
      <c r="B22" s="27" t="s">
        <v>51</v>
      </c>
      <c r="C22" s="27">
        <v>3</v>
      </c>
      <c r="D22" s="27" t="s">
        <v>86</v>
      </c>
      <c r="E22" s="41">
        <f>3275+1638+1638</f>
        <v>6551</v>
      </c>
      <c r="F22" s="40">
        <f>E22</f>
        <v>6551</v>
      </c>
      <c r="G22" s="40">
        <v>0</v>
      </c>
      <c r="H22" s="44">
        <f>F22</f>
        <v>6551</v>
      </c>
    </row>
    <row r="23" spans="2:8">
      <c r="B23" s="27"/>
      <c r="C23" s="27"/>
      <c r="D23" s="27"/>
      <c r="E23" s="41"/>
      <c r="F23" s="40"/>
      <c r="G23" s="40"/>
      <c r="H23" s="44"/>
    </row>
    <row r="24" spans="2:8">
      <c r="B24" s="49" t="s">
        <v>21</v>
      </c>
      <c r="C24" s="49">
        <v>3</v>
      </c>
      <c r="D24" s="27" t="s">
        <v>85</v>
      </c>
      <c r="E24" s="41">
        <v>4710</v>
      </c>
      <c r="F24" s="57">
        <f>E24+E25+E26</f>
        <v>14784</v>
      </c>
      <c r="G24" s="57">
        <v>0</v>
      </c>
      <c r="H24" s="60">
        <f>F24-G24</f>
        <v>14784</v>
      </c>
    </row>
    <row r="25" spans="2:8">
      <c r="B25" s="50"/>
      <c r="C25" s="50"/>
      <c r="D25" s="27" t="s">
        <v>69</v>
      </c>
      <c r="E25" s="41">
        <v>8034</v>
      </c>
      <c r="F25" s="58"/>
      <c r="G25" s="58"/>
      <c r="H25" s="61"/>
    </row>
    <row r="26" spans="2:8">
      <c r="B26" s="51"/>
      <c r="C26" s="51"/>
      <c r="D26" s="27" t="s">
        <v>76</v>
      </c>
      <c r="E26" s="41">
        <v>2040</v>
      </c>
      <c r="F26" s="59"/>
      <c r="G26" s="59"/>
      <c r="H26" s="62"/>
    </row>
    <row r="27" spans="2:8">
      <c r="B27" s="27"/>
      <c r="C27" s="27"/>
      <c r="D27" s="27"/>
      <c r="E27" s="41"/>
      <c r="F27" s="40"/>
      <c r="G27" s="40"/>
      <c r="H27" s="44"/>
    </row>
    <row r="28" spans="2:8">
      <c r="B28" s="27" t="s">
        <v>88</v>
      </c>
      <c r="C28" s="27">
        <v>1</v>
      </c>
      <c r="D28" s="27" t="s">
        <v>81</v>
      </c>
      <c r="E28" s="41">
        <v>16970</v>
      </c>
      <c r="F28" s="40">
        <v>16970</v>
      </c>
      <c r="G28" s="40">
        <v>0</v>
      </c>
      <c r="H28" s="44">
        <v>16970</v>
      </c>
    </row>
    <row r="29" spans="2:8">
      <c r="B29" s="27"/>
      <c r="C29" s="27"/>
      <c r="D29" s="27"/>
      <c r="E29" s="41"/>
      <c r="F29" s="40"/>
      <c r="G29" s="40"/>
      <c r="H29" s="41"/>
    </row>
    <row r="30" spans="2:8">
      <c r="B30" s="27" t="s">
        <v>15</v>
      </c>
      <c r="C30" s="27">
        <v>1</v>
      </c>
      <c r="D30" s="27" t="s">
        <v>42</v>
      </c>
      <c r="E30" s="41">
        <v>42762</v>
      </c>
      <c r="F30" s="40">
        <v>42762</v>
      </c>
      <c r="G30" s="44">
        <v>428</v>
      </c>
      <c r="H30" s="44">
        <v>42334</v>
      </c>
    </row>
    <row r="31" spans="2:8">
      <c r="B31" s="27"/>
      <c r="C31" s="27"/>
      <c r="D31" s="27"/>
      <c r="E31" s="41"/>
      <c r="F31" s="40"/>
      <c r="G31" s="40"/>
      <c r="H31" s="41"/>
    </row>
    <row r="32" spans="2:8">
      <c r="B32" s="55" t="s">
        <v>17</v>
      </c>
      <c r="C32" s="49">
        <v>1</v>
      </c>
      <c r="D32" s="49" t="s">
        <v>74</v>
      </c>
      <c r="E32" s="57">
        <v>3935</v>
      </c>
      <c r="F32" s="63">
        <v>3935</v>
      </c>
      <c r="G32" s="63">
        <v>0</v>
      </c>
      <c r="H32" s="63">
        <v>3935</v>
      </c>
    </row>
    <row r="33" spans="2:8">
      <c r="B33" s="55"/>
      <c r="C33" s="51"/>
      <c r="D33" s="51"/>
      <c r="E33" s="59"/>
      <c r="F33" s="63"/>
      <c r="G33" s="63"/>
      <c r="H33" s="63"/>
    </row>
    <row r="34" spans="2:8">
      <c r="B34" s="27"/>
      <c r="C34" s="27"/>
      <c r="D34" s="27"/>
      <c r="E34" s="41"/>
      <c r="F34" s="40"/>
      <c r="G34" s="40"/>
      <c r="H34" s="41"/>
    </row>
    <row r="35" spans="2:8">
      <c r="B35" s="55" t="s">
        <v>31</v>
      </c>
      <c r="C35" s="55">
        <v>3</v>
      </c>
      <c r="D35" s="27" t="s">
        <v>75</v>
      </c>
      <c r="E35" s="47">
        <v>18870</v>
      </c>
      <c r="F35" s="63">
        <f>E35+E36+E37</f>
        <v>30053</v>
      </c>
      <c r="G35" s="63">
        <v>0</v>
      </c>
      <c r="H35" s="63">
        <f>F35-G35</f>
        <v>30053</v>
      </c>
    </row>
    <row r="36" spans="2:8">
      <c r="B36" s="55"/>
      <c r="C36" s="55"/>
      <c r="D36" s="27" t="s">
        <v>75</v>
      </c>
      <c r="E36" s="47">
        <v>1733</v>
      </c>
      <c r="F36" s="63"/>
      <c r="G36" s="63"/>
      <c r="H36" s="63"/>
    </row>
    <row r="37" spans="2:8">
      <c r="B37" s="55"/>
      <c r="C37" s="55"/>
      <c r="D37" s="27" t="s">
        <v>76</v>
      </c>
      <c r="E37" s="47">
        <v>9450</v>
      </c>
      <c r="F37" s="63"/>
      <c r="G37" s="63"/>
      <c r="H37" s="63"/>
    </row>
    <row r="38" spans="2:8">
      <c r="B38" s="27"/>
      <c r="C38" s="27"/>
      <c r="D38" s="27"/>
      <c r="E38" s="47"/>
      <c r="F38" s="41"/>
      <c r="G38" s="41"/>
      <c r="H38" s="41"/>
    </row>
    <row r="39" spans="2:8">
      <c r="B39" s="49" t="s">
        <v>90</v>
      </c>
      <c r="C39" s="49">
        <v>2</v>
      </c>
      <c r="D39" s="27" t="s">
        <v>91</v>
      </c>
      <c r="E39" s="47">
        <v>5950</v>
      </c>
      <c r="F39" s="57">
        <f>E40+E39</f>
        <v>18850</v>
      </c>
      <c r="G39" s="57">
        <f>ROUND(F39*1%,0)</f>
        <v>189</v>
      </c>
      <c r="H39" s="57">
        <f>F39-G39</f>
        <v>18661</v>
      </c>
    </row>
    <row r="40" spans="2:8">
      <c r="B40" s="51"/>
      <c r="C40" s="51"/>
      <c r="D40" s="27" t="s">
        <v>86</v>
      </c>
      <c r="E40" s="47">
        <v>12900</v>
      </c>
      <c r="F40" s="59"/>
      <c r="G40" s="59"/>
      <c r="H40" s="59"/>
    </row>
    <row r="41" spans="2:8">
      <c r="B41" s="27"/>
      <c r="C41" s="27"/>
      <c r="D41" s="27"/>
      <c r="E41" s="47"/>
      <c r="F41" s="41"/>
      <c r="G41" s="41"/>
      <c r="H41" s="41"/>
    </row>
    <row r="42" spans="2:8">
      <c r="B42" s="27" t="s">
        <v>92</v>
      </c>
      <c r="C42" s="27">
        <v>1</v>
      </c>
      <c r="D42" s="27" t="s">
        <v>59</v>
      </c>
      <c r="E42" s="47">
        <v>15000</v>
      </c>
      <c r="F42" s="41">
        <v>15000</v>
      </c>
      <c r="G42" s="41">
        <v>0</v>
      </c>
      <c r="H42" s="41">
        <v>15000</v>
      </c>
    </row>
    <row r="43" spans="2:8">
      <c r="B43" s="27"/>
      <c r="C43" s="27"/>
      <c r="D43" s="27"/>
      <c r="E43" s="47"/>
      <c r="F43" s="40"/>
      <c r="G43" s="40"/>
      <c r="H43" s="41"/>
    </row>
    <row r="44" spans="2:8">
      <c r="B44" s="27" t="s">
        <v>60</v>
      </c>
      <c r="C44" s="27"/>
      <c r="D44" s="27"/>
      <c r="E44" s="47"/>
      <c r="F44" s="40"/>
      <c r="G44" s="44"/>
      <c r="H44" s="44"/>
    </row>
    <row r="45" spans="2:8">
      <c r="B45" s="27"/>
      <c r="C45" s="27"/>
      <c r="D45" s="27"/>
      <c r="E45" s="41"/>
      <c r="F45" s="40"/>
      <c r="G45" s="40"/>
      <c r="H45" s="41"/>
    </row>
    <row r="46" spans="2:8">
      <c r="B46" s="27" t="s">
        <v>58</v>
      </c>
      <c r="C46" s="27"/>
      <c r="D46" s="27"/>
      <c r="E46" s="41"/>
      <c r="F46" s="40"/>
      <c r="G46" s="44"/>
      <c r="H46" s="44"/>
    </row>
    <row r="47" spans="2:8">
      <c r="B47" s="27"/>
      <c r="C47" s="27"/>
      <c r="D47" s="27"/>
      <c r="E47" s="41"/>
      <c r="F47" s="40"/>
      <c r="G47" s="40"/>
      <c r="H47" s="41"/>
    </row>
    <row r="48" spans="2:8">
      <c r="B48" s="49" t="s">
        <v>23</v>
      </c>
      <c r="C48" s="49">
        <v>2</v>
      </c>
      <c r="D48" s="27" t="s">
        <v>77</v>
      </c>
      <c r="E48" s="41">
        <v>650</v>
      </c>
      <c r="F48" s="57">
        <f>E48+E49</f>
        <v>4250</v>
      </c>
      <c r="G48" s="60">
        <v>0</v>
      </c>
      <c r="H48" s="60">
        <f>F48-G48</f>
        <v>4250</v>
      </c>
    </row>
    <row r="49" spans="2:8">
      <c r="B49" s="51"/>
      <c r="C49" s="51"/>
      <c r="D49" s="27" t="s">
        <v>78</v>
      </c>
      <c r="E49" s="41">
        <v>3600</v>
      </c>
      <c r="F49" s="59"/>
      <c r="G49" s="62"/>
      <c r="H49" s="62"/>
    </row>
    <row r="50" spans="2:8">
      <c r="B50" s="27"/>
      <c r="C50" s="27"/>
      <c r="D50" s="27"/>
      <c r="E50" s="41"/>
      <c r="F50" s="40"/>
      <c r="G50" s="40"/>
      <c r="H50" s="41"/>
    </row>
    <row r="51" spans="2:8">
      <c r="B51" s="55" t="s">
        <v>25</v>
      </c>
      <c r="C51" s="55">
        <v>2</v>
      </c>
      <c r="D51" s="27" t="s">
        <v>52</v>
      </c>
      <c r="E51" s="41">
        <v>36911</v>
      </c>
      <c r="F51" s="63">
        <f>E51+E52</f>
        <v>68261</v>
      </c>
      <c r="G51" s="63">
        <f>ROUND(F51*10%,0)</f>
        <v>6826</v>
      </c>
      <c r="H51" s="63">
        <f>F51-G51</f>
        <v>61435</v>
      </c>
    </row>
    <row r="52" spans="2:8">
      <c r="B52" s="55"/>
      <c r="C52" s="55"/>
      <c r="D52" s="27" t="s">
        <v>86</v>
      </c>
      <c r="E52" s="41">
        <v>31350</v>
      </c>
      <c r="F52" s="63"/>
      <c r="G52" s="63"/>
      <c r="H52" s="63"/>
    </row>
    <row r="53" spans="2:8">
      <c r="B53" s="27"/>
      <c r="C53" s="27"/>
      <c r="D53" s="27"/>
      <c r="E53" s="41"/>
      <c r="F53" s="40"/>
      <c r="G53" s="40"/>
      <c r="H53" s="41"/>
    </row>
    <row r="54" spans="2:8">
      <c r="B54" s="55" t="s">
        <v>28</v>
      </c>
      <c r="C54" s="55">
        <v>3</v>
      </c>
      <c r="D54" s="27" t="s">
        <v>86</v>
      </c>
      <c r="E54" s="41">
        <v>500</v>
      </c>
      <c r="F54" s="57">
        <f>E56+E54+E55</f>
        <v>4308</v>
      </c>
      <c r="G54" s="57">
        <f>0</f>
        <v>0</v>
      </c>
      <c r="H54" s="57">
        <f>F54-G54</f>
        <v>4308</v>
      </c>
    </row>
    <row r="55" spans="2:8">
      <c r="B55" s="55"/>
      <c r="C55" s="55"/>
      <c r="D55" s="27" t="s">
        <v>93</v>
      </c>
      <c r="E55" s="41">
        <v>500</v>
      </c>
      <c r="F55" s="58"/>
      <c r="G55" s="58"/>
      <c r="H55" s="58"/>
    </row>
    <row r="56" spans="2:8">
      <c r="B56" s="55"/>
      <c r="C56" s="55"/>
      <c r="D56" s="27" t="s">
        <v>89</v>
      </c>
      <c r="E56" s="41">
        <v>3308</v>
      </c>
      <c r="F56" s="59"/>
      <c r="G56" s="59"/>
      <c r="H56" s="59"/>
    </row>
    <row r="57" spans="2:8">
      <c r="B57" s="27"/>
      <c r="C57" s="27"/>
      <c r="D57" s="27"/>
      <c r="E57" s="41"/>
      <c r="F57" s="42"/>
      <c r="G57" s="42"/>
      <c r="H57" s="42"/>
    </row>
    <row r="58" spans="2:8">
      <c r="B58" s="49" t="s">
        <v>79</v>
      </c>
      <c r="C58" s="49">
        <v>5</v>
      </c>
      <c r="D58" s="27" t="s">
        <v>80</v>
      </c>
      <c r="E58" s="41">
        <v>10000</v>
      </c>
      <c r="F58" s="57">
        <f>E58+E59+E60+E61+E62</f>
        <v>75445</v>
      </c>
      <c r="G58" s="57">
        <v>0</v>
      </c>
      <c r="H58" s="57">
        <f>F58-G58</f>
        <v>75445</v>
      </c>
    </row>
    <row r="59" spans="2:8">
      <c r="B59" s="50"/>
      <c r="C59" s="50"/>
      <c r="D59" s="27" t="s">
        <v>81</v>
      </c>
      <c r="E59" s="41">
        <v>1245</v>
      </c>
      <c r="F59" s="58"/>
      <c r="G59" s="58"/>
      <c r="H59" s="58"/>
    </row>
    <row r="60" spans="2:8">
      <c r="B60" s="50"/>
      <c r="C60" s="50"/>
      <c r="D60" s="27" t="s">
        <v>81</v>
      </c>
      <c r="E60" s="41">
        <v>23250</v>
      </c>
      <c r="F60" s="58"/>
      <c r="G60" s="58"/>
      <c r="H60" s="58"/>
    </row>
    <row r="61" spans="2:8">
      <c r="B61" s="50"/>
      <c r="C61" s="50"/>
      <c r="D61" s="27" t="s">
        <v>56</v>
      </c>
      <c r="E61" s="41">
        <v>6050</v>
      </c>
      <c r="F61" s="58"/>
      <c r="G61" s="58"/>
      <c r="H61" s="58"/>
    </row>
    <row r="62" spans="2:8">
      <c r="B62" s="51"/>
      <c r="C62" s="51"/>
      <c r="D62" s="27" t="s">
        <v>56</v>
      </c>
      <c r="E62" s="41">
        <v>34900</v>
      </c>
      <c r="F62" s="59"/>
      <c r="G62" s="59"/>
      <c r="H62" s="59"/>
    </row>
    <row r="63" spans="2:8">
      <c r="B63" s="27"/>
      <c r="C63" s="27"/>
      <c r="D63" s="27"/>
      <c r="E63" s="41"/>
      <c r="F63" s="40"/>
      <c r="G63" s="40"/>
      <c r="H63" s="41"/>
    </row>
    <row r="64" spans="2:8">
      <c r="B64" s="27" t="s">
        <v>38</v>
      </c>
      <c r="C64" s="27">
        <v>1</v>
      </c>
      <c r="D64" s="27"/>
      <c r="E64" s="41">
        <v>25000</v>
      </c>
      <c r="F64" s="40">
        <v>25000</v>
      </c>
      <c r="G64" s="40">
        <v>0</v>
      </c>
      <c r="H64" s="41">
        <v>25000</v>
      </c>
    </row>
    <row r="65" spans="2:8">
      <c r="B65" s="27"/>
      <c r="C65" s="27"/>
      <c r="D65" s="27"/>
      <c r="E65" s="41"/>
      <c r="F65" s="40"/>
      <c r="G65" s="40"/>
      <c r="H65" s="41"/>
    </row>
    <row r="66" spans="2:8" s="39" customFormat="1">
      <c r="B66" s="38" t="s">
        <v>82</v>
      </c>
      <c r="C66" s="38">
        <v>1</v>
      </c>
      <c r="D66" s="38" t="s">
        <v>83</v>
      </c>
      <c r="E66" s="48">
        <v>10830</v>
      </c>
      <c r="F66" s="45">
        <v>10830</v>
      </c>
      <c r="G66" s="46">
        <v>0</v>
      </c>
      <c r="H66" s="46">
        <v>10830</v>
      </c>
    </row>
    <row r="67" spans="2:8">
      <c r="B67" s="27"/>
      <c r="C67" s="27"/>
      <c r="D67" s="27"/>
      <c r="E67" s="28"/>
      <c r="F67" s="11"/>
      <c r="G67" s="11"/>
      <c r="H67" s="28"/>
    </row>
    <row r="68" spans="2:8">
      <c r="B68" s="27"/>
      <c r="C68" s="27"/>
      <c r="D68" s="27"/>
      <c r="E68" s="5" t="s">
        <v>37</v>
      </c>
      <c r="F68" s="16">
        <f>SUM(F4:F67)</f>
        <v>557438</v>
      </c>
      <c r="G68" s="11">
        <f>SUM(G4:G67)</f>
        <v>7858</v>
      </c>
      <c r="H68" s="15">
        <f>SUM(H4:H67)</f>
        <v>549580</v>
      </c>
    </row>
  </sheetData>
  <mergeCells count="52">
    <mergeCell ref="B15:B16"/>
    <mergeCell ref="C15:C16"/>
    <mergeCell ref="F15:F16"/>
    <mergeCell ref="G15:G16"/>
    <mergeCell ref="H15:H16"/>
    <mergeCell ref="B4:B11"/>
    <mergeCell ref="C4:C11"/>
    <mergeCell ref="F4:F11"/>
    <mergeCell ref="G4:G11"/>
    <mergeCell ref="H4:H11"/>
    <mergeCell ref="C54:C56"/>
    <mergeCell ref="F54:F56"/>
    <mergeCell ref="G54:G56"/>
    <mergeCell ref="H54:H56"/>
    <mergeCell ref="B32:B33"/>
    <mergeCell ref="C32:C33"/>
    <mergeCell ref="F32:F33"/>
    <mergeCell ref="G32:G33"/>
    <mergeCell ref="H32:H33"/>
    <mergeCell ref="B35:B37"/>
    <mergeCell ref="C35:C37"/>
    <mergeCell ref="F35:F37"/>
    <mergeCell ref="G35:G37"/>
    <mergeCell ref="H35:H37"/>
    <mergeCell ref="G48:G49"/>
    <mergeCell ref="H48:H49"/>
    <mergeCell ref="B58:B62"/>
    <mergeCell ref="C58:C62"/>
    <mergeCell ref="F58:F62"/>
    <mergeCell ref="G58:G62"/>
    <mergeCell ref="H58:H62"/>
    <mergeCell ref="B48:B49"/>
    <mergeCell ref="C48:C49"/>
    <mergeCell ref="F48:F49"/>
    <mergeCell ref="B51:B52"/>
    <mergeCell ref="C51:C52"/>
    <mergeCell ref="F51:F52"/>
    <mergeCell ref="G51:G52"/>
    <mergeCell ref="H51:H52"/>
    <mergeCell ref="B54:B56"/>
    <mergeCell ref="G24:G26"/>
    <mergeCell ref="H24:H26"/>
    <mergeCell ref="B39:B40"/>
    <mergeCell ref="C39:C40"/>
    <mergeCell ref="F39:F40"/>
    <mergeCell ref="G39:G40"/>
    <mergeCell ref="H39:H40"/>
    <mergeCell ref="D32:D33"/>
    <mergeCell ref="E32:E33"/>
    <mergeCell ref="B24:B26"/>
    <mergeCell ref="C24:C26"/>
    <mergeCell ref="F24:F2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50"/>
  <sheetViews>
    <sheetView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B2" sqref="B2:H50"/>
    </sheetView>
  </sheetViews>
  <sheetFormatPr defaultRowHeight="15"/>
  <cols>
    <col min="2" max="2" width="51.5703125" bestFit="1" customWidth="1"/>
    <col min="3" max="3" width="10" bestFit="1" customWidth="1"/>
    <col min="4" max="4" width="10.140625" bestFit="1" customWidth="1"/>
    <col min="5" max="5" width="19.28515625" bestFit="1" customWidth="1"/>
    <col min="6" max="6" width="17.85546875" style="65" bestFit="1" customWidth="1"/>
    <col min="7" max="7" width="8.5703125" style="65" bestFit="1" customWidth="1"/>
    <col min="8" max="8" width="12.5703125" style="65" bestFit="1" customWidth="1"/>
  </cols>
  <sheetData>
    <row r="2" spans="2:8">
      <c r="B2" s="37" t="s">
        <v>0</v>
      </c>
      <c r="C2" s="37" t="s">
        <v>1</v>
      </c>
      <c r="D2" s="37" t="s">
        <v>2</v>
      </c>
      <c r="E2" s="37" t="s">
        <v>3</v>
      </c>
      <c r="F2" s="5" t="s">
        <v>4</v>
      </c>
      <c r="G2" s="8" t="s">
        <v>39</v>
      </c>
      <c r="H2" s="8" t="s">
        <v>40</v>
      </c>
    </row>
    <row r="3" spans="2:8">
      <c r="B3" s="37"/>
      <c r="C3" s="37"/>
      <c r="D3" s="37"/>
      <c r="E3" s="36"/>
      <c r="F3" s="11"/>
      <c r="G3" s="11"/>
      <c r="H3" s="36"/>
    </row>
    <row r="4" spans="2:8">
      <c r="B4" s="55" t="s">
        <v>7</v>
      </c>
      <c r="C4" s="55">
        <v>6</v>
      </c>
      <c r="D4" s="6" t="s">
        <v>77</v>
      </c>
      <c r="E4" s="47">
        <v>25115</v>
      </c>
      <c r="F4" s="56">
        <f>SUM(E4:E9)</f>
        <v>175450</v>
      </c>
      <c r="G4" s="56">
        <v>0</v>
      </c>
      <c r="H4" s="56">
        <f>F4-G4</f>
        <v>175450</v>
      </c>
    </row>
    <row r="5" spans="2:8">
      <c r="B5" s="55"/>
      <c r="C5" s="55"/>
      <c r="D5" s="6" t="s">
        <v>80</v>
      </c>
      <c r="E5" s="47">
        <v>36279</v>
      </c>
      <c r="F5" s="56"/>
      <c r="G5" s="56"/>
      <c r="H5" s="56"/>
    </row>
    <row r="6" spans="2:8">
      <c r="B6" s="55"/>
      <c r="C6" s="55"/>
      <c r="D6" s="6" t="s">
        <v>94</v>
      </c>
      <c r="E6" s="47">
        <v>73385</v>
      </c>
      <c r="F6" s="56"/>
      <c r="G6" s="56"/>
      <c r="H6" s="56"/>
    </row>
    <row r="7" spans="2:8">
      <c r="B7" s="55"/>
      <c r="C7" s="55"/>
      <c r="D7" s="6" t="s">
        <v>94</v>
      </c>
      <c r="E7" s="47">
        <v>17243</v>
      </c>
      <c r="F7" s="56"/>
      <c r="G7" s="56"/>
      <c r="H7" s="56"/>
    </row>
    <row r="8" spans="2:8">
      <c r="B8" s="55"/>
      <c r="C8" s="55"/>
      <c r="D8" s="6" t="s">
        <v>95</v>
      </c>
      <c r="E8" s="47">
        <v>8159</v>
      </c>
      <c r="F8" s="56"/>
      <c r="G8" s="56"/>
      <c r="H8" s="56"/>
    </row>
    <row r="9" spans="2:8">
      <c r="B9" s="55"/>
      <c r="C9" s="55"/>
      <c r="D9" s="6" t="s">
        <v>96</v>
      </c>
      <c r="E9" s="47">
        <v>15269</v>
      </c>
      <c r="F9" s="56"/>
      <c r="G9" s="56"/>
      <c r="H9" s="56"/>
    </row>
    <row r="10" spans="2:8">
      <c r="B10" s="55"/>
      <c r="C10" s="55"/>
      <c r="D10" s="6"/>
      <c r="E10" s="47"/>
      <c r="F10" s="56"/>
      <c r="G10" s="56"/>
      <c r="H10" s="56"/>
    </row>
    <row r="11" spans="2:8">
      <c r="B11" s="55"/>
      <c r="C11" s="55"/>
      <c r="D11" s="6"/>
      <c r="E11" s="47"/>
      <c r="F11" s="56"/>
      <c r="G11" s="56"/>
      <c r="H11" s="56"/>
    </row>
    <row r="12" spans="2:8">
      <c r="B12" s="37"/>
      <c r="C12" s="37"/>
      <c r="D12" s="6"/>
      <c r="E12" s="47"/>
      <c r="F12" s="36"/>
      <c r="G12" s="36"/>
      <c r="H12" s="36"/>
    </row>
    <row r="13" spans="2:8">
      <c r="B13" s="55" t="s">
        <v>5</v>
      </c>
      <c r="C13" s="55">
        <v>3</v>
      </c>
      <c r="D13" s="6" t="s">
        <v>97</v>
      </c>
      <c r="E13" s="47">
        <v>288</v>
      </c>
      <c r="F13" s="56">
        <f>SUM(E13:E15)</f>
        <v>4544</v>
      </c>
      <c r="G13" s="56">
        <v>0</v>
      </c>
      <c r="H13" s="56">
        <f>F13</f>
        <v>4544</v>
      </c>
    </row>
    <row r="14" spans="2:8">
      <c r="B14" s="55"/>
      <c r="C14" s="55"/>
      <c r="D14" s="6" t="s">
        <v>97</v>
      </c>
      <c r="E14" s="47">
        <v>3256</v>
      </c>
      <c r="F14" s="56"/>
      <c r="G14" s="56"/>
      <c r="H14" s="56"/>
    </row>
    <row r="15" spans="2:8">
      <c r="B15" s="55"/>
      <c r="C15" s="55"/>
      <c r="D15" s="6" t="s">
        <v>98</v>
      </c>
      <c r="E15" s="47">
        <v>1000</v>
      </c>
      <c r="F15" s="56"/>
      <c r="G15" s="56"/>
      <c r="H15" s="56"/>
    </row>
    <row r="16" spans="2:8">
      <c r="B16" s="37"/>
      <c r="C16" s="37"/>
      <c r="D16" s="6"/>
      <c r="E16" s="47"/>
      <c r="F16" s="36"/>
      <c r="G16" s="11"/>
      <c r="H16" s="36"/>
    </row>
    <row r="17" spans="2:8">
      <c r="B17" s="37" t="s">
        <v>55</v>
      </c>
      <c r="C17" s="37">
        <v>1</v>
      </c>
      <c r="D17" s="6" t="s">
        <v>86</v>
      </c>
      <c r="E17" s="47">
        <v>2453</v>
      </c>
      <c r="F17" s="36">
        <v>2453</v>
      </c>
      <c r="G17" s="36">
        <v>0</v>
      </c>
      <c r="H17" s="36">
        <f>F17-G17</f>
        <v>2453</v>
      </c>
    </row>
    <row r="18" spans="2:8">
      <c r="B18" s="37"/>
      <c r="C18" s="37"/>
      <c r="D18" s="6"/>
      <c r="E18" s="47"/>
      <c r="F18" s="36"/>
      <c r="G18" s="36"/>
      <c r="H18" s="36"/>
    </row>
    <row r="19" spans="2:8">
      <c r="B19" s="37" t="s">
        <v>51</v>
      </c>
      <c r="C19" s="37">
        <v>3</v>
      </c>
      <c r="D19" s="37" t="s">
        <v>100</v>
      </c>
      <c r="E19" s="43">
        <f>3275+1638+1638</f>
        <v>6551</v>
      </c>
      <c r="F19" s="11">
        <f>E19</f>
        <v>6551</v>
      </c>
      <c r="G19" s="11">
        <v>0</v>
      </c>
      <c r="H19" s="13">
        <f>F19</f>
        <v>6551</v>
      </c>
    </row>
    <row r="20" spans="2:8">
      <c r="B20" s="37"/>
      <c r="C20" s="37"/>
      <c r="D20" s="37"/>
      <c r="E20" s="43"/>
      <c r="F20" s="11"/>
      <c r="G20" s="11"/>
      <c r="H20" s="13"/>
    </row>
    <row r="21" spans="2:8">
      <c r="B21" s="37" t="s">
        <v>21</v>
      </c>
      <c r="C21" s="37">
        <v>1</v>
      </c>
      <c r="D21" s="37" t="s">
        <v>109</v>
      </c>
      <c r="E21" s="43">
        <v>10337</v>
      </c>
      <c r="F21" s="5">
        <v>10337</v>
      </c>
      <c r="G21" s="5">
        <v>0</v>
      </c>
      <c r="H21" s="68">
        <f>F21-G21</f>
        <v>10337</v>
      </c>
    </row>
    <row r="22" spans="2:8">
      <c r="B22" s="37"/>
      <c r="C22" s="37"/>
      <c r="D22" s="37"/>
      <c r="E22" s="43"/>
      <c r="F22" s="11"/>
      <c r="G22" s="11"/>
      <c r="H22" s="36"/>
    </row>
    <row r="23" spans="2:8">
      <c r="B23" s="37" t="s">
        <v>15</v>
      </c>
      <c r="C23" s="37">
        <v>1</v>
      </c>
      <c r="D23" s="37" t="s">
        <v>42</v>
      </c>
      <c r="E23" s="43">
        <v>42762</v>
      </c>
      <c r="F23" s="11">
        <v>42762</v>
      </c>
      <c r="G23" s="13">
        <v>428</v>
      </c>
      <c r="H23" s="13">
        <v>42334</v>
      </c>
    </row>
    <row r="24" spans="2:8">
      <c r="B24" s="37"/>
      <c r="C24" s="37"/>
      <c r="D24" s="37"/>
      <c r="E24" s="43"/>
      <c r="F24" s="11"/>
      <c r="G24" s="11"/>
      <c r="H24" s="36"/>
    </row>
    <row r="25" spans="2:8">
      <c r="B25" s="37" t="s">
        <v>17</v>
      </c>
      <c r="C25" s="37">
        <v>1</v>
      </c>
      <c r="D25" s="37" t="s">
        <v>101</v>
      </c>
      <c r="E25" s="36">
        <v>3340</v>
      </c>
      <c r="F25" s="36">
        <v>3340</v>
      </c>
      <c r="G25" s="36">
        <v>0</v>
      </c>
      <c r="H25" s="36">
        <f>F25</f>
        <v>3340</v>
      </c>
    </row>
    <row r="26" spans="2:8">
      <c r="B26" s="37"/>
      <c r="C26" s="37"/>
      <c r="D26" s="37"/>
      <c r="E26" s="43"/>
      <c r="F26" s="11"/>
      <c r="G26" s="11"/>
      <c r="H26" s="36"/>
    </row>
    <row r="27" spans="2:8">
      <c r="B27" s="37" t="s">
        <v>31</v>
      </c>
      <c r="C27" s="37">
        <v>1</v>
      </c>
      <c r="D27" s="37" t="s">
        <v>102</v>
      </c>
      <c r="E27" s="47">
        <v>29258</v>
      </c>
      <c r="F27" s="36">
        <v>29258</v>
      </c>
      <c r="G27" s="36">
        <v>0</v>
      </c>
      <c r="H27" s="36">
        <f>F27-G27</f>
        <v>29258</v>
      </c>
    </row>
    <row r="28" spans="2:8">
      <c r="B28" s="37"/>
      <c r="C28" s="37"/>
      <c r="D28" s="37"/>
      <c r="E28" s="47"/>
      <c r="F28" s="36"/>
      <c r="G28" s="36"/>
      <c r="H28" s="36"/>
    </row>
    <row r="29" spans="2:8">
      <c r="B29" s="37" t="s">
        <v>90</v>
      </c>
      <c r="C29" s="37">
        <v>1</v>
      </c>
      <c r="D29" s="37" t="s">
        <v>106</v>
      </c>
      <c r="E29" s="47">
        <v>12900</v>
      </c>
      <c r="F29" s="36">
        <v>12900</v>
      </c>
      <c r="G29" s="36">
        <f>ROUND(F29*1%,0)</f>
        <v>129</v>
      </c>
      <c r="H29" s="36">
        <f>F29-G29</f>
        <v>12771</v>
      </c>
    </row>
    <row r="30" spans="2:8">
      <c r="B30" s="37"/>
      <c r="C30" s="37"/>
      <c r="D30" s="37"/>
      <c r="E30" s="43"/>
      <c r="F30" s="11"/>
      <c r="G30" s="11"/>
      <c r="H30" s="36"/>
    </row>
    <row r="31" spans="2:8">
      <c r="B31" s="37" t="s">
        <v>58</v>
      </c>
      <c r="C31" s="37">
        <v>1</v>
      </c>
      <c r="D31" s="37" t="s">
        <v>104</v>
      </c>
      <c r="E31" s="43">
        <v>8489</v>
      </c>
      <c r="F31" s="11">
        <v>8489</v>
      </c>
      <c r="G31" s="13">
        <v>0</v>
      </c>
      <c r="H31" s="13">
        <v>8489</v>
      </c>
    </row>
    <row r="32" spans="2:8">
      <c r="B32" s="37"/>
      <c r="C32" s="37"/>
      <c r="D32" s="37"/>
      <c r="E32" s="43"/>
      <c r="F32" s="11"/>
      <c r="G32" s="11"/>
      <c r="H32" s="36"/>
    </row>
    <row r="33" spans="2:9">
      <c r="B33" s="55" t="s">
        <v>23</v>
      </c>
      <c r="C33" s="55">
        <v>2</v>
      </c>
      <c r="D33" s="37" t="s">
        <v>103</v>
      </c>
      <c r="E33" s="43">
        <v>3000</v>
      </c>
      <c r="F33" s="56">
        <f>SUM(E33:E34)</f>
        <v>31478</v>
      </c>
      <c r="G33" s="69">
        <v>0</v>
      </c>
      <c r="H33" s="69">
        <f>F33-G33</f>
        <v>31478</v>
      </c>
    </row>
    <row r="34" spans="2:9">
      <c r="B34" s="55"/>
      <c r="C34" s="55"/>
      <c r="D34" s="37" t="s">
        <v>99</v>
      </c>
      <c r="E34" s="43">
        <v>28478</v>
      </c>
      <c r="F34" s="56"/>
      <c r="G34" s="69"/>
      <c r="H34" s="69"/>
    </row>
    <row r="35" spans="2:9">
      <c r="B35" s="37"/>
      <c r="C35" s="37"/>
      <c r="D35" s="37"/>
      <c r="E35" s="43"/>
      <c r="F35" s="11"/>
      <c r="G35" s="11"/>
      <c r="H35" s="36"/>
    </row>
    <row r="36" spans="2:9">
      <c r="B36" s="55" t="s">
        <v>25</v>
      </c>
      <c r="C36" s="55">
        <v>2</v>
      </c>
      <c r="D36" s="37" t="s">
        <v>108</v>
      </c>
      <c r="E36" s="43">
        <v>41233</v>
      </c>
      <c r="F36" s="56">
        <f>SUM(E36:E37)</f>
        <v>80063</v>
      </c>
      <c r="G36" s="56">
        <f>ROUND(F36*10%,0)</f>
        <v>8006</v>
      </c>
      <c r="H36" s="56">
        <f>F36-G36</f>
        <v>72057</v>
      </c>
    </row>
    <row r="37" spans="2:9">
      <c r="B37" s="55"/>
      <c r="C37" s="55"/>
      <c r="D37" s="37" t="s">
        <v>100</v>
      </c>
      <c r="E37" s="43">
        <v>38830</v>
      </c>
      <c r="F37" s="56"/>
      <c r="G37" s="56"/>
      <c r="H37" s="56"/>
    </row>
    <row r="38" spans="2:9">
      <c r="B38" s="37"/>
      <c r="C38" s="37"/>
      <c r="D38" s="37"/>
      <c r="E38" s="43"/>
      <c r="F38" s="11"/>
      <c r="G38" s="11"/>
      <c r="H38" s="36"/>
    </row>
    <row r="39" spans="2:9">
      <c r="B39" s="55" t="s">
        <v>28</v>
      </c>
      <c r="C39" s="55">
        <v>3</v>
      </c>
      <c r="D39" s="37" t="s">
        <v>94</v>
      </c>
      <c r="E39" s="43">
        <v>650</v>
      </c>
      <c r="F39" s="56">
        <f>SUM(E39:E41)</f>
        <v>4258</v>
      </c>
      <c r="G39" s="56">
        <f>0</f>
        <v>0</v>
      </c>
      <c r="H39" s="56">
        <f>F39-G39</f>
        <v>4258</v>
      </c>
    </row>
    <row r="40" spans="2:9">
      <c r="B40" s="55"/>
      <c r="C40" s="55"/>
      <c r="D40" s="37" t="s">
        <v>105</v>
      </c>
      <c r="E40" s="43">
        <v>3308</v>
      </c>
      <c r="F40" s="56"/>
      <c r="G40" s="56"/>
      <c r="H40" s="56"/>
    </row>
    <row r="41" spans="2:9">
      <c r="B41" s="55"/>
      <c r="C41" s="55"/>
      <c r="D41" s="37" t="s">
        <v>98</v>
      </c>
      <c r="E41" s="43">
        <v>300</v>
      </c>
      <c r="F41" s="56"/>
      <c r="G41" s="56"/>
      <c r="H41" s="56"/>
    </row>
    <row r="42" spans="2:9">
      <c r="B42" s="37"/>
      <c r="C42" s="37"/>
      <c r="D42" s="37"/>
      <c r="E42" s="43"/>
      <c r="F42" s="36"/>
      <c r="G42" s="36"/>
      <c r="H42" s="36"/>
    </row>
    <row r="43" spans="2:9">
      <c r="B43" s="37" t="s">
        <v>79</v>
      </c>
      <c r="C43" s="37">
        <v>1</v>
      </c>
      <c r="D43" s="37" t="s">
        <v>81</v>
      </c>
      <c r="E43" s="43">
        <v>23250</v>
      </c>
      <c r="F43" s="67">
        <v>23250</v>
      </c>
      <c r="G43" s="36">
        <v>0</v>
      </c>
      <c r="H43" s="36">
        <f>F43-G43</f>
        <v>23250</v>
      </c>
    </row>
    <row r="44" spans="2:9">
      <c r="B44" s="37"/>
      <c r="C44" s="37"/>
      <c r="D44" s="37"/>
      <c r="E44" s="43"/>
      <c r="F44" s="11"/>
      <c r="G44" s="11"/>
      <c r="H44" s="36"/>
    </row>
    <row r="45" spans="2:9">
      <c r="B45" s="37" t="s">
        <v>38</v>
      </c>
      <c r="C45" s="37">
        <v>1</v>
      </c>
      <c r="D45" s="37"/>
      <c r="E45" s="43">
        <v>25000</v>
      </c>
      <c r="F45" s="11">
        <v>25000</v>
      </c>
      <c r="G45" s="11">
        <v>0</v>
      </c>
      <c r="H45" s="36">
        <v>25000</v>
      </c>
    </row>
    <row r="46" spans="2:9">
      <c r="B46" s="37"/>
      <c r="C46" s="37"/>
      <c r="D46" s="37"/>
      <c r="E46" s="43"/>
      <c r="F46" s="11"/>
      <c r="G46" s="11"/>
      <c r="H46" s="36"/>
    </row>
    <row r="47" spans="2:9" s="39" customFormat="1">
      <c r="B47" s="38" t="s">
        <v>82</v>
      </c>
      <c r="C47" s="38">
        <v>1</v>
      </c>
      <c r="D47" s="38"/>
      <c r="E47" s="48"/>
      <c r="F47" s="64"/>
      <c r="G47" s="66">
        <v>0</v>
      </c>
      <c r="H47" s="66"/>
      <c r="I47" s="39" t="s">
        <v>107</v>
      </c>
    </row>
    <row r="48" spans="2:9">
      <c r="B48" s="37"/>
      <c r="C48" s="37"/>
      <c r="D48" s="37"/>
      <c r="E48" s="36"/>
      <c r="F48" s="11"/>
      <c r="G48" s="11"/>
      <c r="H48" s="36"/>
    </row>
    <row r="49" spans="2:8">
      <c r="B49" s="37"/>
      <c r="C49" s="37"/>
      <c r="D49" s="37"/>
      <c r="E49" s="5" t="s">
        <v>37</v>
      </c>
      <c r="F49" s="16">
        <f>SUM(F4:F48)</f>
        <v>460133</v>
      </c>
      <c r="G49" s="11">
        <f>SUM(G4:G48)</f>
        <v>8563</v>
      </c>
      <c r="H49" s="15">
        <f>SUM(H4:H48)</f>
        <v>451570</v>
      </c>
    </row>
    <row r="50" spans="2:8">
      <c r="B50" s="9"/>
      <c r="C50" s="9"/>
      <c r="D50" s="9"/>
      <c r="E50" s="9"/>
      <c r="F50" s="70"/>
      <c r="G50" s="70"/>
      <c r="H50" s="70"/>
    </row>
  </sheetData>
  <mergeCells count="25">
    <mergeCell ref="B13:B15"/>
    <mergeCell ref="C13:C15"/>
    <mergeCell ref="F13:F15"/>
    <mergeCell ref="H13:H15"/>
    <mergeCell ref="G13:G15"/>
    <mergeCell ref="B36:B37"/>
    <mergeCell ref="C36:C37"/>
    <mergeCell ref="F36:F37"/>
    <mergeCell ref="G36:G37"/>
    <mergeCell ref="H36:H37"/>
    <mergeCell ref="B39:B41"/>
    <mergeCell ref="C39:C41"/>
    <mergeCell ref="F39:F41"/>
    <mergeCell ref="G39:G41"/>
    <mergeCell ref="H39:H41"/>
    <mergeCell ref="B33:B34"/>
    <mergeCell ref="C33:C34"/>
    <mergeCell ref="F33:F34"/>
    <mergeCell ref="G33:G34"/>
    <mergeCell ref="H33:H34"/>
    <mergeCell ref="B4:B11"/>
    <mergeCell ref="C4:C11"/>
    <mergeCell ref="F4:F11"/>
    <mergeCell ref="G4:G11"/>
    <mergeCell ref="H4:H11"/>
  </mergeCells>
  <pageMargins left="0.7" right="0.7" top="0.75" bottom="0.75" header="0.3" footer="0.3"/>
  <pageSetup scale="7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Sheet4!Print_Area</vt:lpstr>
    </vt:vector>
  </TitlesOfParts>
  <Company>AATC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USER</cp:lastModifiedBy>
  <cp:lastPrinted>2016-10-18T10:55:41Z</cp:lastPrinted>
  <dcterms:created xsi:type="dcterms:W3CDTF">2016-07-08T10:58:53Z</dcterms:created>
  <dcterms:modified xsi:type="dcterms:W3CDTF">2016-10-18T10:55:53Z</dcterms:modified>
</cp:coreProperties>
</file>