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HANDU\Desktop\ALABS\PROJECTS\"/>
    </mc:Choice>
  </mc:AlternateContent>
  <xr:revisionPtr revIDLastSave="0" documentId="13_ncr:1_{FC2221E4-4E44-43D7-BF4D-D3ECE3AB9E3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gram Summary" sheetId="2" r:id="rId1"/>
    <sheet name="Program Dashboard" sheetId="5" r:id="rId2"/>
    <sheet name="Goals Data" sheetId="3" r:id="rId3"/>
    <sheet name="Excel Syllabus Data" sheetId="4" r:id="rId4"/>
    <sheet name="Study Hours Data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" l="1"/>
  <c r="G39" i="4" a="1"/>
  <c r="G39" i="4"/>
  <c r="G40" i="4" a="1"/>
  <c r="G40" i="4"/>
  <c r="G41" i="4" a="1"/>
  <c r="G41" i="4"/>
  <c r="G42" i="4" a="1"/>
  <c r="G42" i="4"/>
  <c r="G43" i="4" a="1"/>
  <c r="G43" i="4"/>
  <c r="G44" i="4" a="1"/>
  <c r="G44" i="4"/>
  <c r="G45" i="4" a="1"/>
  <c r="G45" i="4"/>
  <c r="G46" i="4" a="1"/>
  <c r="G46" i="4"/>
  <c r="G47" i="4" a="1"/>
  <c r="G47" i="4"/>
  <c r="G48" i="4" a="1"/>
  <c r="G48" i="4"/>
  <c r="G49" i="4" a="1"/>
  <c r="G49" i="4"/>
  <c r="G50" i="4" a="1"/>
  <c r="G50" i="4"/>
  <c r="G51" i="4" a="1"/>
  <c r="G51" i="4"/>
  <c r="G52" i="4" a="1"/>
  <c r="G52" i="4"/>
  <c r="G53" i="4" a="1"/>
  <c r="G53" i="4"/>
  <c r="G54" i="4" a="1"/>
  <c r="G54" i="4"/>
  <c r="G55" i="4" a="1"/>
  <c r="G55" i="4"/>
  <c r="G56" i="4" a="1"/>
  <c r="G56" i="4"/>
  <c r="G57" i="4" a="1"/>
  <c r="G57" i="4"/>
  <c r="G58" i="4" a="1"/>
  <c r="G58" i="4"/>
  <c r="G59" i="4" a="1"/>
  <c r="G59" i="4"/>
  <c r="G60" i="4" a="1"/>
  <c r="G60" i="4"/>
  <c r="G61" i="4" a="1"/>
  <c r="G61" i="4"/>
  <c r="G62" i="4" a="1"/>
  <c r="G62" i="4"/>
  <c r="G63" i="4" a="1"/>
  <c r="G63" i="4"/>
  <c r="G64" i="4" a="1"/>
  <c r="G64" i="4"/>
  <c r="G65" i="4" a="1"/>
  <c r="G65" i="4"/>
  <c r="G66" i="4" a="1"/>
  <c r="G66" i="4"/>
  <c r="G67" i="4" a="1"/>
  <c r="G67" i="4"/>
  <c r="G68" i="4" a="1"/>
  <c r="G68" i="4"/>
  <c r="G69" i="4" a="1"/>
  <c r="G69" i="4"/>
  <c r="G70" i="4" a="1"/>
  <c r="G70" i="4"/>
  <c r="G71" i="4" a="1"/>
  <c r="G71" i="4"/>
  <c r="G72" i="4" a="1"/>
  <c r="G72" i="4"/>
  <c r="G73" i="4" a="1"/>
  <c r="G73" i="4"/>
  <c r="G74" i="4" a="1"/>
  <c r="G74" i="4"/>
  <c r="G75" i="4" a="1"/>
  <c r="G75" i="4"/>
  <c r="G76" i="4" a="1"/>
  <c r="G76" i="4"/>
  <c r="G77" i="4" a="1"/>
  <c r="G77" i="4"/>
  <c r="G78" i="4" a="1"/>
  <c r="G78" i="4"/>
  <c r="G79" i="4" a="1"/>
  <c r="G79" i="4"/>
  <c r="G80" i="4" a="1"/>
  <c r="G80" i="4"/>
  <c r="G81" i="4" a="1"/>
  <c r="G81" i="4"/>
  <c r="G82" i="4" a="1"/>
  <c r="G82" i="4"/>
  <c r="G83" i="4" a="1"/>
  <c r="G83" i="4"/>
  <c r="G84" i="4" a="1"/>
  <c r="G84" i="4"/>
  <c r="G85" i="4" a="1"/>
  <c r="G85" i="4"/>
  <c r="G86" i="4" a="1"/>
  <c r="G86" i="4"/>
  <c r="G87" i="4" a="1"/>
  <c r="G87" i="4"/>
  <c r="G88" i="4" a="1"/>
  <c r="G88" i="4"/>
  <c r="G89" i="4" a="1"/>
  <c r="G89" i="4"/>
  <c r="G90" i="4" a="1"/>
  <c r="G90" i="4"/>
  <c r="G91" i="4" a="1"/>
  <c r="G91" i="4"/>
  <c r="G92" i="4" a="1"/>
  <c r="G92" i="4"/>
  <c r="G93" i="4" a="1"/>
  <c r="G93" i="4"/>
  <c r="G94" i="4" a="1"/>
  <c r="G94" i="4"/>
  <c r="G95" i="4" a="1"/>
  <c r="G95" i="4"/>
  <c r="G96" i="4" a="1"/>
  <c r="G96" i="4"/>
  <c r="G97" i="4" a="1"/>
  <c r="G97" i="4"/>
  <c r="G98" i="4" a="1"/>
  <c r="G98" i="4"/>
  <c r="G99" i="4" a="1"/>
  <c r="G99" i="4"/>
  <c r="G100" i="4" a="1"/>
  <c r="G100" i="4"/>
  <c r="G101" i="4" a="1"/>
  <c r="G101" i="4"/>
  <c r="G102" i="4" a="1"/>
  <c r="G102" i="4"/>
  <c r="G103" i="4" a="1"/>
  <c r="G103" i="4"/>
  <c r="G104" i="4" a="1"/>
  <c r="G104" i="4"/>
  <c r="G105" i="4" a="1"/>
  <c r="G105" i="4"/>
  <c r="G106" i="4" a="1"/>
  <c r="G106" i="4"/>
  <c r="G107" i="4" a="1"/>
  <c r="G107" i="4"/>
  <c r="G108" i="4" a="1"/>
  <c r="G108" i="4"/>
  <c r="G109" i="4" a="1"/>
  <c r="G109" i="4"/>
  <c r="G110" i="4" a="1"/>
  <c r="G110" i="4"/>
  <c r="G111" i="4" a="1"/>
  <c r="G111" i="4"/>
  <c r="G112" i="4" a="1"/>
  <c r="G112" i="4"/>
  <c r="G113" i="4" a="1"/>
  <c r="G113" i="4"/>
  <c r="G114" i="4" a="1"/>
  <c r="G114" i="4"/>
  <c r="G36" i="4" a="1"/>
  <c r="G36" i="4"/>
  <c r="G37" i="4" a="1"/>
  <c r="G37" i="4"/>
  <c r="G38" i="4" a="1"/>
  <c r="G38" i="4"/>
  <c r="G8" i="4" a="1"/>
  <c r="G8" i="4"/>
  <c r="G9" i="4" a="1"/>
  <c r="G9" i="4"/>
  <c r="G10" i="4" a="1"/>
  <c r="G10" i="4"/>
  <c r="G11" i="4" a="1"/>
  <c r="G11" i="4"/>
  <c r="G12" i="4" a="1"/>
  <c r="G12" i="4"/>
  <c r="G13" i="4" a="1"/>
  <c r="G13" i="4"/>
  <c r="G14" i="4" a="1"/>
  <c r="G14" i="4"/>
  <c r="G15" i="4" a="1"/>
  <c r="G15" i="4"/>
  <c r="G16" i="4" a="1"/>
  <c r="G16" i="4"/>
  <c r="G17" i="4" a="1"/>
  <c r="G17" i="4"/>
  <c r="G18" i="4" a="1"/>
  <c r="G18" i="4"/>
  <c r="G19" i="4" a="1"/>
  <c r="G19" i="4"/>
  <c r="G20" i="4" a="1"/>
  <c r="G20" i="4"/>
  <c r="G21" i="4" a="1"/>
  <c r="G21" i="4"/>
  <c r="G22" i="4" a="1"/>
  <c r="G22" i="4"/>
  <c r="G23" i="4" a="1"/>
  <c r="G23" i="4"/>
  <c r="G24" i="4" a="1"/>
  <c r="G24" i="4"/>
  <c r="G25" i="4" a="1"/>
  <c r="G25" i="4"/>
  <c r="G26" i="4" a="1"/>
  <c r="G26" i="4"/>
  <c r="G27" i="4" a="1"/>
  <c r="G27" i="4"/>
  <c r="G28" i="4" a="1"/>
  <c r="G28" i="4"/>
  <c r="G29" i="4" a="1"/>
  <c r="G29" i="4"/>
  <c r="G30" i="4" a="1"/>
  <c r="G30" i="4"/>
  <c r="G31" i="4" a="1"/>
  <c r="G31" i="4"/>
  <c r="G32" i="4" a="1"/>
  <c r="G32" i="4"/>
  <c r="G33" i="4" a="1"/>
  <c r="G33" i="4"/>
  <c r="G34" i="4" a="1"/>
  <c r="G34" i="4"/>
  <c r="G35" i="4" a="1"/>
  <c r="G35" i="4"/>
  <c r="G3" i="4" a="1"/>
  <c r="G3" i="4"/>
  <c r="G4" i="4" a="1"/>
  <c r="G4" i="4"/>
  <c r="G5" i="4" a="1"/>
  <c r="G5" i="4"/>
  <c r="G6" i="4" a="1"/>
  <c r="G6" i="4"/>
  <c r="G7" i="4" a="1"/>
  <c r="G7" i="4"/>
  <c r="G2" i="4" a="1"/>
  <c r="G2" i="4"/>
  <c r="M7" i="4"/>
  <c r="M6" i="4"/>
  <c r="E4" i="5"/>
  <c r="D6" i="2"/>
  <c r="D4" i="2"/>
  <c r="D9" i="2"/>
  <c r="B4" i="5"/>
  <c r="D15" i="2"/>
  <c r="G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44" i="2"/>
  <c r="G24" i="1"/>
  <c r="G31" i="1"/>
  <c r="G38" i="1"/>
  <c r="G45" i="1"/>
  <c r="G19" i="1"/>
  <c r="G20" i="1"/>
  <c r="G21" i="1"/>
  <c r="G22" i="1"/>
  <c r="G23" i="1"/>
  <c r="G25" i="1"/>
  <c r="G26" i="1"/>
  <c r="G27" i="1"/>
  <c r="G28" i="1"/>
  <c r="G29" i="1"/>
  <c r="G30" i="1"/>
  <c r="G32" i="1"/>
  <c r="G33" i="1"/>
  <c r="G34" i="1"/>
  <c r="G35" i="1"/>
  <c r="G36" i="1"/>
  <c r="G37" i="1"/>
  <c r="G39" i="1"/>
  <c r="G40" i="1"/>
  <c r="G41" i="1"/>
  <c r="G42" i="1"/>
  <c r="G43" i="1"/>
  <c r="G44" i="1"/>
  <c r="G46" i="1"/>
  <c r="G47" i="1"/>
  <c r="G48" i="1"/>
  <c r="G49" i="1"/>
  <c r="G50" i="1"/>
  <c r="G51" i="1"/>
  <c r="G52" i="1"/>
  <c r="G53" i="1"/>
  <c r="G54" i="1"/>
  <c r="G55" i="1"/>
  <c r="G56" i="1"/>
  <c r="G57" i="1"/>
  <c r="G10" i="1"/>
  <c r="G17" i="1"/>
  <c r="G59" i="1"/>
  <c r="D44" i="2"/>
  <c r="E44" i="2"/>
  <c r="C45" i="2"/>
  <c r="G4" i="1"/>
  <c r="G11" i="1"/>
  <c r="G18" i="1"/>
  <c r="G60" i="1"/>
  <c r="D45" i="2"/>
  <c r="E45" i="2"/>
  <c r="C46" i="2"/>
  <c r="G5" i="1"/>
  <c r="G12" i="1"/>
  <c r="D46" i="2"/>
  <c r="E46" i="2"/>
  <c r="C47" i="2"/>
  <c r="G6" i="1"/>
  <c r="G13" i="1"/>
  <c r="D47" i="2"/>
  <c r="E47" i="2"/>
  <c r="C48" i="2"/>
  <c r="G7" i="1"/>
  <c r="G14" i="1"/>
  <c r="D48" i="2"/>
  <c r="E48" i="2"/>
  <c r="C49" i="2"/>
  <c r="G8" i="1"/>
  <c r="G15" i="1"/>
  <c r="D49" i="2"/>
  <c r="E49" i="2"/>
  <c r="C43" i="2"/>
  <c r="G9" i="1"/>
  <c r="G16" i="1"/>
  <c r="G58" i="1"/>
  <c r="D43" i="2"/>
  <c r="E43" i="2"/>
  <c r="E34" i="4"/>
  <c r="E33" i="4"/>
  <c r="E27" i="4"/>
  <c r="E28" i="4"/>
  <c r="E29" i="4"/>
  <c r="E30" i="4"/>
  <c r="E31" i="4"/>
  <c r="E32" i="4"/>
  <c r="F103" i="4"/>
  <c r="F89" i="4"/>
  <c r="F39" i="4"/>
  <c r="E18" i="4"/>
  <c r="E20" i="4"/>
  <c r="E14" i="4"/>
  <c r="E15" i="4"/>
  <c r="E16" i="4"/>
  <c r="E17" i="4"/>
  <c r="E19" i="4"/>
  <c r="E21" i="4"/>
  <c r="E22" i="4"/>
  <c r="E23" i="4"/>
  <c r="E24" i="4"/>
  <c r="E25" i="4"/>
  <c r="E26" i="4"/>
  <c r="F14" i="4"/>
  <c r="E12" i="4"/>
  <c r="E5" i="4"/>
  <c r="E6" i="4"/>
  <c r="E7" i="4"/>
  <c r="E8" i="4"/>
  <c r="E9" i="4"/>
  <c r="E10" i="4"/>
  <c r="E11" i="4"/>
  <c r="E13" i="4"/>
  <c r="F5" i="4"/>
  <c r="D20" i="2"/>
  <c r="D21" i="2"/>
  <c r="D22" i="2"/>
  <c r="D24" i="2"/>
  <c r="D25" i="2"/>
  <c r="D26" i="2"/>
  <c r="D28" i="2"/>
  <c r="D29" i="2"/>
  <c r="D30" i="2"/>
  <c r="D32" i="2"/>
  <c r="D33" i="2"/>
  <c r="D34" i="2"/>
  <c r="D36" i="2"/>
  <c r="D37" i="2"/>
  <c r="D38" i="2"/>
  <c r="E2" i="4"/>
  <c r="E3" i="4"/>
  <c r="E4" i="4"/>
  <c r="D16" i="2"/>
  <c r="D17" i="2"/>
  <c r="D3" i="2"/>
  <c r="D5" i="2"/>
  <c r="E3" i="1"/>
  <c r="E4" i="1"/>
  <c r="F2" i="4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C5" i="3"/>
  <c r="D8" i="2"/>
  <c r="D7" i="2" a="1"/>
  <c r="D7" i="2"/>
  <c r="C11" i="2" a="1"/>
  <c r="C11" i="2"/>
  <c r="D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<sst xmlns="http://schemas.openxmlformats.org/spreadsheetml/2006/main" count="254" uniqueCount="197">
  <si>
    <t>DATE</t>
  </si>
  <si>
    <t>DAY</t>
  </si>
  <si>
    <t>HOURS</t>
  </si>
  <si>
    <t>CUMMULATIVE HOURS</t>
  </si>
  <si>
    <t>TOTAL HOURS</t>
  </si>
  <si>
    <t>Total Days Available</t>
  </si>
  <si>
    <t>Elapsed Days</t>
  </si>
  <si>
    <t>Remaining Days</t>
  </si>
  <si>
    <t>DAY COUNT</t>
  </si>
  <si>
    <t>Actual Hours</t>
  </si>
  <si>
    <t>Deficit</t>
  </si>
  <si>
    <t>Expected</t>
  </si>
  <si>
    <t>Total Days</t>
  </si>
  <si>
    <t>Total Hours</t>
  </si>
  <si>
    <t>Low</t>
  </si>
  <si>
    <t>Medium</t>
  </si>
  <si>
    <t>High</t>
  </si>
  <si>
    <t>Level Of Understanding</t>
  </si>
  <si>
    <t>Score</t>
  </si>
  <si>
    <t>Rank</t>
  </si>
  <si>
    <t>STUDY HOURS</t>
  </si>
  <si>
    <t>AVERAGE</t>
  </si>
  <si>
    <t>Daily Average(Needed)</t>
  </si>
  <si>
    <t xml:space="preserve">Actual </t>
  </si>
  <si>
    <t>STATUS</t>
  </si>
  <si>
    <t>Category</t>
  </si>
  <si>
    <t>Topic</t>
  </si>
  <si>
    <t>Concepts</t>
  </si>
  <si>
    <t>Intro to Excel</t>
  </si>
  <si>
    <t>Excel for Analytics</t>
  </si>
  <si>
    <t>Excels' role in each of the analysis stages</t>
  </si>
  <si>
    <t>Excel terminologies</t>
  </si>
  <si>
    <t>Workbook, worksheets, rows, columns, cells, and ranges</t>
  </si>
  <si>
    <t>Excel Shortcut Keys</t>
  </si>
  <si>
    <t>Commonly used shortcut keys</t>
  </si>
  <si>
    <t>Data Gathering</t>
  </si>
  <si>
    <t>Structured Data</t>
  </si>
  <si>
    <t>What is structured data?</t>
  </si>
  <si>
    <t>Importing Data</t>
  </si>
  <si>
    <t>Using Get data feature</t>
  </si>
  <si>
    <t>Handling JSON</t>
  </si>
  <si>
    <t>Data Types</t>
  </si>
  <si>
    <t>Text/String, Number, Date, Boolean, Error</t>
  </si>
  <si>
    <t>Data Validation</t>
  </si>
  <si>
    <t>Restricting data entries for data correctness</t>
  </si>
  <si>
    <t>Custom data validations</t>
  </si>
  <si>
    <t>Remove Duplicates (Dealing with Duplicates)</t>
  </si>
  <si>
    <t>Transpose</t>
  </si>
  <si>
    <t>Text to Columns</t>
  </si>
  <si>
    <t>Data Preparation</t>
  </si>
  <si>
    <t>Formatting</t>
  </si>
  <si>
    <t>What is formatting?</t>
  </si>
  <si>
    <t>Various formatting options (Text Font, Text Alignment etc..)</t>
  </si>
  <si>
    <t>Number formatting</t>
  </si>
  <si>
    <t>Custom number formats</t>
  </si>
  <si>
    <t>Date &amp; Time Formatting</t>
  </si>
  <si>
    <t>Custom Date &amp; Time formats</t>
  </si>
  <si>
    <t>Grouping-UnGrouping</t>
  </si>
  <si>
    <t>Conditional Formatting</t>
  </si>
  <si>
    <t>Basic conditional formatting options</t>
  </si>
  <si>
    <t>Custom conditional formatting</t>
  </si>
  <si>
    <t>Paste Special</t>
  </si>
  <si>
    <t>Copy-paste-paste special</t>
  </si>
  <si>
    <t>Sort and Filter</t>
  </si>
  <si>
    <t>Quick sort</t>
  </si>
  <si>
    <t>Custom sort</t>
  </si>
  <si>
    <t>Filters</t>
  </si>
  <si>
    <t>Cell References</t>
  </si>
  <si>
    <t>Relative</t>
  </si>
  <si>
    <t>Absolute</t>
  </si>
  <si>
    <t>Text / string functions</t>
  </si>
  <si>
    <t>TEXTBEFORE</t>
  </si>
  <si>
    <t>TEXTAFTER</t>
  </si>
  <si>
    <t>LEFT</t>
  </si>
  <si>
    <t>RIGHT</t>
  </si>
  <si>
    <t>MID</t>
  </si>
  <si>
    <t>CONCATENATE</t>
  </si>
  <si>
    <t>TRIM</t>
  </si>
  <si>
    <t>SUBSTITUTE</t>
  </si>
  <si>
    <t>VALUE</t>
  </si>
  <si>
    <t>TEXT</t>
  </si>
  <si>
    <t>Data Analysis</t>
  </si>
  <si>
    <t>Logical functions</t>
  </si>
  <si>
    <t>IF</t>
  </si>
  <si>
    <t>AND, OR</t>
  </si>
  <si>
    <t>NOT</t>
  </si>
  <si>
    <t>IFERROR</t>
  </si>
  <si>
    <t>IFNA</t>
  </si>
  <si>
    <t>Math  functions</t>
  </si>
  <si>
    <t>SUM</t>
  </si>
  <si>
    <t>SUMIF, SUMIFS  (conditional sum)</t>
  </si>
  <si>
    <t>SUMPRODUCT</t>
  </si>
  <si>
    <t>ROUND</t>
  </si>
  <si>
    <t>MOD</t>
  </si>
  <si>
    <t>Statistical functions</t>
  </si>
  <si>
    <t>MIN</t>
  </si>
  <si>
    <t>MAX</t>
  </si>
  <si>
    <t>Counting functions</t>
  </si>
  <si>
    <t>COUNT</t>
  </si>
  <si>
    <t>COUNTA</t>
  </si>
  <si>
    <t>COUNTBLANK</t>
  </si>
  <si>
    <t>COUNTIF</t>
  </si>
  <si>
    <t>COUNTIFS</t>
  </si>
  <si>
    <t>Lookup and reference functions</t>
  </si>
  <si>
    <t>VLOOKUP</t>
  </si>
  <si>
    <t>HLOOKUP</t>
  </si>
  <si>
    <t>Limitations of VLOOKUP &amp; HLOOKUP, XLOOKUP</t>
  </si>
  <si>
    <t>INDEX &amp; MATCH</t>
  </si>
  <si>
    <t>INDIRECT</t>
  </si>
  <si>
    <t>OFFSET</t>
  </si>
  <si>
    <t>TRANSPOSE</t>
  </si>
  <si>
    <t>HYPERLINK</t>
  </si>
  <si>
    <t>Date functions</t>
  </si>
  <si>
    <t>DATEVALUE</t>
  </si>
  <si>
    <t>TODAY</t>
  </si>
  <si>
    <t>NOW</t>
  </si>
  <si>
    <t>MONTH</t>
  </si>
  <si>
    <t>YEAR</t>
  </si>
  <si>
    <t>WEEKDAY</t>
  </si>
  <si>
    <t>WEEKNUM</t>
  </si>
  <si>
    <t>EOMONTH</t>
  </si>
  <si>
    <t>DATEDIF</t>
  </si>
  <si>
    <t>Time functions</t>
  </si>
  <si>
    <t>Convert time to hours, minutes &amp; seconds</t>
  </si>
  <si>
    <t>Split date &amp; time to separate columns</t>
  </si>
  <si>
    <t>Convert text to time</t>
  </si>
  <si>
    <t>Convert time to text</t>
  </si>
  <si>
    <t>Pivot tables</t>
  </si>
  <si>
    <t>Introduction to Pivot tables, use and applications</t>
  </si>
  <si>
    <t>Data Analysis using Pivot Tables - use of row and column shelf, values and filters</t>
  </si>
  <si>
    <t>Difference between data layering and cross tabulation, summary reports, advantages and limitations</t>
  </si>
  <si>
    <t>Bins and Grouping and Ungrouping the data</t>
  </si>
  <si>
    <t>Creating data reports using pivot tables</t>
  </si>
  <si>
    <t>Change aggregation types and summarization</t>
  </si>
  <si>
    <t>Concept of calculated fields, usage and limitations</t>
  </si>
  <si>
    <t>Configuring Pivot Table Layouts &amp; Styles – Grand totals and subtotals, report layouts, etc.</t>
  </si>
  <si>
    <t xml:space="preserve">Power Pivot - Power Query </t>
  </si>
  <si>
    <t>Data Visualization &amp; Summary</t>
  </si>
  <si>
    <t>Basic Charts</t>
  </si>
  <si>
    <t>Basic Charts - Column/Bar, Stacked, Pie, line/area, scatterplot, doughnut etc.</t>
  </si>
  <si>
    <t>Chart properties</t>
  </si>
  <si>
    <t xml:space="preserve">How to select right chart for your data
</t>
  </si>
  <si>
    <t>Pivot tables - Charts</t>
  </si>
  <si>
    <t>Customized Charts</t>
  </si>
  <si>
    <t>Map Chart</t>
  </si>
  <si>
    <t>Population Pyramid</t>
  </si>
  <si>
    <t>Waterfall Chart</t>
  </si>
  <si>
    <t>Dynamic Dashboards using pivot tables</t>
  </si>
  <si>
    <t>Pivot cache</t>
  </si>
  <si>
    <t>Pivot table design elements - concept of slicers and timelines - Slicer Options</t>
  </si>
  <si>
    <t>Sales dashboard using pivot options</t>
  </si>
  <si>
    <t>Making Dashboards Dynamic</t>
  </si>
  <si>
    <t>Making Dashboards more beautiful - Adding icons and images to dashboards</t>
  </si>
  <si>
    <t>Design principles for including charts in dashboards - do's and dont's</t>
  </si>
  <si>
    <t>Best practices - Tips and Tricks to enhance dashboard designing</t>
  </si>
  <si>
    <t>Miscellaneous</t>
  </si>
  <si>
    <t>Misc Topics in Excel</t>
  </si>
  <si>
    <t>Tables</t>
  </si>
  <si>
    <t>What-if Analysis</t>
  </si>
  <si>
    <t>Subtotals</t>
  </si>
  <si>
    <t xml:space="preserve">Dynamic charts using tables </t>
  </si>
  <si>
    <t>Review tab</t>
  </si>
  <si>
    <t xml:space="preserve">Commenting </t>
  </si>
  <si>
    <t>Protection - Locking Worksheets</t>
  </si>
  <si>
    <t>Excel Addins (Data Analysis Pack etc..) - Exploratory data analysis - Descriptive Statististcs</t>
  </si>
  <si>
    <t>Formula evaluation Debugging</t>
  </si>
  <si>
    <t>Named Range - Overview</t>
  </si>
  <si>
    <t>Static named range</t>
  </si>
  <si>
    <t>Dynamic named ranges using OFFSET and COUNTA</t>
  </si>
  <si>
    <t>COVERAGE</t>
  </si>
  <si>
    <t>MASTERY</t>
  </si>
  <si>
    <t>RANK</t>
  </si>
  <si>
    <t>OVERALL</t>
  </si>
  <si>
    <t>DATA GATHERING</t>
  </si>
  <si>
    <t>DATA PREPARATION</t>
  </si>
  <si>
    <t>DATA ANALYSIS</t>
  </si>
  <si>
    <t>DATA VISUALISATION &amp; SUMMARY</t>
  </si>
  <si>
    <t>MISCELLANEOUS</t>
  </si>
  <si>
    <t>Total</t>
  </si>
  <si>
    <t>STUDY HOURS DATA</t>
  </si>
  <si>
    <t>DATA COMPETENCY - EXCEL</t>
  </si>
  <si>
    <t>BEGINNER</t>
  </si>
  <si>
    <t>ROOKIE</t>
  </si>
  <si>
    <t>AMATEUR</t>
  </si>
  <si>
    <t>SKILLED</t>
  </si>
  <si>
    <t>PROFESSIONAL</t>
  </si>
  <si>
    <t>LEGENDARY</t>
  </si>
  <si>
    <t>SKILL WISE BREAKDOWN</t>
  </si>
  <si>
    <t>Study Goal</t>
  </si>
  <si>
    <t>TOTAL STUDY HOURS</t>
  </si>
  <si>
    <t>DAYS ELAPSED</t>
  </si>
  <si>
    <t>AVERAGE STUDY HOURS</t>
  </si>
  <si>
    <t>DAYS LEVEL AVERAGE</t>
  </si>
  <si>
    <t>Current Daily Avg.</t>
  </si>
  <si>
    <t>Actual Avg. Required</t>
  </si>
  <si>
    <t>TOTAL CONCEPTS</t>
  </si>
  <si>
    <t>CONCEPTS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</si>
</sst>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dd"/>
    <numFmt numFmtId="165" formatCode="0\ &quot;Days&quot;"/>
    <numFmt numFmtId="166" formatCode="0\ &quot;hrs&quot;"/>
    <numFmt numFmtId="167" formatCode="0.0\ &quot;hrs&quot;"/>
    <numFmt numFmtId="168" formatCode="0.000"/>
    <numFmt numFmtId="169" formatCode="0.00\ &quot;hrs/day&quot;"/>
    <numFmt numFmtId="170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Aptos Narrow"/>
      <family val="2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4DCF8"/>
        <bgColor rgb="FF00000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0" tint="-0.14999847407452621"/>
      </patternFill>
    </fill>
    <fill>
      <patternFill patternType="solid">
        <fgColor theme="6"/>
        <bgColor theme="0" tint="-0.14999847407452621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0" tint="-0.14999847407452621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6" fontId="0" fillId="0" borderId="0" xfId="0" applyNumberFormat="1" applyAlignment="1">
      <alignment horizontal="center" wrapText="1"/>
    </xf>
    <xf numFmtId="1" fontId="0" fillId="0" borderId="0" xfId="0" applyNumberFormat="1"/>
    <xf numFmtId="0" fontId="1" fillId="0" borderId="0" xfId="0" applyFont="1" applyAlignment="1">
      <alignment horizontal="center" vertical="center" wrapText="1"/>
    </xf>
    <xf numFmtId="9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9" fontId="4" fillId="0" borderId="8" xfId="1" applyFont="1" applyBorder="1" applyAlignment="1">
      <alignment horizontal="center"/>
    </xf>
    <xf numFmtId="9" fontId="4" fillId="0" borderId="12" xfId="1" applyFon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8" fillId="9" borderId="1" xfId="0" applyFont="1" applyFill="1" applyBorder="1" applyAlignment="1">
      <alignment horizontal="right" vertical="center"/>
    </xf>
    <xf numFmtId="0" fontId="8" fillId="10" borderId="1" xfId="0" applyFont="1" applyFill="1" applyBorder="1" applyAlignment="1">
      <alignment horizontal="right" vertical="center"/>
    </xf>
    <xf numFmtId="0" fontId="8" fillId="9" borderId="7" xfId="0" applyFont="1" applyFill="1" applyBorder="1" applyAlignment="1">
      <alignment horizontal="right" vertical="center"/>
    </xf>
    <xf numFmtId="0" fontId="8" fillId="2" borderId="3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9" fontId="1" fillId="0" borderId="12" xfId="1" applyFont="1" applyBorder="1" applyAlignment="1">
      <alignment horizontal="center"/>
    </xf>
    <xf numFmtId="166" fontId="4" fillId="0" borderId="1" xfId="0" applyNumberFormat="1" applyFont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166" fontId="3" fillId="0" borderId="1" xfId="0" applyNumberFormat="1" applyFont="1" applyBorder="1" applyAlignment="1">
      <alignment horizontal="center" wrapText="1"/>
    </xf>
    <xf numFmtId="0" fontId="6" fillId="4" borderId="22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8" fillId="5" borderId="7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8" fillId="5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5" fillId="11" borderId="7" xfId="0" applyFont="1" applyFill="1" applyBorder="1" applyAlignment="1">
      <alignment horizontal="center" vertical="center" wrapText="1"/>
    </xf>
    <xf numFmtId="0" fontId="8" fillId="12" borderId="7" xfId="0" applyFont="1" applyFill="1" applyBorder="1" applyAlignment="1">
      <alignment vertical="center"/>
    </xf>
    <xf numFmtId="0" fontId="5" fillId="11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vertical="center"/>
    </xf>
    <xf numFmtId="0" fontId="5" fillId="11" borderId="3" xfId="0" applyFont="1" applyFill="1" applyBorder="1" applyAlignment="1">
      <alignment horizontal="center" vertical="center" wrapText="1"/>
    </xf>
    <xf numFmtId="0" fontId="8" fillId="12" borderId="3" xfId="0" applyFont="1" applyFill="1" applyBorder="1" applyAlignment="1">
      <alignment vertical="center"/>
    </xf>
    <xf numFmtId="0" fontId="5" fillId="13" borderId="7" xfId="0" applyFont="1" applyFill="1" applyBorder="1" applyAlignment="1">
      <alignment horizontal="center" vertical="center" wrapText="1"/>
    </xf>
    <xf numFmtId="0" fontId="8" fillId="13" borderId="7" xfId="0" applyFont="1" applyFill="1" applyBorder="1" applyAlignment="1">
      <alignment vertical="center"/>
    </xf>
    <xf numFmtId="0" fontId="5" fillId="13" borderId="1" xfId="0" applyFont="1" applyFill="1" applyBorder="1" applyAlignment="1">
      <alignment horizontal="center" vertical="center" wrapText="1"/>
    </xf>
    <xf numFmtId="0" fontId="8" fillId="14" borderId="1" xfId="0" applyFont="1" applyFill="1" applyBorder="1" applyAlignment="1">
      <alignment vertical="center"/>
    </xf>
    <xf numFmtId="0" fontId="8" fillId="13" borderId="1" xfId="0" applyFont="1" applyFill="1" applyBorder="1" applyAlignment="1">
      <alignment vertical="center"/>
    </xf>
    <xf numFmtId="0" fontId="8" fillId="13" borderId="3" xfId="0" applyFont="1" applyFill="1" applyBorder="1" applyAlignment="1">
      <alignment vertical="center"/>
    </xf>
    <xf numFmtId="0" fontId="8" fillId="15" borderId="7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vertical="center"/>
    </xf>
    <xf numFmtId="0" fontId="8" fillId="15" borderId="1" xfId="0" applyFont="1" applyFill="1" applyBorder="1" applyAlignment="1">
      <alignment vertical="center"/>
    </xf>
    <xf numFmtId="0" fontId="8" fillId="15" borderId="3" xfId="0" applyFont="1" applyFill="1" applyBorder="1" applyAlignment="1">
      <alignment vertical="center"/>
    </xf>
    <xf numFmtId="0" fontId="8" fillId="16" borderId="7" xfId="0" applyFont="1" applyFill="1" applyBorder="1" applyAlignment="1">
      <alignment vertical="center"/>
    </xf>
    <xf numFmtId="0" fontId="8" fillId="17" borderId="1" xfId="0" applyFont="1" applyFill="1" applyBorder="1" applyAlignment="1">
      <alignment vertical="center"/>
    </xf>
    <xf numFmtId="0" fontId="8" fillId="16" borderId="1" xfId="0" applyFont="1" applyFill="1" applyBorder="1" applyAlignment="1">
      <alignment vertical="center"/>
    </xf>
    <xf numFmtId="0" fontId="8" fillId="16" borderId="3" xfId="0" applyFont="1" applyFill="1" applyBorder="1" applyAlignment="1">
      <alignment vertical="center" wrapText="1"/>
    </xf>
    <xf numFmtId="0" fontId="8" fillId="19" borderId="2" xfId="0" applyFont="1" applyFill="1" applyBorder="1" applyAlignment="1">
      <alignment vertical="center"/>
    </xf>
    <xf numFmtId="0" fontId="8" fillId="18" borderId="1" xfId="0" applyFont="1" applyFill="1" applyBorder="1" applyAlignment="1">
      <alignment vertical="center"/>
    </xf>
    <xf numFmtId="0" fontId="8" fillId="19" borderId="1" xfId="0" applyFont="1" applyFill="1" applyBorder="1" applyAlignment="1">
      <alignment vertical="center"/>
    </xf>
    <xf numFmtId="0" fontId="8" fillId="20" borderId="1" xfId="0" applyFont="1" applyFill="1" applyBorder="1" applyAlignment="1">
      <alignment vertical="center"/>
    </xf>
    <xf numFmtId="0" fontId="8" fillId="20" borderId="3" xfId="0" applyFont="1" applyFill="1" applyBorder="1" applyAlignment="1">
      <alignment vertical="center"/>
    </xf>
    <xf numFmtId="0" fontId="8" fillId="0" borderId="0" xfId="0" applyFont="1" applyAlignment="1">
      <alignment wrapText="1"/>
    </xf>
    <xf numFmtId="170" fontId="8" fillId="0" borderId="0" xfId="0" applyNumberFormat="1" applyFont="1" applyAlignment="1">
      <alignment wrapText="1"/>
    </xf>
    <xf numFmtId="168" fontId="8" fillId="0" borderId="0" xfId="0" applyNumberFormat="1" applyFont="1" applyAlignment="1">
      <alignment wrapText="1"/>
    </xf>
    <xf numFmtId="165" fontId="8" fillId="0" borderId="0" xfId="0" applyNumberFormat="1" applyFont="1" applyAlignment="1">
      <alignment wrapText="1"/>
    </xf>
    <xf numFmtId="164" fontId="0" fillId="0" borderId="0" xfId="0" applyNumberFormat="1"/>
    <xf numFmtId="0" fontId="5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8" fillId="0" borderId="14" xfId="0" applyFont="1" applyBorder="1"/>
    <xf numFmtId="165" fontId="8" fillId="0" borderId="12" xfId="0" applyNumberFormat="1" applyFont="1" applyBorder="1" applyAlignment="1">
      <alignment horizontal="right"/>
    </xf>
    <xf numFmtId="166" fontId="8" fillId="0" borderId="12" xfId="0" applyNumberFormat="1" applyFont="1" applyBorder="1" applyAlignment="1">
      <alignment horizontal="right"/>
    </xf>
    <xf numFmtId="0" fontId="8" fillId="0" borderId="15" xfId="0" applyFont="1" applyBorder="1"/>
    <xf numFmtId="169" fontId="8" fillId="0" borderId="20" xfId="0" applyNumberFormat="1" applyFont="1" applyBorder="1" applyAlignment="1">
      <alignment horizontal="right"/>
    </xf>
    <xf numFmtId="1" fontId="8" fillId="0" borderId="12" xfId="0" applyNumberFormat="1" applyFont="1" applyBorder="1" applyAlignment="1">
      <alignment horizontal="right"/>
    </xf>
    <xf numFmtId="1" fontId="8" fillId="0" borderId="20" xfId="0" applyNumberFormat="1" applyFont="1" applyBorder="1" applyAlignment="1">
      <alignment horizontal="right"/>
    </xf>
    <xf numFmtId="9" fontId="8" fillId="0" borderId="14" xfId="0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9" fontId="8" fillId="0" borderId="15" xfId="0" applyNumberFormat="1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0" fillId="0" borderId="1" xfId="0" applyBorder="1"/>
    <xf numFmtId="0" fontId="5" fillId="2" borderId="14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164" fontId="8" fillId="0" borderId="14" xfId="0" applyNumberFormat="1" applyFont="1" applyBorder="1" applyAlignment="1">
      <alignment horizontal="center"/>
    </xf>
    <xf numFmtId="2" fontId="8" fillId="0" borderId="12" xfId="0" applyNumberFormat="1" applyFont="1" applyBorder="1" applyAlignment="1">
      <alignment horizontal="center"/>
    </xf>
    <xf numFmtId="164" fontId="8" fillId="0" borderId="15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2" fontId="8" fillId="0" borderId="20" xfId="0" applyNumberFormat="1" applyFont="1" applyBorder="1" applyAlignment="1">
      <alignment horizontal="center"/>
    </xf>
    <xf numFmtId="165" fontId="8" fillId="0" borderId="12" xfId="0" applyNumberFormat="1" applyFont="1" applyBorder="1" applyAlignment="1">
      <alignment horizontal="center" vertical="center"/>
    </xf>
    <xf numFmtId="167" fontId="8" fillId="0" borderId="12" xfId="0" applyNumberFormat="1" applyFont="1" applyBorder="1" applyAlignment="1">
      <alignment horizontal="center" vertical="center"/>
    </xf>
    <xf numFmtId="169" fontId="8" fillId="3" borderId="12" xfId="0" applyNumberFormat="1" applyFont="1" applyFill="1" applyBorder="1" applyAlignment="1">
      <alignment horizontal="center" vertical="center"/>
    </xf>
    <xf numFmtId="169" fontId="8" fillId="0" borderId="12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8" fillId="8" borderId="19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169" fontId="9" fillId="3" borderId="18" xfId="0" applyNumberFormat="1" applyFont="1" applyFill="1" applyBorder="1" applyAlignment="1">
      <alignment horizontal="center" vertical="center"/>
    </xf>
    <xf numFmtId="169" fontId="9" fillId="3" borderId="16" xfId="0" applyNumberFormat="1" applyFont="1" applyFill="1" applyBorder="1" applyAlignment="1">
      <alignment horizontal="center" vertical="center"/>
    </xf>
    <xf numFmtId="169" fontId="9" fillId="3" borderId="27" xfId="0" applyNumberFormat="1" applyFont="1" applyFill="1" applyBorder="1" applyAlignment="1">
      <alignment horizontal="center" vertical="center"/>
    </xf>
    <xf numFmtId="169" fontId="9" fillId="3" borderId="24" xfId="0" applyNumberFormat="1" applyFont="1" applyFill="1" applyBorder="1" applyAlignment="1">
      <alignment horizontal="center" vertical="center"/>
    </xf>
    <xf numFmtId="0" fontId="9" fillId="0" borderId="28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 wrapText="1"/>
    </xf>
    <xf numFmtId="0" fontId="7" fillId="11" borderId="14" xfId="0" applyFont="1" applyFill="1" applyBorder="1" applyAlignment="1">
      <alignment horizontal="center" vertical="center" wrapText="1"/>
    </xf>
    <xf numFmtId="0" fontId="7" fillId="11" borderId="15" xfId="0" applyFont="1" applyFill="1" applyBorder="1" applyAlignment="1">
      <alignment horizontal="center" vertical="center" wrapText="1"/>
    </xf>
    <xf numFmtId="0" fontId="7" fillId="13" borderId="13" xfId="0" applyFont="1" applyFill="1" applyBorder="1" applyAlignment="1">
      <alignment horizontal="center" vertical="center"/>
    </xf>
    <xf numFmtId="0" fontId="7" fillId="13" borderId="14" xfId="0" applyFont="1" applyFill="1" applyBorder="1" applyAlignment="1">
      <alignment horizontal="center" vertical="center"/>
    </xf>
    <xf numFmtId="0" fontId="7" fillId="13" borderId="15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18" borderId="23" xfId="0" applyFont="1" applyFill="1" applyBorder="1" applyAlignment="1">
      <alignment horizontal="center" vertical="center" wrapText="1"/>
    </xf>
    <xf numFmtId="0" fontId="7" fillId="18" borderId="14" xfId="0" applyFont="1" applyFill="1" applyBorder="1" applyAlignment="1">
      <alignment horizontal="center" vertical="center" wrapText="1"/>
    </xf>
    <xf numFmtId="0" fontId="5" fillId="18" borderId="2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 wrapText="1"/>
    </xf>
    <xf numFmtId="0" fontId="7" fillId="20" borderId="14" xfId="0" applyFont="1" applyFill="1" applyBorder="1" applyAlignment="1">
      <alignment horizontal="center" vertical="center" wrapText="1"/>
    </xf>
    <xf numFmtId="0" fontId="7" fillId="20" borderId="15" xfId="0" applyFont="1" applyFill="1" applyBorder="1" applyAlignment="1">
      <alignment horizontal="center" vertical="center" wrapText="1"/>
    </xf>
    <xf numFmtId="0" fontId="5" fillId="20" borderId="1" xfId="0" applyFont="1" applyFill="1" applyBorder="1" applyAlignment="1">
      <alignment horizontal="center" vertical="center" wrapText="1"/>
    </xf>
    <xf numFmtId="0" fontId="5" fillId="20" borderId="3" xfId="0" applyFont="1" applyFill="1" applyBorder="1" applyAlignment="1">
      <alignment horizontal="center" vertical="center" wrapText="1"/>
    </xf>
    <xf numFmtId="0" fontId="7" fillId="16" borderId="13" xfId="0" applyFont="1" applyFill="1" applyBorder="1" applyAlignment="1">
      <alignment horizontal="center" vertical="center"/>
    </xf>
    <xf numFmtId="0" fontId="7" fillId="16" borderId="14" xfId="0" applyFont="1" applyFill="1" applyBorder="1" applyAlignment="1">
      <alignment horizontal="center" vertical="center"/>
    </xf>
    <xf numFmtId="0" fontId="7" fillId="16" borderId="15" xfId="0" applyFont="1" applyFill="1" applyBorder="1" applyAlignment="1">
      <alignment horizontal="center" vertical="center"/>
    </xf>
    <xf numFmtId="0" fontId="5" fillId="16" borderId="7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4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none">
          <bgColor auto="1"/>
        </patternFill>
      </fill>
    </dxf>
    <dxf>
      <font>
        <color rgb="FFFFC000"/>
      </font>
    </dxf>
    <dxf>
      <font>
        <color rgb="FFEE0000"/>
      </font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none">
          <bgColor auto="1"/>
        </patternFill>
      </fill>
    </dxf>
    <dxf>
      <font>
        <color rgb="FFFFC000"/>
      </font>
    </dxf>
    <dxf>
      <font>
        <color rgb="FFEE0000"/>
      </font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none">
          <bgColor auto="1"/>
        </patternFill>
      </fill>
    </dxf>
    <dxf>
      <font>
        <color rgb="FFFFC000"/>
      </font>
    </dxf>
    <dxf>
      <font>
        <color rgb="FFEE0000"/>
      </font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/>
              <a:t>Study Hours Projection</a:t>
            </a:r>
          </a:p>
          <a:p>
            <a:pPr algn="ctr">
              <a:defRPr sz="2000"/>
            </a:pPr>
            <a:endParaRPr lang="en-IN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Hours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Projected</c:nam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410004670392952"/>
                  <c:y val="-0.222776800333574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'Study Hours Data'!$B$3:$B$60</c:f>
              <c:numCache>
                <c:formatCode>d\-mmm\-yy</c:formatCode>
                <c:ptCount val="58"/>
                <c:pt idx="0">
                  <c:v>45838</c:v>
                </c:pt>
                <c:pt idx="1">
                  <c:v>45839</c:v>
                </c:pt>
                <c:pt idx="2">
                  <c:v>45840</c:v>
                </c:pt>
                <c:pt idx="3">
                  <c:v>45841</c:v>
                </c:pt>
                <c:pt idx="4">
                  <c:v>45842</c:v>
                </c:pt>
                <c:pt idx="5">
                  <c:v>45843</c:v>
                </c:pt>
                <c:pt idx="6">
                  <c:v>45844</c:v>
                </c:pt>
                <c:pt idx="7">
                  <c:v>45845</c:v>
                </c:pt>
                <c:pt idx="8">
                  <c:v>45846</c:v>
                </c:pt>
                <c:pt idx="9">
                  <c:v>45847</c:v>
                </c:pt>
                <c:pt idx="10">
                  <c:v>45848</c:v>
                </c:pt>
                <c:pt idx="11">
                  <c:v>45849</c:v>
                </c:pt>
                <c:pt idx="12">
                  <c:v>45850</c:v>
                </c:pt>
                <c:pt idx="13">
                  <c:v>45851</c:v>
                </c:pt>
                <c:pt idx="14">
                  <c:v>45852</c:v>
                </c:pt>
                <c:pt idx="15">
                  <c:v>45853</c:v>
                </c:pt>
                <c:pt idx="16">
                  <c:v>45854</c:v>
                </c:pt>
                <c:pt idx="17">
                  <c:v>45855</c:v>
                </c:pt>
                <c:pt idx="18">
                  <c:v>45856</c:v>
                </c:pt>
                <c:pt idx="19">
                  <c:v>45857</c:v>
                </c:pt>
                <c:pt idx="20">
                  <c:v>45858</c:v>
                </c:pt>
                <c:pt idx="21">
                  <c:v>45859</c:v>
                </c:pt>
                <c:pt idx="22">
                  <c:v>45860</c:v>
                </c:pt>
                <c:pt idx="23">
                  <c:v>45861</c:v>
                </c:pt>
                <c:pt idx="24">
                  <c:v>45862</c:v>
                </c:pt>
                <c:pt idx="25">
                  <c:v>45863</c:v>
                </c:pt>
                <c:pt idx="26">
                  <c:v>45864</c:v>
                </c:pt>
                <c:pt idx="27">
                  <c:v>45865</c:v>
                </c:pt>
                <c:pt idx="28">
                  <c:v>45866</c:v>
                </c:pt>
                <c:pt idx="29">
                  <c:v>45867</c:v>
                </c:pt>
                <c:pt idx="30">
                  <c:v>45868</c:v>
                </c:pt>
                <c:pt idx="31">
                  <c:v>45869</c:v>
                </c:pt>
                <c:pt idx="32">
                  <c:v>45870</c:v>
                </c:pt>
                <c:pt idx="33">
                  <c:v>45871</c:v>
                </c:pt>
                <c:pt idx="34">
                  <c:v>45872</c:v>
                </c:pt>
                <c:pt idx="35">
                  <c:v>45873</c:v>
                </c:pt>
                <c:pt idx="36">
                  <c:v>45874</c:v>
                </c:pt>
                <c:pt idx="37">
                  <c:v>45875</c:v>
                </c:pt>
                <c:pt idx="38">
                  <c:v>45876</c:v>
                </c:pt>
                <c:pt idx="39">
                  <c:v>45877</c:v>
                </c:pt>
                <c:pt idx="40">
                  <c:v>45878</c:v>
                </c:pt>
                <c:pt idx="41">
                  <c:v>45879</c:v>
                </c:pt>
                <c:pt idx="42">
                  <c:v>45880</c:v>
                </c:pt>
                <c:pt idx="43">
                  <c:v>45881</c:v>
                </c:pt>
                <c:pt idx="44">
                  <c:v>45882</c:v>
                </c:pt>
                <c:pt idx="45">
                  <c:v>45883</c:v>
                </c:pt>
                <c:pt idx="46">
                  <c:v>45884</c:v>
                </c:pt>
                <c:pt idx="47">
                  <c:v>45885</c:v>
                </c:pt>
                <c:pt idx="48">
                  <c:v>45886</c:v>
                </c:pt>
                <c:pt idx="49">
                  <c:v>45887</c:v>
                </c:pt>
                <c:pt idx="50">
                  <c:v>45888</c:v>
                </c:pt>
                <c:pt idx="51">
                  <c:v>45889</c:v>
                </c:pt>
                <c:pt idx="52">
                  <c:v>45890</c:v>
                </c:pt>
                <c:pt idx="53">
                  <c:v>45891</c:v>
                </c:pt>
                <c:pt idx="54">
                  <c:v>45892</c:v>
                </c:pt>
                <c:pt idx="55">
                  <c:v>45893</c:v>
                </c:pt>
                <c:pt idx="56">
                  <c:v>45894</c:v>
                </c:pt>
                <c:pt idx="57">
                  <c:v>45895</c:v>
                </c:pt>
              </c:numCache>
            </c:numRef>
          </c:cat>
          <c:val>
            <c:numRef>
              <c:f>'Study Hours Data'!$E$3:$E$60</c:f>
              <c:numCache>
                <c:formatCode>General</c:formatCode>
                <c:ptCount val="58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23</c:v>
                </c:pt>
                <c:pt idx="9">
                  <c:v>26</c:v>
                </c:pt>
                <c:pt idx="10">
                  <c:v>28</c:v>
                </c:pt>
                <c:pt idx="11">
                  <c:v>31</c:v>
                </c:pt>
                <c:pt idx="12">
                  <c:v>35</c:v>
                </c:pt>
                <c:pt idx="13">
                  <c:v>38</c:v>
                </c:pt>
                <c:pt idx="14">
                  <c:v>42</c:v>
                </c:pt>
                <c:pt idx="15">
                  <c:v>45</c:v>
                </c:pt>
                <c:pt idx="16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F7-4782-A1D7-9939D2BD807C}"/>
            </c:ext>
          </c:extLst>
        </c:ser>
        <c:ser>
          <c:idx val="1"/>
          <c:order val="1"/>
          <c:tx>
            <c:v>Target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'Study Hours Data'!$F$3:$F$60</c:f>
              <c:numCache>
                <c:formatCode>General</c:formatCode>
                <c:ptCount val="58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  <c:pt idx="31">
                  <c:v>150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150</c:v>
                </c:pt>
                <c:pt idx="37">
                  <c:v>150</c:v>
                </c:pt>
                <c:pt idx="38">
                  <c:v>150</c:v>
                </c:pt>
                <c:pt idx="39">
                  <c:v>150</c:v>
                </c:pt>
                <c:pt idx="40">
                  <c:v>150</c:v>
                </c:pt>
                <c:pt idx="41">
                  <c:v>150</c:v>
                </c:pt>
                <c:pt idx="42">
                  <c:v>150</c:v>
                </c:pt>
                <c:pt idx="43">
                  <c:v>150</c:v>
                </c:pt>
                <c:pt idx="44">
                  <c:v>150</c:v>
                </c:pt>
                <c:pt idx="45">
                  <c:v>150</c:v>
                </c:pt>
                <c:pt idx="46">
                  <c:v>150</c:v>
                </c:pt>
                <c:pt idx="47">
                  <c:v>150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  <c:pt idx="51">
                  <c:v>150</c:v>
                </c:pt>
                <c:pt idx="52">
                  <c:v>150</c:v>
                </c:pt>
                <c:pt idx="53">
                  <c:v>150</c:v>
                </c:pt>
                <c:pt idx="54">
                  <c:v>150</c:v>
                </c:pt>
                <c:pt idx="55">
                  <c:v>150</c:v>
                </c:pt>
                <c:pt idx="56">
                  <c:v>150</c:v>
                </c:pt>
                <c:pt idx="57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F7-4782-A1D7-9939D2BD807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02472448"/>
        <c:axId val="1659846016"/>
      </c:lineChart>
      <c:dateAx>
        <c:axId val="100247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846016"/>
        <c:crosses val="autoZero"/>
        <c:auto val="1"/>
        <c:lblOffset val="100"/>
        <c:baseTimeUnit val="days"/>
      </c:dateAx>
      <c:valAx>
        <c:axId val="1659846016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47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091164987968477"/>
          <c:y val="0.93109500545080148"/>
          <c:w val="0.21720486589237376"/>
          <c:h val="4.66298329977342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CONCEPTS COVERAGE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A72-4478-B81F-36513E856EC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A72-4478-B81F-36513E856ECA}"/>
              </c:ext>
            </c:extLst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A72-4478-B81F-36513E856ECA}"/>
                </c:ext>
              </c:extLst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A72-4478-B81F-36513E856ECA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'Excel Syllabus Data'!$L$6:$L$7</c:f>
              <c:strCache>
                <c:ptCount val="2"/>
                <c:pt idx="0">
                  <c:v>TOTAL CONCEPTS</c:v>
                </c:pt>
                <c:pt idx="1">
                  <c:v>CONCEPTS COVERED</c:v>
                </c:pt>
              </c:strCache>
            </c:strRef>
          </c:cat>
          <c:val>
            <c:numRef>
              <c:f>'Excel Syllabus Data'!$M$6:$M$7</c:f>
              <c:numCache>
                <c:formatCode>General</c:formatCode>
                <c:ptCount val="2"/>
                <c:pt idx="0">
                  <c:v>113</c:v>
                </c:pt>
                <c:pt idx="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72-4478-B81F-36513E856EC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56542</xdr:rowOff>
    </xdr:from>
    <xdr:to>
      <xdr:col>22</xdr:col>
      <xdr:colOff>182880</xdr:colOff>
      <xdr:row>60</xdr:row>
      <xdr:rowOff>142240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C7055B-20BE-49C7-8904-6D2626E06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355600</xdr:colOff>
      <xdr:row>1</xdr:row>
      <xdr:rowOff>91440</xdr:rowOff>
    </xdr:from>
    <xdr:to>
      <xdr:col>17</xdr:col>
      <xdr:colOff>416560</xdr:colOff>
      <xdr:row>24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916063-D84B-4729-B6F7-1ADFECEF1D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B01F-72C9-4C45-BA08-BFC25B00D12E}">
  <dimension ref="B1:K49"/>
  <sheetViews>
    <sheetView topLeftCell="A19" zoomScale="85" workbookViewId="0">
      <selection activeCell="D20" sqref="D20"/>
    </sheetView>
  </sheetViews>
  <sheetFormatPr defaultRowHeight="18" x14ac:dyDescent="0.35"/>
  <cols>
    <col min="1" max="1" width="7.88671875" customWidth="1"/>
    <col min="2" max="2" width="17.109375" customWidth="1"/>
    <col min="3" max="3" width="40.77734375" customWidth="1"/>
    <col min="4" max="4" width="18.44140625" bestFit="1" customWidth="1"/>
    <col min="5" max="5" width="23.6640625" customWidth="1"/>
    <col min="6" max="6" width="20.33203125" bestFit="1" customWidth="1"/>
    <col min="7" max="7" width="10" style="69" customWidth="1"/>
    <col min="8" max="8" width="33" style="69" customWidth="1"/>
    <col min="9" max="9" width="24.44140625" style="69" customWidth="1"/>
    <col min="10" max="10" width="14.109375" style="69" customWidth="1"/>
  </cols>
  <sheetData>
    <row r="1" spans="2:11" ht="18.600000000000001" thickBot="1" x14ac:dyDescent="0.4"/>
    <row r="2" spans="2:11" ht="21" customHeight="1" x14ac:dyDescent="0.35">
      <c r="B2" s="102" t="s">
        <v>20</v>
      </c>
      <c r="C2" s="103"/>
      <c r="D2" s="104"/>
      <c r="K2" s="6"/>
    </row>
    <row r="3" spans="2:11" ht="21" customHeight="1" x14ac:dyDescent="0.35">
      <c r="B3" s="124" t="s">
        <v>8</v>
      </c>
      <c r="C3" s="14" t="s">
        <v>5</v>
      </c>
      <c r="D3" s="97">
        <f>COUNT('Study Hours Data'!B:B)</f>
        <v>58</v>
      </c>
    </row>
    <row r="4" spans="2:11" ht="21" customHeight="1" x14ac:dyDescent="0.35">
      <c r="B4" s="124"/>
      <c r="C4" s="14" t="s">
        <v>6</v>
      </c>
      <c r="D4" s="97">
        <f>COUNT('Study Hours Data'!D:D)</f>
        <v>17</v>
      </c>
    </row>
    <row r="5" spans="2:11" ht="21" customHeight="1" x14ac:dyDescent="0.35">
      <c r="B5" s="124"/>
      <c r="C5" s="14" t="s">
        <v>7</v>
      </c>
      <c r="D5" s="97">
        <f>D3-D4</f>
        <v>41</v>
      </c>
    </row>
    <row r="6" spans="2:11" ht="21" customHeight="1" x14ac:dyDescent="0.35">
      <c r="B6" s="124" t="s">
        <v>20</v>
      </c>
      <c r="C6" s="14" t="s">
        <v>9</v>
      </c>
      <c r="D6" s="98">
        <f>SUM('Study Hours Data'!D:D)</f>
        <v>47</v>
      </c>
    </row>
    <row r="7" spans="2:11" ht="21" customHeight="1" x14ac:dyDescent="0.35">
      <c r="B7" s="124"/>
      <c r="C7" s="14" t="s">
        <v>10</v>
      </c>
      <c r="D7" s="98" t="str" cm="1">
        <f t="array" ref="D7">_xlfn.IFS(D8-D6&lt;0,"NIL",TRUE,D8-D6)</f>
        <v>NIL</v>
      </c>
    </row>
    <row r="8" spans="2:11" ht="21" customHeight="1" x14ac:dyDescent="0.35">
      <c r="B8" s="124"/>
      <c r="C8" s="14" t="s">
        <v>11</v>
      </c>
      <c r="D8" s="98">
        <f>D4*'Goals Data'!C5</f>
        <v>43.96551724137931</v>
      </c>
    </row>
    <row r="9" spans="2:11" ht="21" customHeight="1" x14ac:dyDescent="0.35">
      <c r="B9" s="121" t="s">
        <v>21</v>
      </c>
      <c r="C9" s="14" t="s">
        <v>23</v>
      </c>
      <c r="D9" s="99">
        <f>D6/D4</f>
        <v>2.7647058823529411</v>
      </c>
      <c r="I9" s="70"/>
      <c r="K9" s="5"/>
    </row>
    <row r="10" spans="2:11" ht="21" customHeight="1" x14ac:dyDescent="0.35">
      <c r="B10" s="121"/>
      <c r="C10" s="14" t="s">
        <v>11</v>
      </c>
      <c r="D10" s="100">
        <f>'Goals Data'!C5</f>
        <v>2.5862068965517242</v>
      </c>
    </row>
    <row r="11" spans="2:11" ht="21" customHeight="1" thickBot="1" x14ac:dyDescent="0.4">
      <c r="B11" s="101" t="s">
        <v>24</v>
      </c>
      <c r="C11" s="122" t="str" cm="1">
        <f t="array" ref="C11">_xlfn.IFS(D7="NIL","FANTASTIC PROGRESS!!!",D7&lt;1.5,"GOOD PROGRESS!!",TRUE,"NEED TO DO HARDWORK")</f>
        <v>FANTASTIC PROGRESS!!!</v>
      </c>
      <c r="D11" s="123"/>
      <c r="K11" s="5"/>
    </row>
    <row r="12" spans="2:11" ht="15.6" customHeight="1" x14ac:dyDescent="0.35">
      <c r="K12" s="5"/>
    </row>
    <row r="13" spans="2:11" ht="18.600000000000001" thickBot="1" x14ac:dyDescent="0.4">
      <c r="G13" s="71"/>
    </row>
    <row r="14" spans="2:11" ht="21" customHeight="1" thickBot="1" x14ac:dyDescent="0.4">
      <c r="B14" s="105" t="s">
        <v>180</v>
      </c>
      <c r="C14" s="106"/>
      <c r="D14" s="107"/>
      <c r="H14" s="72"/>
    </row>
    <row r="15" spans="2:11" ht="21" customHeight="1" x14ac:dyDescent="0.35">
      <c r="B15" s="114" t="s">
        <v>172</v>
      </c>
      <c r="C15" s="16" t="s">
        <v>169</v>
      </c>
      <c r="D15" s="22">
        <f>COUNTA('Excel Syllabus Data'!D2:D114)/COUNTA('Excel Syllabus Data'!C2:C114)</f>
        <v>0.29203539823008851</v>
      </c>
      <c r="F15" s="7"/>
    </row>
    <row r="16" spans="2:11" ht="21" customHeight="1" thickBot="1" x14ac:dyDescent="0.4">
      <c r="B16" s="115"/>
      <c r="C16" s="17" t="s">
        <v>170</v>
      </c>
      <c r="D16" s="22">
        <f>SUM('Excel Syllabus Data'!E:E)/(100*COUNTA('Excel Syllabus Data'!C2:C114))</f>
        <v>0.17699115044247787</v>
      </c>
      <c r="F16" s="7"/>
    </row>
    <row r="17" spans="2:6" ht="21" customHeight="1" thickBot="1" x14ac:dyDescent="0.4">
      <c r="B17" s="116"/>
      <c r="C17" s="19" t="s">
        <v>171</v>
      </c>
      <c r="D17" s="10" t="str">
        <f>VLOOKUP(D15*D16,'Goals Data'!$E$2:$F$7,2,TRUE)</f>
        <v>BEGINNER</v>
      </c>
      <c r="F17" s="7"/>
    </row>
    <row r="18" spans="2:6" ht="18.600000000000001" thickBot="1" x14ac:dyDescent="0.4">
      <c r="B18" s="8"/>
      <c r="D18" s="9"/>
      <c r="F18" s="7"/>
    </row>
    <row r="19" spans="2:6" ht="24.6" customHeight="1" x14ac:dyDescent="0.35">
      <c r="B19" s="108" t="s">
        <v>187</v>
      </c>
      <c r="C19" s="109"/>
      <c r="D19" s="110"/>
      <c r="F19" s="7"/>
    </row>
    <row r="20" spans="2:6" ht="21" customHeight="1" x14ac:dyDescent="0.35">
      <c r="B20" s="117" t="s">
        <v>173</v>
      </c>
      <c r="C20" s="16" t="s">
        <v>169</v>
      </c>
      <c r="D20" s="13">
        <f>COUNTA('Excel Syllabus Data'!D5:D13)/COUNTA('Excel Syllabus Data'!C5:C13)</f>
        <v>1</v>
      </c>
      <c r="F20" s="7"/>
    </row>
    <row r="21" spans="2:6" ht="21" customHeight="1" x14ac:dyDescent="0.35">
      <c r="B21" s="117"/>
      <c r="C21" s="17" t="s">
        <v>170</v>
      </c>
      <c r="D21" s="13">
        <f>SUM('Excel Syllabus Data'!E5:E13)/(100*COUNTA('Excel Syllabus Data'!E5:E13))</f>
        <v>0.63888888888888884</v>
      </c>
      <c r="F21" s="7"/>
    </row>
    <row r="22" spans="2:6" ht="21" customHeight="1" thickBot="1" x14ac:dyDescent="0.4">
      <c r="B22" s="118"/>
      <c r="C22" s="19" t="s">
        <v>171</v>
      </c>
      <c r="D22" s="21" t="str">
        <f>VLOOKUP(D20*D21,'Goals Data'!$E$2:$F$8,2)</f>
        <v>AMATEUR</v>
      </c>
      <c r="F22" s="7"/>
    </row>
    <row r="23" spans="2:6" ht="10.050000000000001" customHeight="1" thickBot="1" x14ac:dyDescent="0.4">
      <c r="B23" s="120"/>
      <c r="C23" s="120"/>
      <c r="D23" s="120"/>
      <c r="F23" s="7"/>
    </row>
    <row r="24" spans="2:6" ht="21" customHeight="1" x14ac:dyDescent="0.35">
      <c r="B24" s="114" t="s">
        <v>174</v>
      </c>
      <c r="C24" s="18" t="s">
        <v>169</v>
      </c>
      <c r="D24" s="12">
        <f>COUNTA('Excel Syllabus Data'!D14:D38)/COUNTA('Excel Syllabus Data'!C14:C38)</f>
        <v>0.84</v>
      </c>
      <c r="F24" s="7"/>
    </row>
    <row r="25" spans="2:6" ht="21" customHeight="1" thickBot="1" x14ac:dyDescent="0.4">
      <c r="B25" s="115"/>
      <c r="C25" s="17" t="s">
        <v>170</v>
      </c>
      <c r="D25" s="13">
        <f>SUM('Excel Syllabus Data'!E14:E26)/(100*COUNTA('Excel Syllabus Data'!C14:C38))</f>
        <v>0.31</v>
      </c>
      <c r="F25" s="7"/>
    </row>
    <row r="26" spans="2:6" ht="21" customHeight="1" thickBot="1" x14ac:dyDescent="0.4">
      <c r="B26" s="116"/>
      <c r="C26" s="19" t="s">
        <v>171</v>
      </c>
      <c r="D26" s="10" t="str">
        <f>VLOOKUP(D24*D25,'Goals Data'!$E$2:$F$8,2)</f>
        <v>ROOKIE</v>
      </c>
      <c r="F26" s="7"/>
    </row>
    <row r="27" spans="2:6" ht="10.050000000000001" customHeight="1" thickBot="1" x14ac:dyDescent="0.4">
      <c r="B27" s="120"/>
      <c r="C27" s="120"/>
      <c r="D27" s="120"/>
      <c r="F27" s="7"/>
    </row>
    <row r="28" spans="2:6" ht="21" customHeight="1" x14ac:dyDescent="0.35">
      <c r="B28" s="119" t="s">
        <v>175</v>
      </c>
      <c r="C28" s="18" t="s">
        <v>169</v>
      </c>
      <c r="D28" s="12">
        <f>COUNTA('Excel Syllabus Data'!D39:D88)/COUNTA('Excel Syllabus Data'!C39:C88)</f>
        <v>0</v>
      </c>
      <c r="F28" s="7"/>
    </row>
    <row r="29" spans="2:6" ht="21" customHeight="1" x14ac:dyDescent="0.35">
      <c r="B29" s="117"/>
      <c r="C29" s="17" t="s">
        <v>170</v>
      </c>
      <c r="D29" s="13">
        <f>SUM('Excel Syllabus Data'!E39:E88)/(100*COUNTA('Excel Syllabus Data'!C39:C88))</f>
        <v>0</v>
      </c>
      <c r="F29" s="7"/>
    </row>
    <row r="30" spans="2:6" ht="21" customHeight="1" thickBot="1" x14ac:dyDescent="0.4">
      <c r="B30" s="118"/>
      <c r="C30" s="19" t="s">
        <v>171</v>
      </c>
      <c r="D30" s="21" t="str">
        <f>VLOOKUP(D28*D29,'Goals Data'!$E$2:$F$8,2)</f>
        <v>BEGINNER</v>
      </c>
      <c r="F30" s="7"/>
    </row>
    <row r="31" spans="2:6" ht="10.050000000000001" customHeight="1" thickBot="1" x14ac:dyDescent="0.4">
      <c r="B31" s="120"/>
      <c r="C31" s="120"/>
      <c r="D31" s="120"/>
      <c r="F31" s="7"/>
    </row>
    <row r="32" spans="2:6" ht="21" customHeight="1" x14ac:dyDescent="0.35">
      <c r="B32" s="119" t="s">
        <v>176</v>
      </c>
      <c r="C32" s="18" t="s">
        <v>169</v>
      </c>
      <c r="D32" s="12">
        <f>COUNTA('Excel Syllabus Data'!D89:D102)/COUNTA('Excel Syllabus Data'!C89:C102)</f>
        <v>0</v>
      </c>
      <c r="F32" s="7"/>
    </row>
    <row r="33" spans="2:11" ht="21" customHeight="1" thickBot="1" x14ac:dyDescent="0.4">
      <c r="B33" s="117"/>
      <c r="C33" s="17" t="s">
        <v>170</v>
      </c>
      <c r="D33" s="13">
        <f>SUM('Excel Syllabus Data'!E89:E102)/(100*COUNTA('Excel Syllabus Data'!C89:C102))</f>
        <v>0</v>
      </c>
      <c r="F33" s="7"/>
    </row>
    <row r="34" spans="2:11" ht="21" customHeight="1" thickBot="1" x14ac:dyDescent="0.4">
      <c r="B34" s="118"/>
      <c r="C34" s="19" t="s">
        <v>171</v>
      </c>
      <c r="D34" s="10" t="str">
        <f>VLOOKUP(D32*D33,'Goals Data'!$E$2:$F$8,2)</f>
        <v>BEGINNER</v>
      </c>
      <c r="F34" s="7"/>
    </row>
    <row r="35" spans="2:11" ht="10.050000000000001" customHeight="1" thickBot="1" x14ac:dyDescent="0.4">
      <c r="B35" s="120"/>
      <c r="C35" s="120"/>
      <c r="D35" s="120"/>
      <c r="F35" s="7"/>
    </row>
    <row r="36" spans="2:11" ht="21" customHeight="1" x14ac:dyDescent="0.35">
      <c r="B36" s="111" t="s">
        <v>177</v>
      </c>
      <c r="C36" s="18" t="s">
        <v>169</v>
      </c>
      <c r="D36" s="12">
        <f>COUNTA('Excel Syllabus Data'!D103:D114)/COUNTA('Excel Syllabus Data'!C103:C114)</f>
        <v>0</v>
      </c>
      <c r="F36" s="7"/>
    </row>
    <row r="37" spans="2:11" ht="21" customHeight="1" thickBot="1" x14ac:dyDescent="0.4">
      <c r="B37" s="112"/>
      <c r="C37" s="17" t="s">
        <v>170</v>
      </c>
      <c r="D37" s="13">
        <f>SUM('Excel Syllabus Data'!E103:E114)/(100*COUNTA('Excel Syllabus Data'!C103:C114))</f>
        <v>0</v>
      </c>
      <c r="F37" s="7"/>
    </row>
    <row r="38" spans="2:11" ht="21" customHeight="1" thickBot="1" x14ac:dyDescent="0.4">
      <c r="B38" s="113"/>
      <c r="C38" s="19" t="s">
        <v>171</v>
      </c>
      <c r="D38" s="10" t="str">
        <f>VLOOKUP(D36*D37,'Goals Data'!$E$2:$F$8,2)</f>
        <v>BEGINNER</v>
      </c>
      <c r="F38" s="7"/>
    </row>
    <row r="39" spans="2:11" x14ac:dyDescent="0.35">
      <c r="F39" s="7"/>
    </row>
    <row r="40" spans="2:11" ht="18.600000000000001" thickBot="1" x14ac:dyDescent="0.4">
      <c r="F40" s="7"/>
    </row>
    <row r="41" spans="2:11" ht="21" customHeight="1" x14ac:dyDescent="0.35">
      <c r="B41" s="102" t="s">
        <v>192</v>
      </c>
      <c r="C41" s="103"/>
      <c r="D41" s="103"/>
      <c r="E41" s="104"/>
      <c r="K41" s="6"/>
    </row>
    <row r="42" spans="2:11" ht="36" x14ac:dyDescent="0.35">
      <c r="B42" s="90" t="s">
        <v>1</v>
      </c>
      <c r="C42" s="74" t="s">
        <v>189</v>
      </c>
      <c r="D42" s="74" t="s">
        <v>190</v>
      </c>
      <c r="E42" s="91" t="s">
        <v>191</v>
      </c>
    </row>
    <row r="43" spans="2:11" x14ac:dyDescent="0.35">
      <c r="B43" s="92">
        <v>1</v>
      </c>
      <c r="C43" s="75">
        <f>SUMIF('Study Hours Data'!$C$3:$C$60,'Program Summary'!B43,'Study Hours Data'!$D$3:$D$60)</f>
        <v>5</v>
      </c>
      <c r="D43" s="75">
        <f>COUNTIFS('Study Hours Data'!$C$3:$C$60,'Program Summary'!B43,'Study Hours Data'!$G$3:$G$60,TRUE)</f>
        <v>2</v>
      </c>
      <c r="E43" s="93">
        <f>C43/D43</f>
        <v>2.5</v>
      </c>
    </row>
    <row r="44" spans="2:11" x14ac:dyDescent="0.35">
      <c r="B44" s="92">
        <v>2</v>
      </c>
      <c r="C44" s="75">
        <f>SUMIF('Study Hours Data'!$C$3:$C$60,'Program Summary'!B44,'Study Hours Data'!$D$3:$D$60)</f>
        <v>9</v>
      </c>
      <c r="D44" s="75">
        <f>COUNTIFS('Study Hours Data'!$C$3:$C$60,'Program Summary'!B44,'Study Hours Data'!$G$3:$G$60,TRUE)</f>
        <v>3</v>
      </c>
      <c r="E44" s="93">
        <f t="shared" ref="E44:E49" si="0">C44/D44</f>
        <v>3</v>
      </c>
    </row>
    <row r="45" spans="2:11" x14ac:dyDescent="0.35">
      <c r="B45" s="92">
        <v>3</v>
      </c>
      <c r="C45" s="75">
        <f>SUMIF('Study Hours Data'!$C$3:$C$60,'Program Summary'!B45,'Study Hours Data'!$D$3:$D$60)</f>
        <v>8</v>
      </c>
      <c r="D45" s="75">
        <f>COUNTIFS('Study Hours Data'!$C$3:$C$60,'Program Summary'!B45,'Study Hours Data'!$G$3:$G$60,TRUE)</f>
        <v>3</v>
      </c>
      <c r="E45" s="93">
        <f t="shared" si="0"/>
        <v>2.6666666666666665</v>
      </c>
    </row>
    <row r="46" spans="2:11" x14ac:dyDescent="0.35">
      <c r="B46" s="92">
        <v>4</v>
      </c>
      <c r="C46" s="75">
        <f>SUMIF('Study Hours Data'!$C$3:$C$60,'Program Summary'!B46,'Study Hours Data'!$D$3:$D$60)</f>
        <v>8</v>
      </c>
      <c r="D46" s="75">
        <f>COUNTIFS('Study Hours Data'!$C$3:$C$60,'Program Summary'!B46,'Study Hours Data'!$G$3:$G$60,TRUE)</f>
        <v>3</v>
      </c>
      <c r="E46" s="93">
        <f t="shared" si="0"/>
        <v>2.6666666666666665</v>
      </c>
    </row>
    <row r="47" spans="2:11" x14ac:dyDescent="0.35">
      <c r="B47" s="92">
        <v>5</v>
      </c>
      <c r="C47" s="75">
        <f>SUMIF('Study Hours Data'!$C$3:$C$60,'Program Summary'!B47,'Study Hours Data'!$D$3:$D$60)</f>
        <v>4</v>
      </c>
      <c r="D47" s="75">
        <f>COUNTIFS('Study Hours Data'!$C$3:$C$60,'Program Summary'!B47,'Study Hours Data'!$G$3:$G$60,TRUE)</f>
        <v>2</v>
      </c>
      <c r="E47" s="93">
        <f t="shared" si="0"/>
        <v>2</v>
      </c>
    </row>
    <row r="48" spans="2:11" x14ac:dyDescent="0.35">
      <c r="B48" s="92">
        <v>6</v>
      </c>
      <c r="C48" s="75">
        <f>SUMIF('Study Hours Data'!$C$3:$C$60,'Program Summary'!B48,'Study Hours Data'!$D$3:$D$60)</f>
        <v>7</v>
      </c>
      <c r="D48" s="75">
        <f>COUNTIFS('Study Hours Data'!$C$3:$C$60,'Program Summary'!B48,'Study Hours Data'!$G$3:$G$60,TRUE)</f>
        <v>2</v>
      </c>
      <c r="E48" s="93">
        <f t="shared" si="0"/>
        <v>3.5</v>
      </c>
    </row>
    <row r="49" spans="2:5" ht="18.600000000000001" thickBot="1" x14ac:dyDescent="0.4">
      <c r="B49" s="94">
        <v>7</v>
      </c>
      <c r="C49" s="95">
        <f>SUMIF('Study Hours Data'!$C$3:$C$60,'Program Summary'!B49,'Study Hours Data'!$D$3:$D$60)</f>
        <v>6</v>
      </c>
      <c r="D49" s="95">
        <f>COUNTIFS('Study Hours Data'!$C$3:$C$60,'Program Summary'!B49,'Study Hours Data'!$G$3:$G$60,TRUE)</f>
        <v>2</v>
      </c>
      <c r="E49" s="96">
        <f t="shared" si="0"/>
        <v>3</v>
      </c>
    </row>
  </sheetData>
  <mergeCells count="18">
    <mergeCell ref="B41:E41"/>
    <mergeCell ref="B9:B10"/>
    <mergeCell ref="C11:D11"/>
    <mergeCell ref="B3:B5"/>
    <mergeCell ref="B6:B8"/>
    <mergeCell ref="B2:D2"/>
    <mergeCell ref="B14:D14"/>
    <mergeCell ref="B19:D19"/>
    <mergeCell ref="B36:B38"/>
    <mergeCell ref="B15:B17"/>
    <mergeCell ref="B20:B22"/>
    <mergeCell ref="B24:B26"/>
    <mergeCell ref="B28:B30"/>
    <mergeCell ref="B32:B34"/>
    <mergeCell ref="B23:D23"/>
    <mergeCell ref="B27:D27"/>
    <mergeCell ref="B31:D31"/>
    <mergeCell ref="B35:D35"/>
  </mergeCells>
  <phoneticPr fontId="12" type="noConversion"/>
  <conditionalFormatting sqref="C11:D11">
    <cfRule type="containsText" dxfId="23" priority="13" operator="containsText" text="NEED">
      <formula>NOT(ISERROR(SEARCH("NEED",C11)))</formula>
    </cfRule>
    <cfRule type="containsText" dxfId="22" priority="14" operator="containsText" text="GOOD">
      <formula>NOT(ISERROR(SEARCH("GOOD",C11)))</formula>
    </cfRule>
    <cfRule type="containsText" dxfId="21" priority="15" operator="containsText" text="FANTASTIC">
      <formula>NOT(ISERROR(SEARCH("FANTASTIC",C11)))</formula>
    </cfRule>
  </conditionalFormatting>
  <conditionalFormatting sqref="D9">
    <cfRule type="expression" dxfId="20" priority="22">
      <formula>$D$9&lt;2.59</formula>
    </cfRule>
    <cfRule type="expression" dxfId="19" priority="23">
      <formula>$D$9&gt;2.59</formula>
    </cfRule>
  </conditionalFormatting>
  <conditionalFormatting sqref="D17:D18 D22 D26 D30 D34 D38">
    <cfRule type="containsText" dxfId="18" priority="4" operator="containsText" text="Legendary">
      <formula>NOT(ISERROR(SEARCH("Legendary",D17)))</formula>
    </cfRule>
    <cfRule type="containsText" dxfId="17" priority="5" operator="containsText" text="Professional">
      <formula>NOT(ISERROR(SEARCH("Professional",D17)))</formula>
    </cfRule>
    <cfRule type="containsText" dxfId="16" priority="6" operator="containsText" text="Skilled">
      <formula>NOT(ISERROR(SEARCH("Skilled",D17)))</formula>
    </cfRule>
    <cfRule type="containsText" dxfId="15" priority="7" operator="containsText" text="Amateur">
      <formula>NOT(ISERROR(SEARCH("Amateur",D17)))</formula>
    </cfRule>
    <cfRule type="containsText" dxfId="14" priority="8" operator="containsText" text="Beginner">
      <formula>NOT(ISERROR(SEARCH("Beginner",D17)))</formula>
    </cfRule>
  </conditionalFormatting>
  <conditionalFormatting sqref="D36:D37 D15:D16 D20:D21 D24:D25 D28:D29 D32:D33">
    <cfRule type="dataBar" priority="3">
      <dataBar>
        <cfvo type="num" val="0"/>
        <cfvo type="num" val="1"/>
        <color theme="3" tint="-0.249977111117893"/>
      </dataBar>
      <extLst>
        <ext xmlns:x14="http://schemas.microsoft.com/office/spreadsheetml/2009/9/main" uri="{B025F937-C7B1-47D3-B67F-A62EFF666E3E}">
          <x14:id>{F6CC1775-70E5-4ACB-BAFF-D68FCA03C950}</x14:id>
        </ext>
      </extLst>
    </cfRule>
  </conditionalFormatting>
  <conditionalFormatting sqref="E43:E49">
    <cfRule type="cellIs" dxfId="13" priority="1" operator="lessThan">
      <formula>2.75</formula>
    </cfRule>
    <cfRule type="cellIs" dxfId="12" priority="2" operator="greaterThan">
      <formula>2.59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CC1775-70E5-4ACB-BAFF-D68FCA03C950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D36:D37 D15:D16 D20:D21 D24:D25 D28:D29 D32:D33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ADD4-5E26-4512-888D-5A5480F43EA2}">
  <dimension ref="B3:F5"/>
  <sheetViews>
    <sheetView showGridLines="0" topLeftCell="A29" zoomScale="75" workbookViewId="0">
      <selection activeCell="X20" sqref="X20"/>
    </sheetView>
  </sheetViews>
  <sheetFormatPr defaultRowHeight="14.4" x14ac:dyDescent="0.3"/>
  <cols>
    <col min="3" max="3" width="15.21875" customWidth="1"/>
    <col min="6" max="6" width="17" customWidth="1"/>
  </cols>
  <sheetData>
    <row r="3" spans="2:6" ht="21.6" thickBot="1" x14ac:dyDescent="0.45">
      <c r="B3" s="129" t="s">
        <v>193</v>
      </c>
      <c r="C3" s="129"/>
      <c r="E3" s="130" t="s">
        <v>194</v>
      </c>
      <c r="F3" s="130"/>
    </row>
    <row r="4" spans="2:6" ht="14.4" customHeight="1" x14ac:dyDescent="0.3">
      <c r="B4" s="125">
        <f>'Program Summary'!D9</f>
        <v>2.7647058823529411</v>
      </c>
      <c r="C4" s="126"/>
      <c r="E4" s="125">
        <f>'Program Summary'!D10</f>
        <v>2.5862068965517242</v>
      </c>
      <c r="F4" s="126"/>
    </row>
    <row r="5" spans="2:6" ht="15" customHeight="1" thickBot="1" x14ac:dyDescent="0.35">
      <c r="B5" s="127"/>
      <c r="C5" s="128"/>
      <c r="E5" s="127"/>
      <c r="F5" s="128"/>
    </row>
  </sheetData>
  <mergeCells count="4">
    <mergeCell ref="B4:C5"/>
    <mergeCell ref="E4:F5"/>
    <mergeCell ref="B3:C3"/>
    <mergeCell ref="E3:F3"/>
  </mergeCells>
  <conditionalFormatting sqref="B4:C5">
    <cfRule type="cellIs" dxfId="42" priority="1" operator="lessThan">
      <formula>$E$4</formula>
    </cfRule>
    <cfRule type="cellIs" dxfId="41" priority="2" operator="greaterThanOrEqual">
      <formula>$E$4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A9B4-C787-40DB-B231-26CF8F7C2FB2}">
  <dimension ref="B1:F11"/>
  <sheetViews>
    <sheetView tabSelected="1" workbookViewId="0">
      <selection activeCell="I5" sqref="I5"/>
    </sheetView>
  </sheetViews>
  <sheetFormatPr defaultRowHeight="14.4" x14ac:dyDescent="0.3"/>
  <cols>
    <col min="2" max="2" width="24.77734375" bestFit="1" customWidth="1"/>
    <col min="3" max="3" width="16.88671875" bestFit="1" customWidth="1"/>
    <col min="5" max="5" width="11.5546875" customWidth="1"/>
    <col min="6" max="6" width="20" customWidth="1"/>
  </cols>
  <sheetData>
    <row r="1" spans="2:6" ht="15" thickBot="1" x14ac:dyDescent="0.35"/>
    <row r="2" spans="2:6" ht="18" x14ac:dyDescent="0.35">
      <c r="B2" s="131" t="s">
        <v>188</v>
      </c>
      <c r="C2" s="132"/>
      <c r="E2" s="76" t="s">
        <v>18</v>
      </c>
      <c r="F2" s="77" t="s">
        <v>19</v>
      </c>
    </row>
    <row r="3" spans="2:6" ht="18" x14ac:dyDescent="0.35">
      <c r="B3" s="78" t="s">
        <v>12</v>
      </c>
      <c r="C3" s="79">
        <v>58</v>
      </c>
      <c r="E3" s="85">
        <v>0</v>
      </c>
      <c r="F3" s="86" t="s">
        <v>181</v>
      </c>
    </row>
    <row r="4" spans="2:6" ht="18" x14ac:dyDescent="0.35">
      <c r="B4" s="78" t="s">
        <v>13</v>
      </c>
      <c r="C4" s="80">
        <v>150</v>
      </c>
      <c r="E4" s="85">
        <v>0.25</v>
      </c>
      <c r="F4" s="86" t="s">
        <v>182</v>
      </c>
    </row>
    <row r="5" spans="2:6" ht="18.600000000000001" thickBot="1" x14ac:dyDescent="0.4">
      <c r="B5" s="81" t="s">
        <v>22</v>
      </c>
      <c r="C5" s="82">
        <f>C4/C3</f>
        <v>2.5862068965517242</v>
      </c>
      <c r="E5" s="85">
        <v>0.5</v>
      </c>
      <c r="F5" s="86" t="s">
        <v>183</v>
      </c>
    </row>
    <row r="6" spans="2:6" ht="18" x14ac:dyDescent="0.35">
      <c r="E6" s="85">
        <v>0.75</v>
      </c>
      <c r="F6" s="86" t="s">
        <v>184</v>
      </c>
    </row>
    <row r="7" spans="2:6" ht="18.600000000000001" thickBot="1" x14ac:dyDescent="0.4">
      <c r="E7" s="85">
        <v>0.9</v>
      </c>
      <c r="F7" s="86" t="s">
        <v>185</v>
      </c>
    </row>
    <row r="8" spans="2:6" ht="18.600000000000001" thickBot="1" x14ac:dyDescent="0.4">
      <c r="B8" s="131" t="s">
        <v>17</v>
      </c>
      <c r="C8" s="132" t="s">
        <v>18</v>
      </c>
      <c r="E8" s="87">
        <v>1</v>
      </c>
      <c r="F8" s="88" t="s">
        <v>186</v>
      </c>
    </row>
    <row r="9" spans="2:6" ht="18" x14ac:dyDescent="0.35">
      <c r="B9" s="78" t="s">
        <v>14</v>
      </c>
      <c r="C9" s="83">
        <v>25</v>
      </c>
    </row>
    <row r="10" spans="2:6" ht="18" x14ac:dyDescent="0.35">
      <c r="B10" s="78" t="s">
        <v>15</v>
      </c>
      <c r="C10" s="83">
        <v>50</v>
      </c>
    </row>
    <row r="11" spans="2:6" ht="18.600000000000001" thickBot="1" x14ac:dyDescent="0.4">
      <c r="B11" s="81" t="s">
        <v>16</v>
      </c>
      <c r="C11" s="84">
        <v>100</v>
      </c>
    </row>
  </sheetData>
  <mergeCells count="2">
    <mergeCell ref="B2:C2"/>
    <mergeCell ref="B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E7A9-B190-4346-8981-1272B370C5DA}">
  <dimension ref="A1:M114"/>
  <sheetViews>
    <sheetView topLeftCell="B1" zoomScale="80" zoomScaleNormal="80" workbookViewId="0">
      <pane ySplit="1" topLeftCell="A13" activePane="bottomLeft" state="frozen"/>
      <selection pane="bottomLeft" activeCell="E2" sqref="E2"/>
    </sheetView>
  </sheetViews>
  <sheetFormatPr defaultRowHeight="14.4" x14ac:dyDescent="0.3"/>
  <cols>
    <col min="1" max="1" width="22.77734375" bestFit="1" customWidth="1"/>
    <col min="2" max="2" width="43.21875" bestFit="1" customWidth="1"/>
    <col min="3" max="3" width="107" bestFit="1" customWidth="1"/>
    <col min="4" max="4" width="20.109375" bestFit="1" customWidth="1"/>
    <col min="5" max="5" width="8.88671875" style="2"/>
    <col min="6" max="6" width="10.77734375" customWidth="1"/>
    <col min="7" max="7" width="0" hidden="1" customWidth="1"/>
    <col min="12" max="12" width="19.21875" bestFit="1" customWidth="1"/>
  </cols>
  <sheetData>
    <row r="1" spans="1:13" ht="36.6" thickBot="1" x14ac:dyDescent="0.35">
      <c r="A1" s="33" t="s">
        <v>25</v>
      </c>
      <c r="B1" s="34" t="s">
        <v>26</v>
      </c>
      <c r="C1" s="35" t="s">
        <v>27</v>
      </c>
      <c r="D1" s="34" t="s">
        <v>17</v>
      </c>
      <c r="E1" s="35" t="s">
        <v>18</v>
      </c>
      <c r="F1" s="27" t="s">
        <v>178</v>
      </c>
    </row>
    <row r="2" spans="1:13" ht="18" x14ac:dyDescent="0.3">
      <c r="A2" s="136" t="s">
        <v>28</v>
      </c>
      <c r="B2" s="43" t="s">
        <v>29</v>
      </c>
      <c r="C2" s="44" t="s">
        <v>30</v>
      </c>
      <c r="D2" s="36" t="s">
        <v>15</v>
      </c>
      <c r="E2" s="37">
        <f>VLOOKUP(D2,'Goals Data'!$B$8:$C$11,2,FALSE)</f>
        <v>50</v>
      </c>
      <c r="F2" s="133">
        <f>SUM(E2:E4)</f>
        <v>200</v>
      </c>
      <c r="G2" t="b" cm="1">
        <f t="array" ref="G2">_xlfn.IFS(D2="",FALSE,TRUE,TRUE)</f>
        <v>1</v>
      </c>
    </row>
    <row r="3" spans="1:13" ht="18" x14ac:dyDescent="0.3">
      <c r="A3" s="137"/>
      <c r="B3" s="45" t="s">
        <v>31</v>
      </c>
      <c r="C3" s="46" t="s">
        <v>32</v>
      </c>
      <c r="D3" s="20" t="s">
        <v>16</v>
      </c>
      <c r="E3" s="29">
        <f>VLOOKUP(D3,'Goals Data'!$B$8:$C$11,2,FALSE)</f>
        <v>100</v>
      </c>
      <c r="F3" s="134"/>
      <c r="G3" t="b" cm="1">
        <f t="array" ref="G3">_xlfn.IFS(D3="",FALSE,TRUE,TRUE)</f>
        <v>1</v>
      </c>
    </row>
    <row r="4" spans="1:13" ht="18.600000000000001" thickBot="1" x14ac:dyDescent="0.35">
      <c r="A4" s="138"/>
      <c r="B4" s="47" t="s">
        <v>33</v>
      </c>
      <c r="C4" s="48" t="s">
        <v>34</v>
      </c>
      <c r="D4" s="38" t="s">
        <v>15</v>
      </c>
      <c r="E4" s="39">
        <f>VLOOKUP(D4,'Goals Data'!$B$8:$C$11,2,FALSE)</f>
        <v>50</v>
      </c>
      <c r="F4" s="135"/>
      <c r="G4" t="b" cm="1">
        <f t="array" ref="G4">_xlfn.IFS(D4="",FALSE,TRUE,TRUE)</f>
        <v>1</v>
      </c>
    </row>
    <row r="5" spans="1:13" ht="18" customHeight="1" x14ac:dyDescent="0.3">
      <c r="A5" s="139" t="s">
        <v>35</v>
      </c>
      <c r="B5" s="49" t="s">
        <v>36</v>
      </c>
      <c r="C5" s="50" t="s">
        <v>37</v>
      </c>
      <c r="D5" s="36" t="s">
        <v>15</v>
      </c>
      <c r="E5" s="41">
        <f>VLOOKUP(D5,'Goals Data'!$B$8:$C$11,2,FALSE)</f>
        <v>50</v>
      </c>
      <c r="F5" s="144">
        <f>SUM(E5:E13)</f>
        <v>575</v>
      </c>
      <c r="G5" t="b" cm="1">
        <f t="array" ref="G5">_xlfn.IFS(D5="",FALSE,TRUE,TRUE)</f>
        <v>1</v>
      </c>
    </row>
    <row r="6" spans="1:13" ht="18" customHeight="1" x14ac:dyDescent="0.3">
      <c r="A6" s="140"/>
      <c r="B6" s="142" t="s">
        <v>38</v>
      </c>
      <c r="C6" s="52" t="s">
        <v>39</v>
      </c>
      <c r="D6" s="20" t="s">
        <v>15</v>
      </c>
      <c r="E6" s="28">
        <f>VLOOKUP(D6,'Goals Data'!$B$8:$C$11,2,FALSE)</f>
        <v>50</v>
      </c>
      <c r="F6" s="145"/>
      <c r="G6" t="b" cm="1">
        <f t="array" ref="G6">_xlfn.IFS(D6="",FALSE,TRUE,TRUE)</f>
        <v>1</v>
      </c>
      <c r="L6" s="89" t="s">
        <v>195</v>
      </c>
      <c r="M6" s="89">
        <f>COUNTA(C2:C114)</f>
        <v>113</v>
      </c>
    </row>
    <row r="7" spans="1:13" ht="18" customHeight="1" x14ac:dyDescent="0.3">
      <c r="A7" s="140"/>
      <c r="B7" s="142"/>
      <c r="C7" s="53" t="s">
        <v>40</v>
      </c>
      <c r="D7" s="20" t="s">
        <v>16</v>
      </c>
      <c r="E7" s="29">
        <f>VLOOKUP(D7,'Goals Data'!$B$8:$C$11,2,FALSE)</f>
        <v>100</v>
      </c>
      <c r="F7" s="145"/>
      <c r="G7" t="b" cm="1">
        <f t="array" ref="G7">_xlfn.IFS(D7="",FALSE,TRUE,TRUE)</f>
        <v>1</v>
      </c>
      <c r="L7" s="89" t="s">
        <v>196</v>
      </c>
      <c r="M7" s="89">
        <f>COUNTIF($G$2:$G$114,TRUE)</f>
        <v>33</v>
      </c>
    </row>
    <row r="8" spans="1:13" ht="18" customHeight="1" x14ac:dyDescent="0.3">
      <c r="A8" s="140"/>
      <c r="B8" s="51" t="s">
        <v>41</v>
      </c>
      <c r="C8" s="52" t="s">
        <v>42</v>
      </c>
      <c r="D8" s="20" t="s">
        <v>14</v>
      </c>
      <c r="E8" s="28">
        <f>VLOOKUP(D8,'Goals Data'!$B$8:$C$11,2,FALSE)</f>
        <v>25</v>
      </c>
      <c r="F8" s="145"/>
      <c r="G8" t="b" cm="1">
        <f t="array" ref="G8">_xlfn.IFS(D8="",FALSE,TRUE,TRUE)</f>
        <v>1</v>
      </c>
    </row>
    <row r="9" spans="1:13" ht="18" customHeight="1" x14ac:dyDescent="0.3">
      <c r="A9" s="140"/>
      <c r="B9" s="142" t="s">
        <v>43</v>
      </c>
      <c r="C9" s="53" t="s">
        <v>44</v>
      </c>
      <c r="D9" s="20" t="s">
        <v>15</v>
      </c>
      <c r="E9" s="29">
        <f>VLOOKUP(D9,'Goals Data'!$B$8:$C$11,2,FALSE)</f>
        <v>50</v>
      </c>
      <c r="F9" s="145"/>
      <c r="G9" t="b" cm="1">
        <f t="array" ref="G9">_xlfn.IFS(D9="",FALSE,TRUE,TRUE)</f>
        <v>1</v>
      </c>
    </row>
    <row r="10" spans="1:13" ht="18" customHeight="1" x14ac:dyDescent="0.3">
      <c r="A10" s="140"/>
      <c r="B10" s="142"/>
      <c r="C10" s="52" t="s">
        <v>45</v>
      </c>
      <c r="D10" s="20" t="s">
        <v>16</v>
      </c>
      <c r="E10" s="28">
        <f>VLOOKUP(D10,'Goals Data'!$B$8:$C$11,2,FALSE)</f>
        <v>100</v>
      </c>
      <c r="F10" s="145"/>
      <c r="G10" t="b" cm="1">
        <f t="array" ref="G10">_xlfn.IFS(D10="",FALSE,TRUE,TRUE)</f>
        <v>1</v>
      </c>
    </row>
    <row r="11" spans="1:13" ht="18" customHeight="1" x14ac:dyDescent="0.3">
      <c r="A11" s="140"/>
      <c r="B11" s="142"/>
      <c r="C11" s="53" t="s">
        <v>46</v>
      </c>
      <c r="D11" s="20" t="s">
        <v>15</v>
      </c>
      <c r="E11" s="29">
        <f>VLOOKUP(D11,'Goals Data'!$B$8:$C$11,2,FALSE)</f>
        <v>50</v>
      </c>
      <c r="F11" s="145"/>
      <c r="G11" t="b" cm="1">
        <f t="array" ref="G11">_xlfn.IFS(D11="",FALSE,TRUE,TRUE)</f>
        <v>1</v>
      </c>
    </row>
    <row r="12" spans="1:13" ht="18" customHeight="1" x14ac:dyDescent="0.3">
      <c r="A12" s="140"/>
      <c r="B12" s="142"/>
      <c r="C12" s="52" t="s">
        <v>47</v>
      </c>
      <c r="D12" s="20" t="s">
        <v>16</v>
      </c>
      <c r="E12" s="28">
        <f>VLOOKUP(D12,'Goals Data'!$B$8:$C$11,2,FALSE)</f>
        <v>100</v>
      </c>
      <c r="F12" s="145"/>
      <c r="G12" t="b" cm="1">
        <f t="array" ref="G12">_xlfn.IFS(D12="",FALSE,TRUE,TRUE)</f>
        <v>1</v>
      </c>
    </row>
    <row r="13" spans="1:13" ht="18" customHeight="1" thickBot="1" x14ac:dyDescent="0.35">
      <c r="A13" s="141"/>
      <c r="B13" s="143"/>
      <c r="C13" s="54" t="s">
        <v>48</v>
      </c>
      <c r="D13" s="38" t="s">
        <v>15</v>
      </c>
      <c r="E13" s="32">
        <f>VLOOKUP(D13,'Goals Data'!$B$8:$C$11,2,FALSE)</f>
        <v>50</v>
      </c>
      <c r="F13" s="146"/>
      <c r="G13" t="b" cm="1">
        <f t="array" ref="G13">_xlfn.IFS(D13="",FALSE,TRUE,TRUE)</f>
        <v>1</v>
      </c>
    </row>
    <row r="14" spans="1:13" ht="18" customHeight="1" x14ac:dyDescent="0.3">
      <c r="A14" s="149" t="s">
        <v>49</v>
      </c>
      <c r="B14" s="152" t="s">
        <v>50</v>
      </c>
      <c r="C14" s="55" t="s">
        <v>51</v>
      </c>
      <c r="D14" s="36" t="s">
        <v>15</v>
      </c>
      <c r="E14" s="37">
        <f>VLOOKUP(D14,'Goals Data'!$B$8:$C$11,2,FALSE)</f>
        <v>50</v>
      </c>
      <c r="F14" s="144">
        <f>SUM(E14:E38)</f>
        <v>1225</v>
      </c>
      <c r="G14" t="b" cm="1">
        <f t="array" ref="G14">_xlfn.IFS(D14="",FALSE,TRUE,TRUE)</f>
        <v>1</v>
      </c>
    </row>
    <row r="15" spans="1:13" ht="18" customHeight="1" x14ac:dyDescent="0.3">
      <c r="A15" s="150"/>
      <c r="B15" s="153"/>
      <c r="C15" s="57" t="s">
        <v>52</v>
      </c>
      <c r="D15" s="20" t="s">
        <v>15</v>
      </c>
      <c r="E15" s="29">
        <f>VLOOKUP(D15,'Goals Data'!$B$8:$C$11,2,FALSE)</f>
        <v>50</v>
      </c>
      <c r="F15" s="145"/>
      <c r="G15" t="b" cm="1">
        <f t="array" ref="G15">_xlfn.IFS(D15="",FALSE,TRUE,TRUE)</f>
        <v>1</v>
      </c>
    </row>
    <row r="16" spans="1:13" ht="18" customHeight="1" x14ac:dyDescent="0.3">
      <c r="A16" s="150"/>
      <c r="B16" s="153"/>
      <c r="C16" s="58" t="s">
        <v>53</v>
      </c>
      <c r="D16" s="20" t="s">
        <v>15</v>
      </c>
      <c r="E16" s="28">
        <f>VLOOKUP(D16,'Goals Data'!$B$8:$C$11,2,FALSE)</f>
        <v>50</v>
      </c>
      <c r="F16" s="145"/>
      <c r="G16" t="b" cm="1">
        <f t="array" ref="G16">_xlfn.IFS(D16="",FALSE,TRUE,TRUE)</f>
        <v>1</v>
      </c>
    </row>
    <row r="17" spans="1:7" ht="18" customHeight="1" x14ac:dyDescent="0.3">
      <c r="A17" s="150"/>
      <c r="B17" s="153"/>
      <c r="C17" s="57" t="s">
        <v>54</v>
      </c>
      <c r="D17" s="20" t="s">
        <v>15</v>
      </c>
      <c r="E17" s="29">
        <f>VLOOKUP(D17,'Goals Data'!$B$8:$C$11,2,FALSE)</f>
        <v>50</v>
      </c>
      <c r="F17" s="145"/>
      <c r="G17" t="b" cm="1">
        <f t="array" ref="G17">_xlfn.IFS(D17="",FALSE,TRUE,TRUE)</f>
        <v>1</v>
      </c>
    </row>
    <row r="18" spans="1:7" ht="18" customHeight="1" x14ac:dyDescent="0.3">
      <c r="A18" s="150"/>
      <c r="B18" s="153"/>
      <c r="C18" s="58" t="s">
        <v>55</v>
      </c>
      <c r="D18" s="20" t="s">
        <v>15</v>
      </c>
      <c r="E18" s="28">
        <f>VLOOKUP(D18,'Goals Data'!$B$8:$C$11,2,FALSE)</f>
        <v>50</v>
      </c>
      <c r="F18" s="145"/>
      <c r="G18" t="b" cm="1">
        <f t="array" ref="G18">_xlfn.IFS(D18="",FALSE,TRUE,TRUE)</f>
        <v>1</v>
      </c>
    </row>
    <row r="19" spans="1:7" ht="18" customHeight="1" x14ac:dyDescent="0.3">
      <c r="A19" s="150"/>
      <c r="B19" s="153"/>
      <c r="C19" s="57" t="s">
        <v>56</v>
      </c>
      <c r="D19" s="20" t="s">
        <v>15</v>
      </c>
      <c r="E19" s="29">
        <f>VLOOKUP(D19,'Goals Data'!$B$8:$C$11,2,FALSE)</f>
        <v>50</v>
      </c>
      <c r="F19" s="145"/>
      <c r="G19" t="b" cm="1">
        <f t="array" ref="G19">_xlfn.IFS(D19="",FALSE,TRUE,TRUE)</f>
        <v>1</v>
      </c>
    </row>
    <row r="20" spans="1:7" ht="18" customHeight="1" x14ac:dyDescent="0.3">
      <c r="A20" s="150"/>
      <c r="B20" s="153"/>
      <c r="C20" s="58" t="s">
        <v>57</v>
      </c>
      <c r="D20" s="20" t="s">
        <v>16</v>
      </c>
      <c r="E20" s="28">
        <f>VLOOKUP(D20,'Goals Data'!$B$8:$C$11,2,FALSE)</f>
        <v>100</v>
      </c>
      <c r="F20" s="145"/>
      <c r="G20" t="b" cm="1">
        <f t="array" ref="G20">_xlfn.IFS(D20="",FALSE,TRUE,TRUE)</f>
        <v>1</v>
      </c>
    </row>
    <row r="21" spans="1:7" ht="18" customHeight="1" x14ac:dyDescent="0.3">
      <c r="A21" s="150"/>
      <c r="B21" s="153" t="s">
        <v>58</v>
      </c>
      <c r="C21" s="57" t="s">
        <v>59</v>
      </c>
      <c r="D21" s="20" t="s">
        <v>15</v>
      </c>
      <c r="E21" s="29">
        <f>VLOOKUP(D21,'Goals Data'!$B$8:$C$11,2,FALSE)</f>
        <v>50</v>
      </c>
      <c r="F21" s="145"/>
      <c r="G21" t="b" cm="1">
        <f t="array" ref="G21">_xlfn.IFS(D21="",FALSE,TRUE,TRUE)</f>
        <v>1</v>
      </c>
    </row>
    <row r="22" spans="1:7" ht="18" customHeight="1" x14ac:dyDescent="0.3">
      <c r="A22" s="150"/>
      <c r="B22" s="153"/>
      <c r="C22" s="58" t="s">
        <v>60</v>
      </c>
      <c r="D22" s="20" t="s">
        <v>15</v>
      </c>
      <c r="E22" s="28">
        <f>VLOOKUP(D22,'Goals Data'!$B$8:$C$11,2,FALSE)</f>
        <v>50</v>
      </c>
      <c r="F22" s="145"/>
      <c r="G22" t="b" cm="1">
        <f t="array" ref="G22">_xlfn.IFS(D22="",FALSE,TRUE,TRUE)</f>
        <v>1</v>
      </c>
    </row>
    <row r="23" spans="1:7" ht="18" customHeight="1" x14ac:dyDescent="0.3">
      <c r="A23" s="150"/>
      <c r="B23" s="56" t="s">
        <v>61</v>
      </c>
      <c r="C23" s="57" t="s">
        <v>62</v>
      </c>
      <c r="D23" s="20" t="s">
        <v>15</v>
      </c>
      <c r="E23" s="29">
        <f>VLOOKUP(D23,'Goals Data'!$B$8:$C$11,2,FALSE)</f>
        <v>50</v>
      </c>
      <c r="F23" s="145"/>
      <c r="G23" t="b" cm="1">
        <f t="array" ref="G23">_xlfn.IFS(D23="",FALSE,TRUE,TRUE)</f>
        <v>1</v>
      </c>
    </row>
    <row r="24" spans="1:7" ht="18" customHeight="1" x14ac:dyDescent="0.3">
      <c r="A24" s="150"/>
      <c r="B24" s="153" t="s">
        <v>63</v>
      </c>
      <c r="C24" s="58" t="s">
        <v>64</v>
      </c>
      <c r="D24" s="20" t="s">
        <v>14</v>
      </c>
      <c r="E24" s="28">
        <f>VLOOKUP(D24,'Goals Data'!$B$8:$C$11,2,FALSE)</f>
        <v>25</v>
      </c>
      <c r="F24" s="145"/>
      <c r="G24" t="b" cm="1">
        <f t="array" ref="G24">_xlfn.IFS(D24="",FALSE,TRUE,TRUE)</f>
        <v>1</v>
      </c>
    </row>
    <row r="25" spans="1:7" ht="18" customHeight="1" x14ac:dyDescent="0.3">
      <c r="A25" s="150"/>
      <c r="B25" s="153"/>
      <c r="C25" s="57" t="s">
        <v>65</v>
      </c>
      <c r="D25" s="20" t="s">
        <v>16</v>
      </c>
      <c r="E25" s="29">
        <f>VLOOKUP(D25,'Goals Data'!$B$8:$C$11,2,FALSE)</f>
        <v>100</v>
      </c>
      <c r="F25" s="145"/>
      <c r="G25" t="b" cm="1">
        <f t="array" ref="G25">_xlfn.IFS(D25="",FALSE,TRUE,TRUE)</f>
        <v>1</v>
      </c>
    </row>
    <row r="26" spans="1:7" ht="18" customHeight="1" x14ac:dyDescent="0.3">
      <c r="A26" s="150"/>
      <c r="B26" s="153"/>
      <c r="C26" s="58" t="s">
        <v>66</v>
      </c>
      <c r="D26" s="20" t="s">
        <v>16</v>
      </c>
      <c r="E26" s="28">
        <f>VLOOKUP(D26,'Goals Data'!$B$8:$C$11,2,FALSE)</f>
        <v>100</v>
      </c>
      <c r="F26" s="145"/>
      <c r="G26" t="b" cm="1">
        <f t="array" ref="G26">_xlfn.IFS(D26="",FALSE,TRUE,TRUE)</f>
        <v>1</v>
      </c>
    </row>
    <row r="27" spans="1:7" ht="18" customHeight="1" x14ac:dyDescent="0.3">
      <c r="A27" s="150"/>
      <c r="B27" s="153" t="s">
        <v>67</v>
      </c>
      <c r="C27" s="57" t="s">
        <v>68</v>
      </c>
      <c r="D27" s="20" t="s">
        <v>15</v>
      </c>
      <c r="E27" s="29">
        <f>VLOOKUP(D27,'Goals Data'!$B$8:$C$11,2,FALSE)</f>
        <v>50</v>
      </c>
      <c r="F27" s="145"/>
      <c r="G27" t="b" cm="1">
        <f t="array" ref="G27">_xlfn.IFS(D27="",FALSE,TRUE,TRUE)</f>
        <v>1</v>
      </c>
    </row>
    <row r="28" spans="1:7" ht="18" customHeight="1" x14ac:dyDescent="0.3">
      <c r="A28" s="150"/>
      <c r="B28" s="153"/>
      <c r="C28" s="58" t="s">
        <v>69</v>
      </c>
      <c r="D28" s="20" t="s">
        <v>15</v>
      </c>
      <c r="E28" s="28">
        <f>VLOOKUP(D28,'Goals Data'!$B$8:$C$11,2,FALSE)</f>
        <v>50</v>
      </c>
      <c r="F28" s="145"/>
      <c r="G28" t="b" cm="1">
        <f t="array" ref="G28">_xlfn.IFS(D28="",FALSE,TRUE,TRUE)</f>
        <v>1</v>
      </c>
    </row>
    <row r="29" spans="1:7" ht="18" customHeight="1" x14ac:dyDescent="0.3">
      <c r="A29" s="150"/>
      <c r="B29" s="153" t="s">
        <v>70</v>
      </c>
      <c r="C29" s="57" t="s">
        <v>71</v>
      </c>
      <c r="D29" s="20" t="s">
        <v>15</v>
      </c>
      <c r="E29" s="29">
        <f>VLOOKUP(D29,'Goals Data'!$B$8:$C$11,2,FALSE)</f>
        <v>50</v>
      </c>
      <c r="F29" s="145"/>
      <c r="G29" t="b" cm="1">
        <f t="array" ref="G29">_xlfn.IFS(D29="",FALSE,TRUE,TRUE)</f>
        <v>1</v>
      </c>
    </row>
    <row r="30" spans="1:7" ht="18" customHeight="1" x14ac:dyDescent="0.3">
      <c r="A30" s="150"/>
      <c r="B30" s="153"/>
      <c r="C30" s="58" t="s">
        <v>72</v>
      </c>
      <c r="D30" s="20" t="s">
        <v>15</v>
      </c>
      <c r="E30" s="28">
        <f>VLOOKUP(D30,'Goals Data'!$B$8:$C$11,2,FALSE)</f>
        <v>50</v>
      </c>
      <c r="F30" s="145"/>
      <c r="G30" t="b" cm="1">
        <f t="array" ref="G30">_xlfn.IFS(D30="",FALSE,TRUE,TRUE)</f>
        <v>1</v>
      </c>
    </row>
    <row r="31" spans="1:7" ht="18" customHeight="1" x14ac:dyDescent="0.3">
      <c r="A31" s="150"/>
      <c r="B31" s="153"/>
      <c r="C31" s="57" t="s">
        <v>73</v>
      </c>
      <c r="D31" s="20" t="s">
        <v>15</v>
      </c>
      <c r="E31" s="29">
        <f>VLOOKUP(D31,'Goals Data'!$B$8:$C$11,2,FALSE)</f>
        <v>50</v>
      </c>
      <c r="F31" s="145"/>
      <c r="G31" t="b" cm="1">
        <f t="array" ref="G31">_xlfn.IFS(D31="",FALSE,TRUE,TRUE)</f>
        <v>1</v>
      </c>
    </row>
    <row r="32" spans="1:7" ht="18" customHeight="1" x14ac:dyDescent="0.3">
      <c r="A32" s="150"/>
      <c r="B32" s="153"/>
      <c r="C32" s="58" t="s">
        <v>74</v>
      </c>
      <c r="D32" s="20" t="s">
        <v>15</v>
      </c>
      <c r="E32" s="28">
        <f>VLOOKUP(D32,'Goals Data'!$B$8:$C$11,2,FALSE)</f>
        <v>50</v>
      </c>
      <c r="F32" s="145"/>
      <c r="G32" t="b" cm="1">
        <f t="array" ref="G32">_xlfn.IFS(D32="",FALSE,TRUE,TRUE)</f>
        <v>1</v>
      </c>
    </row>
    <row r="33" spans="1:7" ht="18" customHeight="1" x14ac:dyDescent="0.3">
      <c r="A33" s="150"/>
      <c r="B33" s="153"/>
      <c r="C33" s="57" t="s">
        <v>75</v>
      </c>
      <c r="D33" s="20" t="s">
        <v>15</v>
      </c>
      <c r="E33" s="29">
        <f>VLOOKUP(D33,'Goals Data'!$B$8:$C$11,2,FALSE)</f>
        <v>50</v>
      </c>
      <c r="F33" s="145"/>
      <c r="G33" t="b" cm="1">
        <f t="array" ref="G33">_xlfn.IFS(D33="",FALSE,TRUE,TRUE)</f>
        <v>1</v>
      </c>
    </row>
    <row r="34" spans="1:7" ht="18" customHeight="1" x14ac:dyDescent="0.3">
      <c r="A34" s="150"/>
      <c r="B34" s="153"/>
      <c r="C34" s="58" t="s">
        <v>76</v>
      </c>
      <c r="D34" s="28" t="s">
        <v>16</v>
      </c>
      <c r="E34" s="29">
        <f>VLOOKUP(D34,'Goals Data'!$B$8:$C$11,2,FALSE)</f>
        <v>100</v>
      </c>
      <c r="F34" s="145"/>
      <c r="G34" t="b" cm="1">
        <f t="array" ref="G34">_xlfn.IFS(D34="",FALSE,TRUE,TRUE)</f>
        <v>1</v>
      </c>
    </row>
    <row r="35" spans="1:7" ht="18" customHeight="1" x14ac:dyDescent="0.3">
      <c r="A35" s="150"/>
      <c r="B35" s="153"/>
      <c r="C35" s="57" t="s">
        <v>77</v>
      </c>
      <c r="D35" s="29"/>
      <c r="E35" s="29"/>
      <c r="F35" s="145"/>
      <c r="G35" t="b" cm="1">
        <f t="array" ref="G35">_xlfn.IFS(D35="",FALSE,TRUE,TRUE)</f>
        <v>0</v>
      </c>
    </row>
    <row r="36" spans="1:7" ht="18" customHeight="1" x14ac:dyDescent="0.3">
      <c r="A36" s="150"/>
      <c r="B36" s="153"/>
      <c r="C36" s="58" t="s">
        <v>78</v>
      </c>
      <c r="D36" s="28"/>
      <c r="E36" s="28"/>
      <c r="F36" s="145"/>
      <c r="G36" t="b" cm="1">
        <f t="array" ref="G36">_xlfn.IFS(D36="",FALSE,TRUE,TRUE)</f>
        <v>0</v>
      </c>
    </row>
    <row r="37" spans="1:7" ht="18" customHeight="1" x14ac:dyDescent="0.3">
      <c r="A37" s="150"/>
      <c r="B37" s="153"/>
      <c r="C37" s="57" t="s">
        <v>79</v>
      </c>
      <c r="D37" s="29"/>
      <c r="E37" s="29"/>
      <c r="F37" s="145"/>
      <c r="G37" t="b" cm="1">
        <f t="array" ref="G37">_xlfn.IFS(D37="",FALSE,TRUE,TRUE)</f>
        <v>0</v>
      </c>
    </row>
    <row r="38" spans="1:7" ht="18" customHeight="1" thickBot="1" x14ac:dyDescent="0.35">
      <c r="A38" s="151"/>
      <c r="B38" s="154"/>
      <c r="C38" s="59" t="s">
        <v>80</v>
      </c>
      <c r="D38" s="39"/>
      <c r="E38" s="39"/>
      <c r="F38" s="146"/>
      <c r="G38" t="b" cm="1">
        <f t="array" ref="G38">_xlfn.IFS(D38="",FALSE,TRUE,TRUE)</f>
        <v>0</v>
      </c>
    </row>
    <row r="39" spans="1:7" ht="18" customHeight="1" x14ac:dyDescent="0.3">
      <c r="A39" s="165" t="s">
        <v>81</v>
      </c>
      <c r="B39" s="168" t="s">
        <v>82</v>
      </c>
      <c r="C39" s="60" t="s">
        <v>83</v>
      </c>
      <c r="D39" s="41"/>
      <c r="E39" s="41"/>
      <c r="F39" s="144">
        <f>SUM(E39:E88)</f>
        <v>0</v>
      </c>
      <c r="G39" t="b" cm="1">
        <f t="array" ref="G39">_xlfn.IFS(D39="",FALSE,TRUE,TRUE)</f>
        <v>0</v>
      </c>
    </row>
    <row r="40" spans="1:7" ht="18" customHeight="1" x14ac:dyDescent="0.3">
      <c r="A40" s="166"/>
      <c r="B40" s="147"/>
      <c r="C40" s="61" t="s">
        <v>84</v>
      </c>
      <c r="D40" s="28"/>
      <c r="E40" s="28"/>
      <c r="F40" s="145"/>
      <c r="G40" t="b" cm="1">
        <f t="array" ref="G40">_xlfn.IFS(D40="",FALSE,TRUE,TRUE)</f>
        <v>0</v>
      </c>
    </row>
    <row r="41" spans="1:7" ht="18" customHeight="1" x14ac:dyDescent="0.3">
      <c r="A41" s="166"/>
      <c r="B41" s="147"/>
      <c r="C41" s="62" t="s">
        <v>85</v>
      </c>
      <c r="D41" s="29"/>
      <c r="E41" s="29"/>
      <c r="F41" s="145"/>
      <c r="G41" t="b" cm="1">
        <f t="array" ref="G41">_xlfn.IFS(D41="",FALSE,TRUE,TRUE)</f>
        <v>0</v>
      </c>
    </row>
    <row r="42" spans="1:7" ht="18" customHeight="1" x14ac:dyDescent="0.3">
      <c r="A42" s="166"/>
      <c r="B42" s="147"/>
      <c r="C42" s="61" t="s">
        <v>86</v>
      </c>
      <c r="D42" s="28"/>
      <c r="E42" s="28"/>
      <c r="F42" s="145"/>
      <c r="G42" t="b" cm="1">
        <f t="array" ref="G42">_xlfn.IFS(D42="",FALSE,TRUE,TRUE)</f>
        <v>0</v>
      </c>
    </row>
    <row r="43" spans="1:7" ht="18" customHeight="1" x14ac:dyDescent="0.3">
      <c r="A43" s="166"/>
      <c r="B43" s="147"/>
      <c r="C43" s="62" t="s">
        <v>87</v>
      </c>
      <c r="D43" s="29"/>
      <c r="E43" s="29"/>
      <c r="F43" s="145"/>
      <c r="G43" t="b" cm="1">
        <f t="array" ref="G43">_xlfn.IFS(D43="",FALSE,TRUE,TRUE)</f>
        <v>0</v>
      </c>
    </row>
    <row r="44" spans="1:7" ht="18" customHeight="1" x14ac:dyDescent="0.3">
      <c r="A44" s="166"/>
      <c r="B44" s="147" t="s">
        <v>88</v>
      </c>
      <c r="C44" s="61" t="s">
        <v>89</v>
      </c>
      <c r="D44" s="28"/>
      <c r="E44" s="28"/>
      <c r="F44" s="145"/>
      <c r="G44" t="b" cm="1">
        <f t="array" ref="G44">_xlfn.IFS(D44="",FALSE,TRUE,TRUE)</f>
        <v>0</v>
      </c>
    </row>
    <row r="45" spans="1:7" ht="18" customHeight="1" x14ac:dyDescent="0.3">
      <c r="A45" s="166"/>
      <c r="B45" s="147"/>
      <c r="C45" s="62" t="s">
        <v>90</v>
      </c>
      <c r="D45" s="29"/>
      <c r="E45" s="29"/>
      <c r="F45" s="145"/>
      <c r="G45" t="b" cm="1">
        <f t="array" ref="G45">_xlfn.IFS(D45="",FALSE,TRUE,TRUE)</f>
        <v>0</v>
      </c>
    </row>
    <row r="46" spans="1:7" ht="18" customHeight="1" x14ac:dyDescent="0.3">
      <c r="A46" s="166"/>
      <c r="B46" s="147"/>
      <c r="C46" s="61" t="s">
        <v>91</v>
      </c>
      <c r="D46" s="28"/>
      <c r="E46" s="28"/>
      <c r="F46" s="145"/>
      <c r="G46" t="b" cm="1">
        <f t="array" ref="G46">_xlfn.IFS(D46="",FALSE,TRUE,TRUE)</f>
        <v>0</v>
      </c>
    </row>
    <row r="47" spans="1:7" ht="18" customHeight="1" x14ac:dyDescent="0.3">
      <c r="A47" s="166"/>
      <c r="B47" s="147"/>
      <c r="C47" s="62" t="s">
        <v>92</v>
      </c>
      <c r="D47" s="29"/>
      <c r="E47" s="29"/>
      <c r="F47" s="145"/>
      <c r="G47" t="b" cm="1">
        <f t="array" ref="G47">_xlfn.IFS(D47="",FALSE,TRUE,TRUE)</f>
        <v>0</v>
      </c>
    </row>
    <row r="48" spans="1:7" ht="18" customHeight="1" x14ac:dyDescent="0.3">
      <c r="A48" s="166"/>
      <c r="B48" s="147"/>
      <c r="C48" s="61" t="s">
        <v>93</v>
      </c>
      <c r="D48" s="28"/>
      <c r="E48" s="28"/>
      <c r="F48" s="145"/>
      <c r="G48" t="b" cm="1">
        <f t="array" ref="G48">_xlfn.IFS(D48="",FALSE,TRUE,TRUE)</f>
        <v>0</v>
      </c>
    </row>
    <row r="49" spans="1:7" ht="18" customHeight="1" x14ac:dyDescent="0.3">
      <c r="A49" s="166"/>
      <c r="B49" s="147" t="s">
        <v>94</v>
      </c>
      <c r="C49" s="62" t="s">
        <v>21</v>
      </c>
      <c r="D49" s="29"/>
      <c r="E49" s="29"/>
      <c r="F49" s="145"/>
      <c r="G49" t="b" cm="1">
        <f t="array" ref="G49">_xlfn.IFS(D49="",FALSE,TRUE,TRUE)</f>
        <v>0</v>
      </c>
    </row>
    <row r="50" spans="1:7" ht="18" customHeight="1" x14ac:dyDescent="0.3">
      <c r="A50" s="166"/>
      <c r="B50" s="147"/>
      <c r="C50" s="61" t="s">
        <v>95</v>
      </c>
      <c r="D50" s="28"/>
      <c r="E50" s="28"/>
      <c r="F50" s="145"/>
      <c r="G50" t="b" cm="1">
        <f t="array" ref="G50">_xlfn.IFS(D50="",FALSE,TRUE,TRUE)</f>
        <v>0</v>
      </c>
    </row>
    <row r="51" spans="1:7" ht="18" customHeight="1" x14ac:dyDescent="0.3">
      <c r="A51" s="166"/>
      <c r="B51" s="147"/>
      <c r="C51" s="62" t="s">
        <v>96</v>
      </c>
      <c r="D51" s="29"/>
      <c r="E51" s="29"/>
      <c r="F51" s="145"/>
      <c r="G51" t="b" cm="1">
        <f t="array" ref="G51">_xlfn.IFS(D51="",FALSE,TRUE,TRUE)</f>
        <v>0</v>
      </c>
    </row>
    <row r="52" spans="1:7" ht="18" customHeight="1" x14ac:dyDescent="0.3">
      <c r="A52" s="166"/>
      <c r="B52" s="147" t="s">
        <v>97</v>
      </c>
      <c r="C52" s="61" t="s">
        <v>98</v>
      </c>
      <c r="D52" s="28"/>
      <c r="E52" s="28"/>
      <c r="F52" s="145"/>
      <c r="G52" t="b" cm="1">
        <f t="array" ref="G52">_xlfn.IFS(D52="",FALSE,TRUE,TRUE)</f>
        <v>0</v>
      </c>
    </row>
    <row r="53" spans="1:7" ht="18" customHeight="1" x14ac:dyDescent="0.3">
      <c r="A53" s="166"/>
      <c r="B53" s="147"/>
      <c r="C53" s="62" t="s">
        <v>99</v>
      </c>
      <c r="D53" s="29"/>
      <c r="E53" s="29"/>
      <c r="F53" s="145"/>
      <c r="G53" t="b" cm="1">
        <f t="array" ref="G53">_xlfn.IFS(D53="",FALSE,TRUE,TRUE)</f>
        <v>0</v>
      </c>
    </row>
    <row r="54" spans="1:7" ht="18" customHeight="1" x14ac:dyDescent="0.3">
      <c r="A54" s="166"/>
      <c r="B54" s="147"/>
      <c r="C54" s="61" t="s">
        <v>100</v>
      </c>
      <c r="D54" s="28"/>
      <c r="E54" s="28"/>
      <c r="F54" s="145"/>
      <c r="G54" t="b" cm="1">
        <f t="array" ref="G54">_xlfn.IFS(D54="",FALSE,TRUE,TRUE)</f>
        <v>0</v>
      </c>
    </row>
    <row r="55" spans="1:7" ht="18" customHeight="1" x14ac:dyDescent="0.3">
      <c r="A55" s="166"/>
      <c r="B55" s="147"/>
      <c r="C55" s="62" t="s">
        <v>101</v>
      </c>
      <c r="D55" s="29"/>
      <c r="E55" s="29"/>
      <c r="F55" s="145"/>
      <c r="G55" t="b" cm="1">
        <f t="array" ref="G55">_xlfn.IFS(D55="",FALSE,TRUE,TRUE)</f>
        <v>0</v>
      </c>
    </row>
    <row r="56" spans="1:7" ht="18" customHeight="1" x14ac:dyDescent="0.3">
      <c r="A56" s="166"/>
      <c r="B56" s="147"/>
      <c r="C56" s="61" t="s">
        <v>102</v>
      </c>
      <c r="D56" s="28"/>
      <c r="E56" s="28"/>
      <c r="F56" s="145"/>
      <c r="G56" t="b" cm="1">
        <f t="array" ref="G56">_xlfn.IFS(D56="",FALSE,TRUE,TRUE)</f>
        <v>0</v>
      </c>
    </row>
    <row r="57" spans="1:7" ht="18" customHeight="1" x14ac:dyDescent="0.3">
      <c r="A57" s="166"/>
      <c r="B57" s="147" t="s">
        <v>103</v>
      </c>
      <c r="C57" s="62" t="s">
        <v>104</v>
      </c>
      <c r="D57" s="29"/>
      <c r="E57" s="29"/>
      <c r="F57" s="145"/>
      <c r="G57" t="b" cm="1">
        <f t="array" ref="G57">_xlfn.IFS(D57="",FALSE,TRUE,TRUE)</f>
        <v>0</v>
      </c>
    </row>
    <row r="58" spans="1:7" ht="18" customHeight="1" x14ac:dyDescent="0.3">
      <c r="A58" s="166"/>
      <c r="B58" s="147"/>
      <c r="C58" s="61" t="s">
        <v>105</v>
      </c>
      <c r="D58" s="28"/>
      <c r="E58" s="28"/>
      <c r="F58" s="145"/>
      <c r="G58" t="b" cm="1">
        <f t="array" ref="G58">_xlfn.IFS(D58="",FALSE,TRUE,TRUE)</f>
        <v>0</v>
      </c>
    </row>
    <row r="59" spans="1:7" ht="18" customHeight="1" x14ac:dyDescent="0.3">
      <c r="A59" s="166"/>
      <c r="B59" s="147"/>
      <c r="C59" s="62" t="s">
        <v>106</v>
      </c>
      <c r="D59" s="29"/>
      <c r="E59" s="29"/>
      <c r="F59" s="145"/>
      <c r="G59" t="b" cm="1">
        <f t="array" ref="G59">_xlfn.IFS(D59="",FALSE,TRUE,TRUE)</f>
        <v>0</v>
      </c>
    </row>
    <row r="60" spans="1:7" ht="18" customHeight="1" x14ac:dyDescent="0.3">
      <c r="A60" s="166"/>
      <c r="B60" s="147"/>
      <c r="C60" s="61" t="s">
        <v>107</v>
      </c>
      <c r="D60" s="28"/>
      <c r="E60" s="28"/>
      <c r="F60" s="145"/>
      <c r="G60" t="b" cm="1">
        <f t="array" ref="G60">_xlfn.IFS(D60="",FALSE,TRUE,TRUE)</f>
        <v>0</v>
      </c>
    </row>
    <row r="61" spans="1:7" ht="18" customHeight="1" x14ac:dyDescent="0.3">
      <c r="A61" s="166"/>
      <c r="B61" s="147"/>
      <c r="C61" s="62" t="s">
        <v>108</v>
      </c>
      <c r="D61" s="29"/>
      <c r="E61" s="29"/>
      <c r="F61" s="145"/>
      <c r="G61" t="b" cm="1">
        <f t="array" ref="G61">_xlfn.IFS(D61="",FALSE,TRUE,TRUE)</f>
        <v>0</v>
      </c>
    </row>
    <row r="62" spans="1:7" ht="18" customHeight="1" x14ac:dyDescent="0.3">
      <c r="A62" s="166"/>
      <c r="B62" s="147"/>
      <c r="C62" s="61" t="s">
        <v>109</v>
      </c>
      <c r="D62" s="28"/>
      <c r="E62" s="28"/>
      <c r="F62" s="145"/>
      <c r="G62" t="b" cm="1">
        <f t="array" ref="G62">_xlfn.IFS(D62="",FALSE,TRUE,TRUE)</f>
        <v>0</v>
      </c>
    </row>
    <row r="63" spans="1:7" ht="18" customHeight="1" x14ac:dyDescent="0.3">
      <c r="A63" s="166"/>
      <c r="B63" s="147"/>
      <c r="C63" s="62" t="s">
        <v>110</v>
      </c>
      <c r="D63" s="29"/>
      <c r="E63" s="29"/>
      <c r="F63" s="145"/>
      <c r="G63" t="b" cm="1">
        <f t="array" ref="G63">_xlfn.IFS(D63="",FALSE,TRUE,TRUE)</f>
        <v>0</v>
      </c>
    </row>
    <row r="64" spans="1:7" ht="18" customHeight="1" x14ac:dyDescent="0.3">
      <c r="A64" s="166"/>
      <c r="B64" s="147"/>
      <c r="C64" s="61" t="s">
        <v>111</v>
      </c>
      <c r="D64" s="28"/>
      <c r="E64" s="28"/>
      <c r="F64" s="145"/>
      <c r="G64" t="b" cm="1">
        <f t="array" ref="G64">_xlfn.IFS(D64="",FALSE,TRUE,TRUE)</f>
        <v>0</v>
      </c>
    </row>
    <row r="65" spans="1:7" ht="18" customHeight="1" x14ac:dyDescent="0.3">
      <c r="A65" s="166"/>
      <c r="B65" s="147" t="s">
        <v>112</v>
      </c>
      <c r="C65" s="62" t="s">
        <v>0</v>
      </c>
      <c r="D65" s="29"/>
      <c r="E65" s="29"/>
      <c r="F65" s="145"/>
      <c r="G65" t="b" cm="1">
        <f t="array" ref="G65">_xlfn.IFS(D65="",FALSE,TRUE,TRUE)</f>
        <v>0</v>
      </c>
    </row>
    <row r="66" spans="1:7" ht="18" customHeight="1" x14ac:dyDescent="0.3">
      <c r="A66" s="166"/>
      <c r="B66" s="147"/>
      <c r="C66" s="61" t="s">
        <v>113</v>
      </c>
      <c r="D66" s="28"/>
      <c r="E66" s="28"/>
      <c r="F66" s="145"/>
      <c r="G66" t="b" cm="1">
        <f t="array" ref="G66">_xlfn.IFS(D66="",FALSE,TRUE,TRUE)</f>
        <v>0</v>
      </c>
    </row>
    <row r="67" spans="1:7" ht="18" customHeight="1" x14ac:dyDescent="0.3">
      <c r="A67" s="166"/>
      <c r="B67" s="147"/>
      <c r="C67" s="62" t="s">
        <v>114</v>
      </c>
      <c r="D67" s="29"/>
      <c r="E67" s="29"/>
      <c r="F67" s="145"/>
      <c r="G67" t="b" cm="1">
        <f t="array" ref="G67">_xlfn.IFS(D67="",FALSE,TRUE,TRUE)</f>
        <v>0</v>
      </c>
    </row>
    <row r="68" spans="1:7" ht="18" customHeight="1" x14ac:dyDescent="0.3">
      <c r="A68" s="166"/>
      <c r="B68" s="147"/>
      <c r="C68" s="61" t="s">
        <v>115</v>
      </c>
      <c r="D68" s="28"/>
      <c r="E68" s="28"/>
      <c r="F68" s="145"/>
      <c r="G68" t="b" cm="1">
        <f t="array" ref="G68">_xlfn.IFS(D68="",FALSE,TRUE,TRUE)</f>
        <v>0</v>
      </c>
    </row>
    <row r="69" spans="1:7" ht="18" customHeight="1" x14ac:dyDescent="0.3">
      <c r="A69" s="166"/>
      <c r="B69" s="147"/>
      <c r="C69" s="62" t="s">
        <v>1</v>
      </c>
      <c r="D69" s="29"/>
      <c r="E69" s="29"/>
      <c r="F69" s="145"/>
      <c r="G69" t="b" cm="1">
        <f t="array" ref="G69">_xlfn.IFS(D69="",FALSE,TRUE,TRUE)</f>
        <v>0</v>
      </c>
    </row>
    <row r="70" spans="1:7" ht="18" customHeight="1" x14ac:dyDescent="0.3">
      <c r="A70" s="166"/>
      <c r="B70" s="147"/>
      <c r="C70" s="61" t="s">
        <v>116</v>
      </c>
      <c r="D70" s="28"/>
      <c r="E70" s="28"/>
      <c r="F70" s="145"/>
      <c r="G70" t="b" cm="1">
        <f t="array" ref="G70">_xlfn.IFS(D70="",FALSE,TRUE,TRUE)</f>
        <v>0</v>
      </c>
    </row>
    <row r="71" spans="1:7" ht="18" customHeight="1" x14ac:dyDescent="0.3">
      <c r="A71" s="166"/>
      <c r="B71" s="147"/>
      <c r="C71" s="62" t="s">
        <v>117</v>
      </c>
      <c r="D71" s="29"/>
      <c r="E71" s="29"/>
      <c r="F71" s="145"/>
      <c r="G71" t="b" cm="1">
        <f t="array" ref="G71">_xlfn.IFS(D71="",FALSE,TRUE,TRUE)</f>
        <v>0</v>
      </c>
    </row>
    <row r="72" spans="1:7" ht="18" customHeight="1" x14ac:dyDescent="0.3">
      <c r="A72" s="166"/>
      <c r="B72" s="147"/>
      <c r="C72" s="61" t="s">
        <v>118</v>
      </c>
      <c r="D72" s="28"/>
      <c r="E72" s="28"/>
      <c r="F72" s="145"/>
      <c r="G72" t="b" cm="1">
        <f t="array" ref="G72">_xlfn.IFS(D72="",FALSE,TRUE,TRUE)</f>
        <v>0</v>
      </c>
    </row>
    <row r="73" spans="1:7" ht="18" customHeight="1" x14ac:dyDescent="0.3">
      <c r="A73" s="166"/>
      <c r="B73" s="147"/>
      <c r="C73" s="62" t="s">
        <v>119</v>
      </c>
      <c r="D73" s="29"/>
      <c r="E73" s="29"/>
      <c r="F73" s="145"/>
      <c r="G73" t="b" cm="1">
        <f t="array" ref="G73">_xlfn.IFS(D73="",FALSE,TRUE,TRUE)</f>
        <v>0</v>
      </c>
    </row>
    <row r="74" spans="1:7" ht="18" customHeight="1" x14ac:dyDescent="0.3">
      <c r="A74" s="166"/>
      <c r="B74" s="147"/>
      <c r="C74" s="61" t="s">
        <v>120</v>
      </c>
      <c r="D74" s="28"/>
      <c r="E74" s="28"/>
      <c r="F74" s="145"/>
      <c r="G74" t="b" cm="1">
        <f t="array" ref="G74">_xlfn.IFS(D74="",FALSE,TRUE,TRUE)</f>
        <v>0</v>
      </c>
    </row>
    <row r="75" spans="1:7" ht="18" customHeight="1" x14ac:dyDescent="0.3">
      <c r="A75" s="166"/>
      <c r="B75" s="147"/>
      <c r="C75" s="62" t="s">
        <v>121</v>
      </c>
      <c r="D75" s="29"/>
      <c r="E75" s="29"/>
      <c r="F75" s="145"/>
      <c r="G75" t="b" cm="1">
        <f t="array" ref="G75">_xlfn.IFS(D75="",FALSE,TRUE,TRUE)</f>
        <v>0</v>
      </c>
    </row>
    <row r="76" spans="1:7" ht="18" customHeight="1" x14ac:dyDescent="0.3">
      <c r="A76" s="166"/>
      <c r="B76" s="147" t="s">
        <v>122</v>
      </c>
      <c r="C76" s="61" t="s">
        <v>123</v>
      </c>
      <c r="D76" s="28"/>
      <c r="E76" s="28"/>
      <c r="F76" s="145"/>
      <c r="G76" t="b" cm="1">
        <f t="array" ref="G76">_xlfn.IFS(D76="",FALSE,TRUE,TRUE)</f>
        <v>0</v>
      </c>
    </row>
    <row r="77" spans="1:7" ht="18" customHeight="1" x14ac:dyDescent="0.3">
      <c r="A77" s="166"/>
      <c r="B77" s="147"/>
      <c r="C77" s="62" t="s">
        <v>124</v>
      </c>
      <c r="D77" s="29"/>
      <c r="E77" s="29"/>
      <c r="F77" s="145"/>
      <c r="G77" t="b" cm="1">
        <f t="array" ref="G77">_xlfn.IFS(D77="",FALSE,TRUE,TRUE)</f>
        <v>0</v>
      </c>
    </row>
    <row r="78" spans="1:7" ht="18" customHeight="1" x14ac:dyDescent="0.3">
      <c r="A78" s="166"/>
      <c r="B78" s="147"/>
      <c r="C78" s="61" t="s">
        <v>125</v>
      </c>
      <c r="D78" s="28"/>
      <c r="E78" s="28"/>
      <c r="F78" s="145"/>
      <c r="G78" t="b" cm="1">
        <f t="array" ref="G78">_xlfn.IFS(D78="",FALSE,TRUE,TRUE)</f>
        <v>0</v>
      </c>
    </row>
    <row r="79" spans="1:7" ht="18" customHeight="1" x14ac:dyDescent="0.3">
      <c r="A79" s="166"/>
      <c r="B79" s="147"/>
      <c r="C79" s="62" t="s">
        <v>126</v>
      </c>
      <c r="D79" s="29"/>
      <c r="E79" s="29"/>
      <c r="F79" s="145"/>
      <c r="G79" t="b" cm="1">
        <f t="array" ref="G79">_xlfn.IFS(D79="",FALSE,TRUE,TRUE)</f>
        <v>0</v>
      </c>
    </row>
    <row r="80" spans="1:7" ht="18" customHeight="1" x14ac:dyDescent="0.3">
      <c r="A80" s="166"/>
      <c r="B80" s="147" t="s">
        <v>127</v>
      </c>
      <c r="C80" s="62" t="s">
        <v>128</v>
      </c>
      <c r="D80" s="29"/>
      <c r="E80" s="29"/>
      <c r="F80" s="145"/>
      <c r="G80" t="b" cm="1">
        <f t="array" ref="G80">_xlfn.IFS(D80="",FALSE,TRUE,TRUE)</f>
        <v>0</v>
      </c>
    </row>
    <row r="81" spans="1:7" ht="18" customHeight="1" x14ac:dyDescent="0.3">
      <c r="A81" s="166"/>
      <c r="B81" s="147"/>
      <c r="C81" s="61" t="s">
        <v>129</v>
      </c>
      <c r="D81" s="28"/>
      <c r="E81" s="28"/>
      <c r="F81" s="145"/>
      <c r="G81" t="b" cm="1">
        <f t="array" ref="G81">_xlfn.IFS(D81="",FALSE,TRUE,TRUE)</f>
        <v>0</v>
      </c>
    </row>
    <row r="82" spans="1:7" ht="18" customHeight="1" x14ac:dyDescent="0.3">
      <c r="A82" s="166"/>
      <c r="B82" s="147"/>
      <c r="C82" s="62" t="s">
        <v>130</v>
      </c>
      <c r="D82" s="29"/>
      <c r="E82" s="29"/>
      <c r="F82" s="145"/>
      <c r="G82" t="b" cm="1">
        <f t="array" ref="G82">_xlfn.IFS(D82="",FALSE,TRUE,TRUE)</f>
        <v>0</v>
      </c>
    </row>
    <row r="83" spans="1:7" ht="18" customHeight="1" x14ac:dyDescent="0.3">
      <c r="A83" s="166"/>
      <c r="B83" s="147"/>
      <c r="C83" s="61" t="s">
        <v>131</v>
      </c>
      <c r="D83" s="28"/>
      <c r="E83" s="28"/>
      <c r="F83" s="145"/>
      <c r="G83" t="b" cm="1">
        <f t="array" ref="G83">_xlfn.IFS(D83="",FALSE,TRUE,TRUE)</f>
        <v>0</v>
      </c>
    </row>
    <row r="84" spans="1:7" ht="18" customHeight="1" x14ac:dyDescent="0.3">
      <c r="A84" s="166"/>
      <c r="B84" s="147"/>
      <c r="C84" s="62" t="s">
        <v>132</v>
      </c>
      <c r="D84" s="29"/>
      <c r="E84" s="29"/>
      <c r="F84" s="145"/>
      <c r="G84" t="b" cm="1">
        <f t="array" ref="G84">_xlfn.IFS(D84="",FALSE,TRUE,TRUE)</f>
        <v>0</v>
      </c>
    </row>
    <row r="85" spans="1:7" ht="18" customHeight="1" x14ac:dyDescent="0.3">
      <c r="A85" s="166"/>
      <c r="B85" s="147"/>
      <c r="C85" s="61" t="s">
        <v>133</v>
      </c>
      <c r="D85" s="28"/>
      <c r="E85" s="28"/>
      <c r="F85" s="145"/>
      <c r="G85" t="b" cm="1">
        <f t="array" ref="G85">_xlfn.IFS(D85="",FALSE,TRUE,TRUE)</f>
        <v>0</v>
      </c>
    </row>
    <row r="86" spans="1:7" ht="18" customHeight="1" x14ac:dyDescent="0.3">
      <c r="A86" s="166"/>
      <c r="B86" s="147"/>
      <c r="C86" s="62" t="s">
        <v>134</v>
      </c>
      <c r="D86" s="29"/>
      <c r="E86" s="29"/>
      <c r="F86" s="145"/>
      <c r="G86" t="b" cm="1">
        <f t="array" ref="G86">_xlfn.IFS(D86="",FALSE,TRUE,TRUE)</f>
        <v>0</v>
      </c>
    </row>
    <row r="87" spans="1:7" ht="18" customHeight="1" x14ac:dyDescent="0.3">
      <c r="A87" s="166"/>
      <c r="B87" s="147"/>
      <c r="C87" s="61" t="s">
        <v>135</v>
      </c>
      <c r="D87" s="28"/>
      <c r="E87" s="28"/>
      <c r="F87" s="145"/>
      <c r="G87" t="b" cm="1">
        <f t="array" ref="G87">_xlfn.IFS(D87="",FALSE,TRUE,TRUE)</f>
        <v>0</v>
      </c>
    </row>
    <row r="88" spans="1:7" ht="18" customHeight="1" thickBot="1" x14ac:dyDescent="0.35">
      <c r="A88" s="167"/>
      <c r="B88" s="148"/>
      <c r="C88" s="63" t="s">
        <v>136</v>
      </c>
      <c r="D88" s="42"/>
      <c r="E88" s="42"/>
      <c r="F88" s="146"/>
      <c r="G88" t="b" cm="1">
        <f t="array" ref="G88">_xlfn.IFS(D88="",FALSE,TRUE,TRUE)</f>
        <v>0</v>
      </c>
    </row>
    <row r="89" spans="1:7" ht="18" customHeight="1" x14ac:dyDescent="0.3">
      <c r="A89" s="157" t="s">
        <v>137</v>
      </c>
      <c r="B89" s="159" t="s">
        <v>138</v>
      </c>
      <c r="C89" s="64" t="s">
        <v>139</v>
      </c>
      <c r="D89" s="40"/>
      <c r="E89" s="40"/>
      <c r="F89" s="145">
        <f>SUM(E89:E102)</f>
        <v>0</v>
      </c>
      <c r="G89" t="b" cm="1">
        <f t="array" ref="G89">_xlfn.IFS(D89="",FALSE,TRUE,TRUE)</f>
        <v>0</v>
      </c>
    </row>
    <row r="90" spans="1:7" ht="18" customHeight="1" x14ac:dyDescent="0.3">
      <c r="A90" s="158"/>
      <c r="B90" s="160"/>
      <c r="C90" s="65" t="s">
        <v>140</v>
      </c>
      <c r="D90" s="29"/>
      <c r="E90" s="29"/>
      <c r="F90" s="145"/>
      <c r="G90" t="b" cm="1">
        <f t="array" ref="G90">_xlfn.IFS(D90="",FALSE,TRUE,TRUE)</f>
        <v>0</v>
      </c>
    </row>
    <row r="91" spans="1:7" ht="18" customHeight="1" x14ac:dyDescent="0.3">
      <c r="A91" s="158"/>
      <c r="B91" s="160"/>
      <c r="C91" s="66" t="s">
        <v>141</v>
      </c>
      <c r="D91" s="28"/>
      <c r="E91" s="28"/>
      <c r="F91" s="145"/>
      <c r="G91" t="b" cm="1">
        <f t="array" ref="G91">_xlfn.IFS(D91="",FALSE,TRUE,TRUE)</f>
        <v>0</v>
      </c>
    </row>
    <row r="92" spans="1:7" ht="18" customHeight="1" x14ac:dyDescent="0.3">
      <c r="A92" s="158"/>
      <c r="B92" s="160"/>
      <c r="C92" s="65" t="s">
        <v>142</v>
      </c>
      <c r="D92" s="29"/>
      <c r="E92" s="29"/>
      <c r="F92" s="145"/>
      <c r="G92" t="b" cm="1">
        <f t="array" ref="G92">_xlfn.IFS(D92="",FALSE,TRUE,TRUE)</f>
        <v>0</v>
      </c>
    </row>
    <row r="93" spans="1:7" ht="18" customHeight="1" x14ac:dyDescent="0.3">
      <c r="A93" s="158"/>
      <c r="B93" s="160" t="s">
        <v>143</v>
      </c>
      <c r="C93" s="66" t="s">
        <v>144</v>
      </c>
      <c r="D93" s="28"/>
      <c r="E93" s="28"/>
      <c r="F93" s="145"/>
      <c r="G93" t="b" cm="1">
        <f t="array" ref="G93">_xlfn.IFS(D93="",FALSE,TRUE,TRUE)</f>
        <v>0</v>
      </c>
    </row>
    <row r="94" spans="1:7" ht="18" customHeight="1" x14ac:dyDescent="0.3">
      <c r="A94" s="158"/>
      <c r="B94" s="160"/>
      <c r="C94" s="65" t="s">
        <v>145</v>
      </c>
      <c r="D94" s="29"/>
      <c r="E94" s="29"/>
      <c r="F94" s="145"/>
      <c r="G94" t="b" cm="1">
        <f t="array" ref="G94">_xlfn.IFS(D94="",FALSE,TRUE,TRUE)</f>
        <v>0</v>
      </c>
    </row>
    <row r="95" spans="1:7" ht="18" customHeight="1" x14ac:dyDescent="0.3">
      <c r="A95" s="158"/>
      <c r="B95" s="160"/>
      <c r="C95" s="66" t="s">
        <v>146</v>
      </c>
      <c r="D95" s="28"/>
      <c r="E95" s="28"/>
      <c r="F95" s="145"/>
      <c r="G95" t="b" cm="1">
        <f t="array" ref="G95">_xlfn.IFS(D95="",FALSE,TRUE,TRUE)</f>
        <v>0</v>
      </c>
    </row>
    <row r="96" spans="1:7" ht="18" customHeight="1" x14ac:dyDescent="0.3">
      <c r="A96" s="158"/>
      <c r="B96" s="160" t="s">
        <v>147</v>
      </c>
      <c r="C96" s="65" t="s">
        <v>148</v>
      </c>
      <c r="D96" s="29"/>
      <c r="E96" s="29"/>
      <c r="F96" s="145"/>
      <c r="G96" t="b" cm="1">
        <f t="array" ref="G96">_xlfn.IFS(D96="",FALSE,TRUE,TRUE)</f>
        <v>0</v>
      </c>
    </row>
    <row r="97" spans="1:7" ht="18" customHeight="1" x14ac:dyDescent="0.3">
      <c r="A97" s="158"/>
      <c r="B97" s="160"/>
      <c r="C97" s="66" t="s">
        <v>149</v>
      </c>
      <c r="D97" s="28"/>
      <c r="E97" s="28"/>
      <c r="F97" s="145"/>
      <c r="G97" t="b" cm="1">
        <f t="array" ref="G97">_xlfn.IFS(D97="",FALSE,TRUE,TRUE)</f>
        <v>0</v>
      </c>
    </row>
    <row r="98" spans="1:7" ht="18" customHeight="1" x14ac:dyDescent="0.3">
      <c r="A98" s="158"/>
      <c r="B98" s="160"/>
      <c r="C98" s="65" t="s">
        <v>150</v>
      </c>
      <c r="D98" s="29"/>
      <c r="E98" s="29"/>
      <c r="F98" s="145"/>
      <c r="G98" t="b" cm="1">
        <f t="array" ref="G98">_xlfn.IFS(D98="",FALSE,TRUE,TRUE)</f>
        <v>0</v>
      </c>
    </row>
    <row r="99" spans="1:7" ht="18" customHeight="1" x14ac:dyDescent="0.3">
      <c r="A99" s="158"/>
      <c r="B99" s="160"/>
      <c r="C99" s="66" t="s">
        <v>151</v>
      </c>
      <c r="D99" s="28"/>
      <c r="E99" s="28"/>
      <c r="F99" s="145"/>
      <c r="G99" t="b" cm="1">
        <f t="array" ref="G99">_xlfn.IFS(D99="",FALSE,TRUE,TRUE)</f>
        <v>0</v>
      </c>
    </row>
    <row r="100" spans="1:7" ht="18" customHeight="1" x14ac:dyDescent="0.3">
      <c r="A100" s="158"/>
      <c r="B100" s="160"/>
      <c r="C100" s="65" t="s">
        <v>152</v>
      </c>
      <c r="D100" s="29"/>
      <c r="E100" s="29"/>
      <c r="F100" s="145"/>
      <c r="G100" t="b" cm="1">
        <f t="array" ref="G100">_xlfn.IFS(D100="",FALSE,TRUE,TRUE)</f>
        <v>0</v>
      </c>
    </row>
    <row r="101" spans="1:7" ht="18" customHeight="1" x14ac:dyDescent="0.3">
      <c r="A101" s="158"/>
      <c r="B101" s="160"/>
      <c r="C101" s="66" t="s">
        <v>153</v>
      </c>
      <c r="D101" s="28"/>
      <c r="E101" s="28"/>
      <c r="F101" s="145"/>
      <c r="G101" t="b" cm="1">
        <f t="array" ref="G101">_xlfn.IFS(D101="",FALSE,TRUE,TRUE)</f>
        <v>0</v>
      </c>
    </row>
    <row r="102" spans="1:7" ht="18" customHeight="1" x14ac:dyDescent="0.3">
      <c r="A102" s="158"/>
      <c r="B102" s="160"/>
      <c r="C102" s="65" t="s">
        <v>154</v>
      </c>
      <c r="D102" s="29"/>
      <c r="E102" s="29"/>
      <c r="F102" s="155"/>
      <c r="G102" t="b" cm="1">
        <f t="array" ref="G102">_xlfn.IFS(D102="",FALSE,TRUE,TRUE)</f>
        <v>0</v>
      </c>
    </row>
    <row r="103" spans="1:7" ht="18" customHeight="1" x14ac:dyDescent="0.3">
      <c r="A103" s="161" t="s">
        <v>155</v>
      </c>
      <c r="B103" s="163" t="s">
        <v>156</v>
      </c>
      <c r="C103" s="67" t="s">
        <v>157</v>
      </c>
      <c r="D103" s="30"/>
      <c r="E103" s="30"/>
      <c r="F103" s="156">
        <f>SUM(E103:E114)</f>
        <v>0</v>
      </c>
      <c r="G103" t="b" cm="1">
        <f t="array" ref="G103">_xlfn.IFS(D103="",FALSE,TRUE,TRUE)</f>
        <v>0</v>
      </c>
    </row>
    <row r="104" spans="1:7" ht="18" customHeight="1" x14ac:dyDescent="0.3">
      <c r="A104" s="161"/>
      <c r="B104" s="163"/>
      <c r="C104" s="67" t="s">
        <v>158</v>
      </c>
      <c r="D104" s="31"/>
      <c r="E104" s="31"/>
      <c r="F104" s="145"/>
      <c r="G104" t="b" cm="1">
        <f t="array" ref="G104">_xlfn.IFS(D104="",FALSE,TRUE,TRUE)</f>
        <v>0</v>
      </c>
    </row>
    <row r="105" spans="1:7" ht="18" customHeight="1" x14ac:dyDescent="0.3">
      <c r="A105" s="161"/>
      <c r="B105" s="163"/>
      <c r="C105" s="67" t="s">
        <v>159</v>
      </c>
      <c r="D105" s="30"/>
      <c r="E105" s="30"/>
      <c r="F105" s="145"/>
      <c r="G105" t="b" cm="1">
        <f t="array" ref="G105">_xlfn.IFS(D105="",FALSE,TRUE,TRUE)</f>
        <v>0</v>
      </c>
    </row>
    <row r="106" spans="1:7" ht="18" customHeight="1" x14ac:dyDescent="0.3">
      <c r="A106" s="161"/>
      <c r="B106" s="163"/>
      <c r="C106" s="67" t="s">
        <v>160</v>
      </c>
      <c r="D106" s="31"/>
      <c r="E106" s="31"/>
      <c r="F106" s="145"/>
      <c r="G106" t="b" cm="1">
        <f t="array" ref="G106">_xlfn.IFS(D106="",FALSE,TRUE,TRUE)</f>
        <v>0</v>
      </c>
    </row>
    <row r="107" spans="1:7" ht="18" customHeight="1" x14ac:dyDescent="0.3">
      <c r="A107" s="161"/>
      <c r="B107" s="163"/>
      <c r="C107" s="67" t="s">
        <v>161</v>
      </c>
      <c r="D107" s="30"/>
      <c r="E107" s="30"/>
      <c r="F107" s="145"/>
      <c r="G107" t="b" cm="1">
        <f t="array" ref="G107">_xlfn.IFS(D107="",FALSE,TRUE,TRUE)</f>
        <v>0</v>
      </c>
    </row>
    <row r="108" spans="1:7" ht="18" customHeight="1" x14ac:dyDescent="0.3">
      <c r="A108" s="161"/>
      <c r="B108" s="163"/>
      <c r="C108" s="67" t="s">
        <v>162</v>
      </c>
      <c r="D108" s="31"/>
      <c r="E108" s="31"/>
      <c r="F108" s="145"/>
      <c r="G108" t="b" cm="1">
        <f t="array" ref="G108">_xlfn.IFS(D108="",FALSE,TRUE,TRUE)</f>
        <v>0</v>
      </c>
    </row>
    <row r="109" spans="1:7" ht="18" customHeight="1" x14ac:dyDescent="0.3">
      <c r="A109" s="161"/>
      <c r="B109" s="163"/>
      <c r="C109" s="67" t="s">
        <v>163</v>
      </c>
      <c r="D109" s="30"/>
      <c r="E109" s="30"/>
      <c r="F109" s="145"/>
      <c r="G109" t="b" cm="1">
        <f t="array" ref="G109">_xlfn.IFS(D109="",FALSE,TRUE,TRUE)</f>
        <v>0</v>
      </c>
    </row>
    <row r="110" spans="1:7" ht="18" customHeight="1" x14ac:dyDescent="0.3">
      <c r="A110" s="161"/>
      <c r="B110" s="163"/>
      <c r="C110" s="67" t="s">
        <v>164</v>
      </c>
      <c r="D110" s="31"/>
      <c r="E110" s="31"/>
      <c r="F110" s="145"/>
      <c r="G110" t="b" cm="1">
        <f t="array" ref="G110">_xlfn.IFS(D110="",FALSE,TRUE,TRUE)</f>
        <v>0</v>
      </c>
    </row>
    <row r="111" spans="1:7" ht="18" customHeight="1" x14ac:dyDescent="0.3">
      <c r="A111" s="161"/>
      <c r="B111" s="163"/>
      <c r="C111" s="67" t="s">
        <v>165</v>
      </c>
      <c r="D111" s="30"/>
      <c r="E111" s="30"/>
      <c r="F111" s="145"/>
      <c r="G111" t="b" cm="1">
        <f t="array" ref="G111">_xlfn.IFS(D111="",FALSE,TRUE,TRUE)</f>
        <v>0</v>
      </c>
    </row>
    <row r="112" spans="1:7" ht="18" customHeight="1" x14ac:dyDescent="0.3">
      <c r="A112" s="161"/>
      <c r="B112" s="163"/>
      <c r="C112" s="67" t="s">
        <v>166</v>
      </c>
      <c r="D112" s="31"/>
      <c r="E112" s="31"/>
      <c r="F112" s="145"/>
      <c r="G112" t="b" cm="1">
        <f t="array" ref="G112">_xlfn.IFS(D112="",FALSE,TRUE,TRUE)</f>
        <v>0</v>
      </c>
    </row>
    <row r="113" spans="1:7" ht="18" customHeight="1" x14ac:dyDescent="0.3">
      <c r="A113" s="161"/>
      <c r="B113" s="163"/>
      <c r="C113" s="67" t="s">
        <v>167</v>
      </c>
      <c r="D113" s="30"/>
      <c r="E113" s="30"/>
      <c r="F113" s="145"/>
      <c r="G113" t="b" cm="1">
        <f t="array" ref="G113">_xlfn.IFS(D113="",FALSE,TRUE,TRUE)</f>
        <v>0</v>
      </c>
    </row>
    <row r="114" spans="1:7" ht="18.600000000000001" customHeight="1" thickBot="1" x14ac:dyDescent="0.35">
      <c r="A114" s="162"/>
      <c r="B114" s="164"/>
      <c r="C114" s="68" t="s">
        <v>168</v>
      </c>
      <c r="D114" s="32"/>
      <c r="E114" s="32"/>
      <c r="F114" s="146"/>
      <c r="G114" t="b" cm="1">
        <f t="array" ref="G114">_xlfn.IFS(D114="",FALSE,TRUE,TRUE)</f>
        <v>0</v>
      </c>
    </row>
  </sheetData>
  <mergeCells count="31">
    <mergeCell ref="F14:F38"/>
    <mergeCell ref="F39:F88"/>
    <mergeCell ref="F89:F102"/>
    <mergeCell ref="F103:F114"/>
    <mergeCell ref="A89:A102"/>
    <mergeCell ref="B89:B92"/>
    <mergeCell ref="B93:B95"/>
    <mergeCell ref="B96:B102"/>
    <mergeCell ref="A103:A114"/>
    <mergeCell ref="B103:B114"/>
    <mergeCell ref="A39:A88"/>
    <mergeCell ref="B39:B43"/>
    <mergeCell ref="B44:B48"/>
    <mergeCell ref="B49:B51"/>
    <mergeCell ref="B52:B56"/>
    <mergeCell ref="B57:B64"/>
    <mergeCell ref="B65:B75"/>
    <mergeCell ref="B76:B79"/>
    <mergeCell ref="B80:B88"/>
    <mergeCell ref="A14:A38"/>
    <mergeCell ref="B14:B20"/>
    <mergeCell ref="B21:B22"/>
    <mergeCell ref="B24:B26"/>
    <mergeCell ref="B27:B28"/>
    <mergeCell ref="B29:B38"/>
    <mergeCell ref="F2:F4"/>
    <mergeCell ref="A2:A4"/>
    <mergeCell ref="A5:A13"/>
    <mergeCell ref="B6:B7"/>
    <mergeCell ref="B9:B13"/>
    <mergeCell ref="F5:F13"/>
  </mergeCells>
  <conditionalFormatting sqref="D2:D114">
    <cfRule type="containsText" dxfId="40" priority="1" operator="containsText" text="High">
      <formula>NOT(ISERROR(SEARCH("High",D2)))</formula>
    </cfRule>
    <cfRule type="containsText" dxfId="39" priority="2" operator="containsText" text="Medium">
      <formula>NOT(ISERROR(SEARCH("Medium",D2)))</formula>
    </cfRule>
    <cfRule type="containsText" dxfId="38" priority="3" operator="containsText" text="Low">
      <formula>NOT(ISERROR(SEARCH("Low",D2)))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BB460A-2971-4483-9914-49CA8F879DA1}">
          <x14:formula1>
            <xm:f>'Goals Data'!$B$9:$B$11</xm:f>
          </x14:formula1>
          <xm:sqref>D1:D1048576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zoomScale="97" zoomScaleNormal="100" workbookViewId="0">
      <selection activeCell="M9" sqref="M9"/>
    </sheetView>
  </sheetViews>
  <sheetFormatPr defaultRowHeight="14.4" x14ac:dyDescent="0.3"/>
  <cols>
    <col min="1" max="1" width="12.33203125" style="3" customWidth="1"/>
    <col min="2" max="2" width="10.44140625" style="3" bestFit="1" customWidth="1"/>
    <col min="3" max="3" width="11.88671875" style="1" customWidth="1"/>
    <col min="4" max="4" width="7.88671875" style="4" customWidth="1"/>
    <col min="5" max="5" width="15.77734375" style="2" customWidth="1"/>
    <col min="6" max="6" width="8.44140625" customWidth="1"/>
    <col min="7" max="7" width="8.88671875" hidden="1" customWidth="1"/>
    <col min="11" max="11" width="9" bestFit="1" customWidth="1"/>
    <col min="12" max="12" width="10.44140625" bestFit="1" customWidth="1"/>
    <col min="13" max="13" width="9" bestFit="1" customWidth="1"/>
    <col min="14" max="14" width="10.44140625" bestFit="1" customWidth="1"/>
    <col min="15" max="15" width="10.5546875" bestFit="1" customWidth="1"/>
    <col min="16" max="17" width="9" bestFit="1" customWidth="1"/>
  </cols>
  <sheetData>
    <row r="1" spans="2:15" ht="18" x14ac:dyDescent="0.35">
      <c r="B1" s="169" t="s">
        <v>179</v>
      </c>
      <c r="C1" s="169"/>
      <c r="D1" s="169"/>
      <c r="E1" s="169"/>
      <c r="F1" s="169"/>
    </row>
    <row r="2" spans="2:15" ht="31.2" x14ac:dyDescent="0.3">
      <c r="B2" s="15" t="s">
        <v>0</v>
      </c>
      <c r="C2" s="15" t="s">
        <v>1</v>
      </c>
      <c r="D2" s="23" t="s">
        <v>2</v>
      </c>
      <c r="E2" s="15" t="s">
        <v>3</v>
      </c>
      <c r="F2" s="15" t="s">
        <v>4</v>
      </c>
    </row>
    <row r="3" spans="2:15" ht="15.6" x14ac:dyDescent="0.3">
      <c r="B3" s="24">
        <v>45838</v>
      </c>
      <c r="C3" s="25">
        <f>WEEKDAY(B3,1)</f>
        <v>2</v>
      </c>
      <c r="D3" s="26">
        <v>3</v>
      </c>
      <c r="E3" s="11">
        <f>D3</f>
        <v>3</v>
      </c>
      <c r="F3" s="20">
        <v>150</v>
      </c>
      <c r="G3" t="b">
        <f>IF(D3,TRUE,FALSE)</f>
        <v>1</v>
      </c>
      <c r="O3" s="73"/>
    </row>
    <row r="4" spans="2:15" ht="15.6" x14ac:dyDescent="0.3">
      <c r="B4" s="24">
        <v>45839</v>
      </c>
      <c r="C4" s="25">
        <f t="shared" ref="C4:C60" si="0">WEEKDAY(B4,1)</f>
        <v>3</v>
      </c>
      <c r="D4" s="26">
        <v>2</v>
      </c>
      <c r="E4" s="11">
        <f t="shared" ref="E4:E15" si="1">SUM(E3,D4)</f>
        <v>5</v>
      </c>
      <c r="F4" s="20">
        <v>150</v>
      </c>
      <c r="G4" t="b">
        <f t="shared" ref="G4:G60" si="2">IF(D4,TRUE,FALSE)</f>
        <v>1</v>
      </c>
      <c r="O4" s="73"/>
    </row>
    <row r="5" spans="2:15" ht="15.6" x14ac:dyDescent="0.3">
      <c r="B5" s="24">
        <v>45840</v>
      </c>
      <c r="C5" s="25">
        <f t="shared" si="0"/>
        <v>4</v>
      </c>
      <c r="D5" s="26">
        <v>3</v>
      </c>
      <c r="E5" s="11">
        <f t="shared" si="1"/>
        <v>8</v>
      </c>
      <c r="F5" s="20">
        <v>150</v>
      </c>
      <c r="G5" t="b">
        <f t="shared" si="2"/>
        <v>1</v>
      </c>
      <c r="M5" s="73"/>
    </row>
    <row r="6" spans="2:15" ht="15.6" x14ac:dyDescent="0.3">
      <c r="B6" s="24">
        <v>45841</v>
      </c>
      <c r="C6" s="25">
        <f t="shared" si="0"/>
        <v>5</v>
      </c>
      <c r="D6" s="26">
        <v>2</v>
      </c>
      <c r="E6" s="11">
        <f t="shared" si="1"/>
        <v>10</v>
      </c>
      <c r="F6" s="20">
        <v>150</v>
      </c>
      <c r="G6" t="b">
        <f t="shared" si="2"/>
        <v>1</v>
      </c>
      <c r="M6" s="73"/>
    </row>
    <row r="7" spans="2:15" ht="15.6" x14ac:dyDescent="0.3">
      <c r="B7" s="24">
        <v>45842</v>
      </c>
      <c r="C7" s="25">
        <f t="shared" si="0"/>
        <v>6</v>
      </c>
      <c r="D7" s="26">
        <v>4</v>
      </c>
      <c r="E7" s="11">
        <f t="shared" si="1"/>
        <v>14</v>
      </c>
      <c r="F7" s="20">
        <v>150</v>
      </c>
      <c r="G7" t="b">
        <f t="shared" si="2"/>
        <v>1</v>
      </c>
    </row>
    <row r="8" spans="2:15" ht="15.6" x14ac:dyDescent="0.3">
      <c r="B8" s="24">
        <v>45843</v>
      </c>
      <c r="C8" s="25">
        <f t="shared" si="0"/>
        <v>7</v>
      </c>
      <c r="D8" s="26">
        <v>2</v>
      </c>
      <c r="E8" s="11">
        <f t="shared" si="1"/>
        <v>16</v>
      </c>
      <c r="F8" s="20">
        <v>150</v>
      </c>
      <c r="G8" t="b">
        <f t="shared" si="2"/>
        <v>1</v>
      </c>
    </row>
    <row r="9" spans="2:15" ht="15.6" x14ac:dyDescent="0.3">
      <c r="B9" s="24">
        <v>45844</v>
      </c>
      <c r="C9" s="25">
        <f t="shared" si="0"/>
        <v>1</v>
      </c>
      <c r="D9" s="26">
        <v>2</v>
      </c>
      <c r="E9" s="11">
        <f t="shared" si="1"/>
        <v>18</v>
      </c>
      <c r="F9" s="20">
        <v>150</v>
      </c>
      <c r="G9" t="b">
        <f t="shared" si="2"/>
        <v>1</v>
      </c>
      <c r="M9" s="73"/>
    </row>
    <row r="10" spans="2:15" ht="15.6" x14ac:dyDescent="0.3">
      <c r="B10" s="24">
        <v>45845</v>
      </c>
      <c r="C10" s="25">
        <f t="shared" si="0"/>
        <v>2</v>
      </c>
      <c r="D10" s="26">
        <v>2</v>
      </c>
      <c r="E10" s="11">
        <f t="shared" si="1"/>
        <v>20</v>
      </c>
      <c r="F10" s="20">
        <v>150</v>
      </c>
      <c r="G10" t="b">
        <f t="shared" si="2"/>
        <v>1</v>
      </c>
    </row>
    <row r="11" spans="2:15" ht="15.6" x14ac:dyDescent="0.3">
      <c r="B11" s="24">
        <v>45846</v>
      </c>
      <c r="C11" s="25">
        <f t="shared" si="0"/>
        <v>3</v>
      </c>
      <c r="D11" s="26">
        <v>3</v>
      </c>
      <c r="E11" s="11">
        <f t="shared" si="1"/>
        <v>23</v>
      </c>
      <c r="F11" s="20">
        <v>150</v>
      </c>
      <c r="G11" t="b">
        <f t="shared" si="2"/>
        <v>1</v>
      </c>
    </row>
    <row r="12" spans="2:15" ht="15.6" x14ac:dyDescent="0.3">
      <c r="B12" s="24">
        <v>45847</v>
      </c>
      <c r="C12" s="25">
        <f t="shared" si="0"/>
        <v>4</v>
      </c>
      <c r="D12" s="26">
        <v>3</v>
      </c>
      <c r="E12" s="11">
        <f t="shared" si="1"/>
        <v>26</v>
      </c>
      <c r="F12" s="20">
        <v>150</v>
      </c>
      <c r="G12" t="b">
        <f t="shared" si="2"/>
        <v>1</v>
      </c>
    </row>
    <row r="13" spans="2:15" ht="15.6" x14ac:dyDescent="0.3">
      <c r="B13" s="24">
        <v>45848</v>
      </c>
      <c r="C13" s="25">
        <f t="shared" si="0"/>
        <v>5</v>
      </c>
      <c r="D13" s="26">
        <v>2</v>
      </c>
      <c r="E13" s="11">
        <f t="shared" si="1"/>
        <v>28</v>
      </c>
      <c r="F13" s="20">
        <v>150</v>
      </c>
      <c r="G13" t="b">
        <f t="shared" si="2"/>
        <v>1</v>
      </c>
    </row>
    <row r="14" spans="2:15" ht="15.6" x14ac:dyDescent="0.3">
      <c r="B14" s="24">
        <v>45849</v>
      </c>
      <c r="C14" s="25">
        <f t="shared" si="0"/>
        <v>6</v>
      </c>
      <c r="D14" s="26">
        <v>3</v>
      </c>
      <c r="E14" s="11">
        <f t="shared" si="1"/>
        <v>31</v>
      </c>
      <c r="F14" s="20">
        <v>150</v>
      </c>
      <c r="G14" t="b">
        <f t="shared" si="2"/>
        <v>1</v>
      </c>
    </row>
    <row r="15" spans="2:15" ht="15.6" x14ac:dyDescent="0.3">
      <c r="B15" s="24">
        <v>45850</v>
      </c>
      <c r="C15" s="25">
        <f t="shared" si="0"/>
        <v>7</v>
      </c>
      <c r="D15" s="26">
        <v>4</v>
      </c>
      <c r="E15" s="11">
        <f t="shared" si="1"/>
        <v>35</v>
      </c>
      <c r="F15" s="20">
        <v>150</v>
      </c>
      <c r="G15" t="b">
        <f t="shared" si="2"/>
        <v>1</v>
      </c>
    </row>
    <row r="16" spans="2:15" ht="15.6" x14ac:dyDescent="0.3">
      <c r="B16" s="24">
        <v>45851</v>
      </c>
      <c r="C16" s="25">
        <f t="shared" si="0"/>
        <v>1</v>
      </c>
      <c r="D16" s="26">
        <v>3</v>
      </c>
      <c r="E16" s="11">
        <f t="shared" ref="E16:E19" si="3">SUM(E15,D16)</f>
        <v>38</v>
      </c>
      <c r="F16" s="20">
        <v>150</v>
      </c>
      <c r="G16" t="b">
        <f t="shared" si="2"/>
        <v>1</v>
      </c>
    </row>
    <row r="17" spans="2:7" ht="15.6" x14ac:dyDescent="0.3">
      <c r="B17" s="24">
        <v>45852</v>
      </c>
      <c r="C17" s="25">
        <f t="shared" si="0"/>
        <v>2</v>
      </c>
      <c r="D17" s="26">
        <v>4</v>
      </c>
      <c r="E17" s="11">
        <f t="shared" si="3"/>
        <v>42</v>
      </c>
      <c r="F17" s="20">
        <v>150</v>
      </c>
      <c r="G17" t="b">
        <f t="shared" si="2"/>
        <v>1</v>
      </c>
    </row>
    <row r="18" spans="2:7" ht="15.6" x14ac:dyDescent="0.3">
      <c r="B18" s="24">
        <v>45853</v>
      </c>
      <c r="C18" s="25">
        <f t="shared" si="0"/>
        <v>3</v>
      </c>
      <c r="D18" s="26">
        <v>3</v>
      </c>
      <c r="E18" s="11">
        <f t="shared" si="3"/>
        <v>45</v>
      </c>
      <c r="F18" s="20">
        <v>150</v>
      </c>
      <c r="G18" t="b">
        <f t="shared" si="2"/>
        <v>1</v>
      </c>
    </row>
    <row r="19" spans="2:7" ht="15.6" x14ac:dyDescent="0.3">
      <c r="B19" s="24">
        <v>45854</v>
      </c>
      <c r="C19" s="25">
        <f t="shared" si="0"/>
        <v>4</v>
      </c>
      <c r="D19" s="26">
        <v>2</v>
      </c>
      <c r="E19" s="11">
        <f t="shared" si="3"/>
        <v>47</v>
      </c>
      <c r="F19" s="20">
        <v>150</v>
      </c>
      <c r="G19" t="b">
        <f t="shared" si="2"/>
        <v>1</v>
      </c>
    </row>
    <row r="20" spans="2:7" ht="15.6" x14ac:dyDescent="0.3">
      <c r="B20" s="24">
        <v>45855</v>
      </c>
      <c r="C20" s="25">
        <f t="shared" si="0"/>
        <v>5</v>
      </c>
      <c r="D20" s="26"/>
      <c r="E20" s="11"/>
      <c r="F20" s="20">
        <v>150</v>
      </c>
      <c r="G20" t="b">
        <f t="shared" si="2"/>
        <v>0</v>
      </c>
    </row>
    <row r="21" spans="2:7" ht="15.6" x14ac:dyDescent="0.3">
      <c r="B21" s="24">
        <v>45856</v>
      </c>
      <c r="C21" s="25">
        <f t="shared" si="0"/>
        <v>6</v>
      </c>
      <c r="D21" s="26"/>
      <c r="E21" s="11"/>
      <c r="F21" s="20">
        <v>150</v>
      </c>
      <c r="G21" t="b">
        <f t="shared" si="2"/>
        <v>0</v>
      </c>
    </row>
    <row r="22" spans="2:7" ht="15.6" x14ac:dyDescent="0.3">
      <c r="B22" s="24">
        <v>45857</v>
      </c>
      <c r="C22" s="25">
        <f t="shared" si="0"/>
        <v>7</v>
      </c>
      <c r="D22" s="26"/>
      <c r="E22" s="11"/>
      <c r="F22" s="20">
        <v>150</v>
      </c>
      <c r="G22" t="b">
        <f t="shared" si="2"/>
        <v>0</v>
      </c>
    </row>
    <row r="23" spans="2:7" ht="15.6" x14ac:dyDescent="0.3">
      <c r="B23" s="24">
        <v>45858</v>
      </c>
      <c r="C23" s="25">
        <f t="shared" si="0"/>
        <v>1</v>
      </c>
      <c r="D23" s="26"/>
      <c r="E23" s="11"/>
      <c r="F23" s="20">
        <v>150</v>
      </c>
      <c r="G23" t="b">
        <f t="shared" si="2"/>
        <v>0</v>
      </c>
    </row>
    <row r="24" spans="2:7" ht="15.6" x14ac:dyDescent="0.3">
      <c r="B24" s="24">
        <v>45859</v>
      </c>
      <c r="C24" s="25">
        <f t="shared" si="0"/>
        <v>2</v>
      </c>
      <c r="D24" s="26"/>
      <c r="E24" s="11"/>
      <c r="F24" s="20">
        <v>150</v>
      </c>
      <c r="G24" t="b">
        <f t="shared" si="2"/>
        <v>0</v>
      </c>
    </row>
    <row r="25" spans="2:7" ht="15.6" x14ac:dyDescent="0.3">
      <c r="B25" s="24">
        <v>45860</v>
      </c>
      <c r="C25" s="25">
        <f t="shared" si="0"/>
        <v>3</v>
      </c>
      <c r="D25" s="26"/>
      <c r="E25" s="11"/>
      <c r="F25" s="20">
        <v>150</v>
      </c>
      <c r="G25" t="b">
        <f t="shared" si="2"/>
        <v>0</v>
      </c>
    </row>
    <row r="26" spans="2:7" ht="15.6" x14ac:dyDescent="0.3">
      <c r="B26" s="24">
        <v>45861</v>
      </c>
      <c r="C26" s="25">
        <f t="shared" si="0"/>
        <v>4</v>
      </c>
      <c r="D26" s="26"/>
      <c r="E26" s="11"/>
      <c r="F26" s="20">
        <v>150</v>
      </c>
      <c r="G26" t="b">
        <f t="shared" si="2"/>
        <v>0</v>
      </c>
    </row>
    <row r="27" spans="2:7" ht="15.6" x14ac:dyDescent="0.3">
      <c r="B27" s="24">
        <v>45862</v>
      </c>
      <c r="C27" s="25">
        <f t="shared" si="0"/>
        <v>5</v>
      </c>
      <c r="D27" s="26"/>
      <c r="E27" s="11"/>
      <c r="F27" s="20">
        <v>150</v>
      </c>
      <c r="G27" t="b">
        <f t="shared" si="2"/>
        <v>0</v>
      </c>
    </row>
    <row r="28" spans="2:7" ht="15.6" x14ac:dyDescent="0.3">
      <c r="B28" s="24">
        <v>45863</v>
      </c>
      <c r="C28" s="25">
        <f t="shared" si="0"/>
        <v>6</v>
      </c>
      <c r="D28" s="26"/>
      <c r="E28" s="11"/>
      <c r="F28" s="20">
        <v>150</v>
      </c>
      <c r="G28" t="b">
        <f t="shared" si="2"/>
        <v>0</v>
      </c>
    </row>
    <row r="29" spans="2:7" ht="15.6" x14ac:dyDescent="0.3">
      <c r="B29" s="24">
        <v>45864</v>
      </c>
      <c r="C29" s="25">
        <f t="shared" si="0"/>
        <v>7</v>
      </c>
      <c r="D29" s="26"/>
      <c r="E29" s="11"/>
      <c r="F29" s="20">
        <v>150</v>
      </c>
      <c r="G29" t="b">
        <f t="shared" si="2"/>
        <v>0</v>
      </c>
    </row>
    <row r="30" spans="2:7" ht="15.6" x14ac:dyDescent="0.3">
      <c r="B30" s="24">
        <v>45865</v>
      </c>
      <c r="C30" s="25">
        <f t="shared" si="0"/>
        <v>1</v>
      </c>
      <c r="D30" s="26"/>
      <c r="E30" s="11"/>
      <c r="F30" s="20">
        <v>150</v>
      </c>
      <c r="G30" t="b">
        <f t="shared" si="2"/>
        <v>0</v>
      </c>
    </row>
    <row r="31" spans="2:7" ht="15.6" x14ac:dyDescent="0.3">
      <c r="B31" s="24">
        <v>45866</v>
      </c>
      <c r="C31" s="25">
        <f t="shared" si="0"/>
        <v>2</v>
      </c>
      <c r="D31" s="26"/>
      <c r="E31" s="11"/>
      <c r="F31" s="20">
        <v>150</v>
      </c>
      <c r="G31" t="b">
        <f t="shared" si="2"/>
        <v>0</v>
      </c>
    </row>
    <row r="32" spans="2:7" ht="15.6" x14ac:dyDescent="0.3">
      <c r="B32" s="24">
        <v>45867</v>
      </c>
      <c r="C32" s="25">
        <f t="shared" si="0"/>
        <v>3</v>
      </c>
      <c r="D32" s="26"/>
      <c r="E32" s="11"/>
      <c r="F32" s="20">
        <v>150</v>
      </c>
      <c r="G32" t="b">
        <f t="shared" si="2"/>
        <v>0</v>
      </c>
    </row>
    <row r="33" spans="2:7" ht="15.6" x14ac:dyDescent="0.3">
      <c r="B33" s="24">
        <v>45868</v>
      </c>
      <c r="C33" s="25">
        <f t="shared" si="0"/>
        <v>4</v>
      </c>
      <c r="D33" s="26"/>
      <c r="E33" s="11"/>
      <c r="F33" s="20">
        <v>150</v>
      </c>
      <c r="G33" t="b">
        <f t="shared" si="2"/>
        <v>0</v>
      </c>
    </row>
    <row r="34" spans="2:7" ht="15.6" x14ac:dyDescent="0.3">
      <c r="B34" s="24">
        <v>45869</v>
      </c>
      <c r="C34" s="25">
        <f t="shared" si="0"/>
        <v>5</v>
      </c>
      <c r="D34" s="26"/>
      <c r="E34" s="11"/>
      <c r="F34" s="20">
        <v>150</v>
      </c>
      <c r="G34" t="b">
        <f t="shared" si="2"/>
        <v>0</v>
      </c>
    </row>
    <row r="35" spans="2:7" ht="15.6" x14ac:dyDescent="0.3">
      <c r="B35" s="24">
        <v>45870</v>
      </c>
      <c r="C35" s="25">
        <f t="shared" si="0"/>
        <v>6</v>
      </c>
      <c r="D35" s="26"/>
      <c r="E35" s="11"/>
      <c r="F35" s="20">
        <v>150</v>
      </c>
      <c r="G35" t="b">
        <f t="shared" si="2"/>
        <v>0</v>
      </c>
    </row>
    <row r="36" spans="2:7" ht="15.6" x14ac:dyDescent="0.3">
      <c r="B36" s="24">
        <v>45871</v>
      </c>
      <c r="C36" s="25">
        <f t="shared" si="0"/>
        <v>7</v>
      </c>
      <c r="D36" s="26"/>
      <c r="E36" s="11"/>
      <c r="F36" s="20">
        <v>150</v>
      </c>
      <c r="G36" t="b">
        <f t="shared" si="2"/>
        <v>0</v>
      </c>
    </row>
    <row r="37" spans="2:7" ht="15.6" x14ac:dyDescent="0.3">
      <c r="B37" s="24">
        <v>45872</v>
      </c>
      <c r="C37" s="25">
        <f t="shared" si="0"/>
        <v>1</v>
      </c>
      <c r="D37" s="26"/>
      <c r="E37" s="11"/>
      <c r="F37" s="20">
        <v>150</v>
      </c>
      <c r="G37" t="b">
        <f t="shared" si="2"/>
        <v>0</v>
      </c>
    </row>
    <row r="38" spans="2:7" ht="15.6" x14ac:dyDescent="0.3">
      <c r="B38" s="24">
        <v>45873</v>
      </c>
      <c r="C38" s="25">
        <f t="shared" si="0"/>
        <v>2</v>
      </c>
      <c r="D38" s="26"/>
      <c r="E38" s="11"/>
      <c r="F38" s="20">
        <v>150</v>
      </c>
      <c r="G38" t="b">
        <f t="shared" si="2"/>
        <v>0</v>
      </c>
    </row>
    <row r="39" spans="2:7" ht="15.6" x14ac:dyDescent="0.3">
      <c r="B39" s="24">
        <v>45874</v>
      </c>
      <c r="C39" s="25">
        <f t="shared" si="0"/>
        <v>3</v>
      </c>
      <c r="D39" s="26"/>
      <c r="E39" s="11"/>
      <c r="F39" s="20">
        <v>150</v>
      </c>
      <c r="G39" t="b">
        <f t="shared" si="2"/>
        <v>0</v>
      </c>
    </row>
    <row r="40" spans="2:7" ht="15.6" x14ac:dyDescent="0.3">
      <c r="B40" s="24">
        <v>45875</v>
      </c>
      <c r="C40" s="25">
        <f t="shared" si="0"/>
        <v>4</v>
      </c>
      <c r="D40" s="26"/>
      <c r="E40" s="11"/>
      <c r="F40" s="20">
        <v>150</v>
      </c>
      <c r="G40" t="b">
        <f t="shared" si="2"/>
        <v>0</v>
      </c>
    </row>
    <row r="41" spans="2:7" ht="15.6" x14ac:dyDescent="0.3">
      <c r="B41" s="24">
        <v>45876</v>
      </c>
      <c r="C41" s="25">
        <f t="shared" si="0"/>
        <v>5</v>
      </c>
      <c r="D41" s="26"/>
      <c r="E41" s="11"/>
      <c r="F41" s="20">
        <v>150</v>
      </c>
      <c r="G41" t="b">
        <f t="shared" si="2"/>
        <v>0</v>
      </c>
    </row>
    <row r="42" spans="2:7" ht="15.6" x14ac:dyDescent="0.3">
      <c r="B42" s="24">
        <v>45877</v>
      </c>
      <c r="C42" s="25">
        <f t="shared" si="0"/>
        <v>6</v>
      </c>
      <c r="D42" s="26"/>
      <c r="E42" s="11"/>
      <c r="F42" s="20">
        <v>150</v>
      </c>
      <c r="G42" t="b">
        <f t="shared" si="2"/>
        <v>0</v>
      </c>
    </row>
    <row r="43" spans="2:7" ht="15.6" x14ac:dyDescent="0.3">
      <c r="B43" s="24">
        <v>45878</v>
      </c>
      <c r="C43" s="25">
        <f t="shared" si="0"/>
        <v>7</v>
      </c>
      <c r="D43" s="26"/>
      <c r="E43" s="11"/>
      <c r="F43" s="20">
        <v>150</v>
      </c>
      <c r="G43" t="b">
        <f t="shared" si="2"/>
        <v>0</v>
      </c>
    </row>
    <row r="44" spans="2:7" ht="15.6" x14ac:dyDescent="0.3">
      <c r="B44" s="24">
        <v>45879</v>
      </c>
      <c r="C44" s="25">
        <f t="shared" si="0"/>
        <v>1</v>
      </c>
      <c r="D44" s="26"/>
      <c r="E44" s="11"/>
      <c r="F44" s="20">
        <v>150</v>
      </c>
      <c r="G44" t="b">
        <f t="shared" si="2"/>
        <v>0</v>
      </c>
    </row>
    <row r="45" spans="2:7" ht="15.6" x14ac:dyDescent="0.3">
      <c r="B45" s="24">
        <v>45880</v>
      </c>
      <c r="C45" s="25">
        <f t="shared" si="0"/>
        <v>2</v>
      </c>
      <c r="D45" s="26"/>
      <c r="E45" s="11"/>
      <c r="F45" s="20">
        <v>150</v>
      </c>
      <c r="G45" t="b">
        <f t="shared" si="2"/>
        <v>0</v>
      </c>
    </row>
    <row r="46" spans="2:7" ht="15.6" x14ac:dyDescent="0.3">
      <c r="B46" s="24">
        <v>45881</v>
      </c>
      <c r="C46" s="25">
        <f t="shared" si="0"/>
        <v>3</v>
      </c>
      <c r="D46" s="26"/>
      <c r="E46" s="11"/>
      <c r="F46" s="20">
        <v>150</v>
      </c>
      <c r="G46" t="b">
        <f t="shared" si="2"/>
        <v>0</v>
      </c>
    </row>
    <row r="47" spans="2:7" ht="15.6" x14ac:dyDescent="0.3">
      <c r="B47" s="24">
        <v>45882</v>
      </c>
      <c r="C47" s="25">
        <f t="shared" si="0"/>
        <v>4</v>
      </c>
      <c r="D47" s="26"/>
      <c r="E47" s="11"/>
      <c r="F47" s="20">
        <v>150</v>
      </c>
      <c r="G47" t="b">
        <f t="shared" si="2"/>
        <v>0</v>
      </c>
    </row>
    <row r="48" spans="2:7" ht="15.6" x14ac:dyDescent="0.3">
      <c r="B48" s="24">
        <v>45883</v>
      </c>
      <c r="C48" s="25">
        <f t="shared" si="0"/>
        <v>5</v>
      </c>
      <c r="D48" s="26"/>
      <c r="E48" s="11"/>
      <c r="F48" s="20">
        <v>150</v>
      </c>
      <c r="G48" t="b">
        <f t="shared" si="2"/>
        <v>0</v>
      </c>
    </row>
    <row r="49" spans="2:7" ht="15.6" x14ac:dyDescent="0.3">
      <c r="B49" s="24">
        <v>45884</v>
      </c>
      <c r="C49" s="25">
        <f t="shared" si="0"/>
        <v>6</v>
      </c>
      <c r="D49" s="26"/>
      <c r="E49" s="11"/>
      <c r="F49" s="20">
        <v>150</v>
      </c>
      <c r="G49" t="b">
        <f t="shared" si="2"/>
        <v>0</v>
      </c>
    </row>
    <row r="50" spans="2:7" ht="15.6" x14ac:dyDescent="0.3">
      <c r="B50" s="24">
        <v>45885</v>
      </c>
      <c r="C50" s="25">
        <f t="shared" si="0"/>
        <v>7</v>
      </c>
      <c r="D50" s="26"/>
      <c r="E50" s="11"/>
      <c r="F50" s="20">
        <v>150</v>
      </c>
      <c r="G50" t="b">
        <f t="shared" si="2"/>
        <v>0</v>
      </c>
    </row>
    <row r="51" spans="2:7" ht="15.6" x14ac:dyDescent="0.3">
      <c r="B51" s="24">
        <v>45886</v>
      </c>
      <c r="C51" s="25">
        <f t="shared" si="0"/>
        <v>1</v>
      </c>
      <c r="D51" s="26"/>
      <c r="E51" s="11"/>
      <c r="F51" s="20">
        <v>150</v>
      </c>
      <c r="G51" t="b">
        <f t="shared" si="2"/>
        <v>0</v>
      </c>
    </row>
    <row r="52" spans="2:7" ht="15.6" x14ac:dyDescent="0.3">
      <c r="B52" s="24">
        <v>45887</v>
      </c>
      <c r="C52" s="25">
        <f t="shared" si="0"/>
        <v>2</v>
      </c>
      <c r="D52" s="26"/>
      <c r="E52" s="11"/>
      <c r="F52" s="20">
        <v>150</v>
      </c>
      <c r="G52" t="b">
        <f t="shared" si="2"/>
        <v>0</v>
      </c>
    </row>
    <row r="53" spans="2:7" ht="15.6" x14ac:dyDescent="0.3">
      <c r="B53" s="24">
        <v>45888</v>
      </c>
      <c r="C53" s="25">
        <f t="shared" si="0"/>
        <v>3</v>
      </c>
      <c r="D53" s="26"/>
      <c r="E53" s="11"/>
      <c r="F53" s="20">
        <v>150</v>
      </c>
      <c r="G53" t="b">
        <f t="shared" si="2"/>
        <v>0</v>
      </c>
    </row>
    <row r="54" spans="2:7" ht="15.6" x14ac:dyDescent="0.3">
      <c r="B54" s="24">
        <v>45889</v>
      </c>
      <c r="C54" s="25">
        <f t="shared" si="0"/>
        <v>4</v>
      </c>
      <c r="D54" s="26"/>
      <c r="E54" s="11"/>
      <c r="F54" s="20">
        <v>150</v>
      </c>
      <c r="G54" t="b">
        <f t="shared" si="2"/>
        <v>0</v>
      </c>
    </row>
    <row r="55" spans="2:7" ht="15.6" x14ac:dyDescent="0.3">
      <c r="B55" s="24">
        <v>45890</v>
      </c>
      <c r="C55" s="25">
        <f t="shared" si="0"/>
        <v>5</v>
      </c>
      <c r="D55" s="26"/>
      <c r="E55" s="11"/>
      <c r="F55" s="20">
        <v>150</v>
      </c>
      <c r="G55" t="b">
        <f t="shared" si="2"/>
        <v>0</v>
      </c>
    </row>
    <row r="56" spans="2:7" ht="15.6" x14ac:dyDescent="0.3">
      <c r="B56" s="24">
        <v>45891</v>
      </c>
      <c r="C56" s="25">
        <f t="shared" si="0"/>
        <v>6</v>
      </c>
      <c r="D56" s="26"/>
      <c r="E56" s="11"/>
      <c r="F56" s="20">
        <v>150</v>
      </c>
      <c r="G56" t="b">
        <f t="shared" si="2"/>
        <v>0</v>
      </c>
    </row>
    <row r="57" spans="2:7" ht="15.6" x14ac:dyDescent="0.3">
      <c r="B57" s="24">
        <v>45892</v>
      </c>
      <c r="C57" s="25">
        <f t="shared" si="0"/>
        <v>7</v>
      </c>
      <c r="D57" s="26"/>
      <c r="E57" s="11"/>
      <c r="F57" s="20">
        <v>150</v>
      </c>
      <c r="G57" t="b">
        <f t="shared" si="2"/>
        <v>0</v>
      </c>
    </row>
    <row r="58" spans="2:7" ht="15.6" x14ac:dyDescent="0.3">
      <c r="B58" s="24">
        <v>45893</v>
      </c>
      <c r="C58" s="25">
        <f t="shared" si="0"/>
        <v>1</v>
      </c>
      <c r="D58" s="26"/>
      <c r="E58" s="11"/>
      <c r="F58" s="20">
        <v>150</v>
      </c>
      <c r="G58" t="b">
        <f t="shared" si="2"/>
        <v>0</v>
      </c>
    </row>
    <row r="59" spans="2:7" ht="15.6" x14ac:dyDescent="0.3">
      <c r="B59" s="24">
        <v>45894</v>
      </c>
      <c r="C59" s="25">
        <f t="shared" si="0"/>
        <v>2</v>
      </c>
      <c r="D59" s="26"/>
      <c r="E59" s="11"/>
      <c r="F59" s="20">
        <v>150</v>
      </c>
      <c r="G59" t="b">
        <f t="shared" si="2"/>
        <v>0</v>
      </c>
    </row>
    <row r="60" spans="2:7" ht="15.6" x14ac:dyDescent="0.3">
      <c r="B60" s="24">
        <v>45895</v>
      </c>
      <c r="C60" s="25">
        <f t="shared" si="0"/>
        <v>3</v>
      </c>
      <c r="D60" s="26"/>
      <c r="E60" s="11"/>
      <c r="F60" s="20">
        <v>150</v>
      </c>
      <c r="G60" t="b">
        <f t="shared" si="2"/>
        <v>0</v>
      </c>
    </row>
  </sheetData>
  <mergeCells count="1">
    <mergeCell ref="B1:F1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80E7DAFA-3B3E-48C2-AE11-2D3E37451C30}">
            <xm:f>NOT(ISERROR(SEARCH($C$9,B2)))</xm:f>
            <xm:f>$C$9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4" operator="containsText" id="{8DBD9B5F-4977-4EC4-84A8-606C1A405C99}">
            <xm:f>NOT(ISERROR(SEARCH($C$8,B2)))</xm:f>
            <xm:f>$C$8</xm:f>
            <x14:dxf>
              <fill>
                <patternFill>
                  <bgColor theme="7" tint="0.59996337778862885"/>
                </patternFill>
              </fill>
            </x14:dxf>
          </x14:cfRule>
          <xm:sqref>C2:C60 B61:B1048576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Program Summary</vt:lpstr>
      <vt:lpstr>Program Dashboard</vt:lpstr>
      <vt:lpstr>Goals Data</vt:lpstr>
      <vt:lpstr>Excel Syllabus Data</vt:lpstr>
      <vt:lpstr>Study Hours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</dc:creator>
  <cp:lastModifiedBy>Chandramouleshwar J</cp:lastModifiedBy>
  <cp:lastPrinted>2025-07-03T08:08:38Z</cp:lastPrinted>
  <dcterms:created xsi:type="dcterms:W3CDTF">2015-06-05T18:17:20Z</dcterms:created>
  <dcterms:modified xsi:type="dcterms:W3CDTF">2025-07-07T09:47:09Z</dcterms:modified>
</cp:coreProperties>
</file>