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Developer\Desktop\"/>
    </mc:Choice>
  </mc:AlternateContent>
  <xr:revisionPtr revIDLastSave="0" documentId="13_ncr:1_{15D2DD51-F138-47EE-8B12-A8C26FC57D5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3RD PARTY CLAIMS" sheetId="2" r:id="rId1"/>
    <sheet name="Sheet1" sheetId="5" r:id="rId2"/>
    <sheet name="PROJECT PROPERTY DAMAGE" sheetId="1" r:id="rId3"/>
    <sheet name="WC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3" l="1"/>
  <c r="V2" i="3"/>
  <c r="O2" i="3"/>
  <c r="V3" i="3"/>
  <c r="X3" i="3" s="1"/>
  <c r="R12" i="2" l="1"/>
  <c r="S12" i="2"/>
  <c r="T12" i="2" s="1"/>
  <c r="V12" i="2" s="1"/>
  <c r="T17" i="2"/>
  <c r="V17" i="2" s="1"/>
  <c r="T7" i="2"/>
  <c r="V7" i="2" l="1"/>
  <c r="V6" i="2" l="1"/>
  <c r="S6" i="2"/>
  <c r="E15" i="5" l="1"/>
  <c r="E18" i="5" s="1"/>
  <c r="C18" i="5"/>
  <c r="E12" i="5"/>
  <c r="F12" i="5" s="1"/>
  <c r="B10" i="5"/>
  <c r="F15" i="5" l="1"/>
  <c r="F18" i="5" s="1"/>
  <c r="F21" i="5" s="1"/>
  <c r="T13" i="2"/>
  <c r="V13" i="2" s="1"/>
  <c r="T16" i="2" l="1"/>
</calcChain>
</file>

<file path=xl/sharedStrings.xml><?xml version="1.0" encoding="utf-8"?>
<sst xmlns="http://schemas.openxmlformats.org/spreadsheetml/2006/main" count="350" uniqueCount="201">
  <si>
    <t>F/010/FPM/46947</t>
  </si>
  <si>
    <t>F/FCR/1/010/1000307/2019</t>
  </si>
  <si>
    <t>SLIC</t>
  </si>
  <si>
    <t>CAR</t>
  </si>
  <si>
    <t>Site property</t>
  </si>
  <si>
    <t>Property Damage</t>
  </si>
  <si>
    <t>Gridder damage</t>
  </si>
  <si>
    <t>Madiyathalawa To Kurunegala</t>
  </si>
  <si>
    <t>yes</t>
  </si>
  <si>
    <t>Yes</t>
  </si>
  <si>
    <t>Yes 14.07.2021</t>
  </si>
  <si>
    <t>13 OF 08(2019)</t>
  </si>
  <si>
    <t>F/010/FCR/46947</t>
  </si>
  <si>
    <t>F/FCR/1/010/1000772/2019</t>
  </si>
  <si>
    <t>Damage to Grider</t>
  </si>
  <si>
    <t>Kurunegala</t>
  </si>
  <si>
    <t>13 0F 08(2019)</t>
  </si>
  <si>
    <t>F/FCR/1/010/1000577/2019</t>
  </si>
  <si>
    <t>R.M.S.S.B.Meepitiya</t>
  </si>
  <si>
    <t>3rd Party</t>
  </si>
  <si>
    <t>Bodily damage</t>
  </si>
  <si>
    <t>Damage for the motor bike driver by road issues</t>
  </si>
  <si>
    <t>Gettuwana Kurunegala</t>
  </si>
  <si>
    <t>14 OF 08(2019)</t>
  </si>
  <si>
    <t>F/FCR/1/010/1001399/2020</t>
  </si>
  <si>
    <t>Central Expressway Project</t>
  </si>
  <si>
    <t>H.P.P Nihal Muthunayaka</t>
  </si>
  <si>
    <t>Wall Damage</t>
  </si>
  <si>
    <t>Moragahakubura Nailiya Boyagane</t>
  </si>
  <si>
    <t>12.03.2021</t>
  </si>
  <si>
    <t>19 of 08 2020</t>
  </si>
  <si>
    <t>Late submition.Insurence company aske why the late I am send to the project.</t>
  </si>
  <si>
    <t>F/FCR/1/010/1000395/2020</t>
  </si>
  <si>
    <t>Maga</t>
  </si>
  <si>
    <t>site</t>
  </si>
  <si>
    <t>Flood damage</t>
  </si>
  <si>
    <t>75+400-75+800</t>
  </si>
  <si>
    <t>17 OF 08.2020</t>
  </si>
  <si>
    <t xml:space="preserve">Processing Organized claim Meeting Insurance company informed reduce the deductible amount </t>
  </si>
  <si>
    <t xml:space="preserve">Policy no </t>
  </si>
  <si>
    <t>Claim no</t>
  </si>
  <si>
    <t>Insurance Company</t>
  </si>
  <si>
    <t>Project</t>
  </si>
  <si>
    <t>Policy Type</t>
  </si>
  <si>
    <t>Client name</t>
  </si>
  <si>
    <t>Accident date</t>
  </si>
  <si>
    <t>Damage details</t>
  </si>
  <si>
    <t>Damage type</t>
  </si>
  <si>
    <t>Claim Intimate Date</t>
  </si>
  <si>
    <t>Accident Datails</t>
  </si>
  <si>
    <t>Damage Location</t>
  </si>
  <si>
    <t>Claim Form Send To Insurence Yes/Or No</t>
  </si>
  <si>
    <t>Submission Date</t>
  </si>
  <si>
    <t>Discharge voucher send</t>
  </si>
  <si>
    <t>Estimate Ammount</t>
  </si>
  <si>
    <t>Deductible</t>
  </si>
  <si>
    <t>Passed Amount</t>
  </si>
  <si>
    <t>Reciving amount</t>
  </si>
  <si>
    <t>Cheque recived or not</t>
  </si>
  <si>
    <t>Cheque amount (RS)</t>
  </si>
  <si>
    <t>File No</t>
  </si>
  <si>
    <t>Special Comments</t>
  </si>
  <si>
    <t>Less Value of Salwages 911,809.26</t>
  </si>
  <si>
    <t>The approved amount mentioned here is given to us by the insurance company.  We have asked the project to check it and agree with it.  Still  not received a reply yet</t>
  </si>
  <si>
    <t>Insurance company aggreed to increse their offer after the zoom meeting.  They informed us finalize this with with  third party house damages</t>
  </si>
  <si>
    <t>F/FCR/1/010/1002187/2021</t>
  </si>
  <si>
    <t>Iron piecs Stolen</t>
  </si>
  <si>
    <t>We have submitted delayed reson via e mail.</t>
  </si>
  <si>
    <t>20 OF 08.2020</t>
  </si>
  <si>
    <t>Approved amount received and sent to the project. Still not received any feedback 09.05.2022</t>
  </si>
  <si>
    <t>this variation area not inset to the insurance cover</t>
  </si>
  <si>
    <t>Reject</t>
  </si>
  <si>
    <t>22 of 08 2021</t>
  </si>
  <si>
    <t>Claim Brakdown received</t>
  </si>
  <si>
    <t>Piliyandala Maharaga Road Project</t>
  </si>
  <si>
    <t>F/010/FCR/47522</t>
  </si>
  <si>
    <t>Policy No</t>
  </si>
  <si>
    <t>Malapalla Railway Corridor</t>
  </si>
  <si>
    <t>CO1421NC0023432</t>
  </si>
  <si>
    <t>CLCO14NC24000032</t>
  </si>
  <si>
    <t>CEYLINCO</t>
  </si>
  <si>
    <t>Mrs.Sandra</t>
  </si>
  <si>
    <t>Polish of the Third Party Car &amp; Wheezig due to dust</t>
  </si>
  <si>
    <t>Station Road, Malapalla , Pannipitiya</t>
  </si>
  <si>
    <t>F/010/FCR/47238</t>
  </si>
  <si>
    <t>F/FCR/1/010/1002128/2023</t>
  </si>
  <si>
    <t>FOT RAJARATA</t>
  </si>
  <si>
    <t>ABANS</t>
  </si>
  <si>
    <t xml:space="preserve">Damage to Air Conditionining System </t>
  </si>
  <si>
    <t>Mihithale</t>
  </si>
  <si>
    <t>F/010/FCR/47516</t>
  </si>
  <si>
    <t>WALMORUWA WSP</t>
  </si>
  <si>
    <t>Pallepola Precast Yard</t>
  </si>
  <si>
    <t>Destruction of Goods due to Heavy Rain</t>
  </si>
  <si>
    <t>Email Date</t>
  </si>
  <si>
    <t>Ampara Uhana Mahaoya Road Project</t>
  </si>
  <si>
    <t>CO1424NC0024627</t>
  </si>
  <si>
    <t>CLCO14NC24000025</t>
  </si>
  <si>
    <t>Damage Bituminous Prime coat</t>
  </si>
  <si>
    <t>Mangalagama , Ampara</t>
  </si>
  <si>
    <t>Original Loss Voucher collected by Ceylinco Dhanu -09-01-2025</t>
  </si>
  <si>
    <t>Original Claim documents collected by Ceylinco Dhanu -09-01-2025</t>
  </si>
  <si>
    <t>WCI</t>
  </si>
  <si>
    <t xml:space="preserve">W/010/W/60715 </t>
  </si>
  <si>
    <t>W/W/1/010/1000790/2024</t>
  </si>
  <si>
    <t>Mr. Y. Yukunaraja</t>
  </si>
  <si>
    <t>Bodi Damage</t>
  </si>
  <si>
    <t>Original Loss Voucher collected by SLIC Massenger -09-01-2025</t>
  </si>
  <si>
    <t>F/FCR/1/010/1002797/2024</t>
  </si>
  <si>
    <t>Mr. A.G. Buddhika Gayashan</t>
  </si>
  <si>
    <t>Boundary Wall</t>
  </si>
  <si>
    <t>Piliyandala</t>
  </si>
  <si>
    <t>G/010/PA/40273</t>
  </si>
  <si>
    <t>Mr. D P G G R Fernando</t>
  </si>
  <si>
    <t>Death</t>
  </si>
  <si>
    <t>PA</t>
  </si>
  <si>
    <t>KMTTDP</t>
  </si>
  <si>
    <t>Koswatta Junction</t>
  </si>
  <si>
    <t>Fallen from the bus</t>
  </si>
  <si>
    <t>Received</t>
  </si>
  <si>
    <t>CLCO14NC24000031</t>
  </si>
  <si>
    <t>Kandy Road, Ampara</t>
  </si>
  <si>
    <t>05-02-2025
sent to site</t>
  </si>
  <si>
    <t>F/FCR/1/010/1000389/2024</t>
  </si>
  <si>
    <t>Damage to Duct System of AC Unit du to an impact</t>
  </si>
  <si>
    <t>CLCO14NC24000022</t>
  </si>
  <si>
    <t>Damage of prime surface due to adverse weather</t>
  </si>
  <si>
    <t>Ampara Uhana Road Project</t>
  </si>
  <si>
    <t>1st Claim Amount</t>
  </si>
  <si>
    <t>2nd Claim Amount</t>
  </si>
  <si>
    <t>3rd Calim Amount - Pending</t>
  </si>
  <si>
    <t>1st Payment for Insurer</t>
  </si>
  <si>
    <t>12 months</t>
  </si>
  <si>
    <t xml:space="preserve">2nd Payment for Insurer </t>
  </si>
  <si>
    <t>6 months</t>
  </si>
  <si>
    <t>Total for Clamis</t>
  </si>
  <si>
    <t>1 months</t>
  </si>
  <si>
    <t>Difference</t>
  </si>
  <si>
    <t>Profit</t>
  </si>
  <si>
    <t>CRWCI240000032</t>
  </si>
  <si>
    <t>WCHO250000004500</t>
  </si>
  <si>
    <t>FAIRFIRST</t>
  </si>
  <si>
    <t>K.RAMUR</t>
  </si>
  <si>
    <t>WORKING WITH CRAWLER CRANE TO SHIFT THE "H BEAMS" THOSE STACKED ALONG WITH THE SIDE OF ROAD</t>
  </si>
  <si>
    <t>BODY INJURY</t>
  </si>
  <si>
    <t>KMTT SITE PREMISES</t>
  </si>
  <si>
    <t>Monthly Income</t>
  </si>
  <si>
    <t>Daily Rate</t>
  </si>
  <si>
    <t>Designation</t>
  </si>
  <si>
    <t>SKILLED LABOUR</t>
  </si>
  <si>
    <t>CO1424NC0024663</t>
  </si>
  <si>
    <t>CLCO14NC2400000029</t>
  </si>
  <si>
    <t>FOM SABARAGAMUWA</t>
  </si>
  <si>
    <t>Dr. Vageesha</t>
  </si>
  <si>
    <t>Sabaragamuwa University Medical Faculty Project, Ratnapura</t>
  </si>
  <si>
    <t>CLCO14NC25000002</t>
  </si>
  <si>
    <t>SAKAI HV80 TON ROLLER</t>
  </si>
  <si>
    <t>Machinert</t>
  </si>
  <si>
    <t>RATHNAPURA - VERALUPAFACALTY
OF MEDICINE</t>
  </si>
  <si>
    <t>Claim  form receivde from Ceylinco on 21-02-2025</t>
  </si>
  <si>
    <t>CRFPA220000081</t>
  </si>
  <si>
    <t>ALHO250000002000</t>
  </si>
  <si>
    <t>MAGA ONE</t>
  </si>
  <si>
    <t>PROPERTY ALL RISK</t>
  </si>
  <si>
    <t>Glass Damage at Cafe Area MAGA ONE</t>
  </si>
  <si>
    <t>MAGA ONE CAFÉ AREA</t>
  </si>
  <si>
    <t>Reason for deduction not handed over the removed items</t>
  </si>
  <si>
    <t>Original check gave to Ms. Devika on 28-04-2025</t>
  </si>
  <si>
    <t>F/FCR/1/010/1002653/2024</t>
  </si>
  <si>
    <t>CHEQUE GIVEN TO THE MS. DEVIKA ON 22-05-2025</t>
  </si>
  <si>
    <t>SITE</t>
  </si>
  <si>
    <t>Filled to Walmoruwa Insurance File</t>
  </si>
  <si>
    <t>F/010/FCR/47479</t>
  </si>
  <si>
    <t>F/FCR/1/010/1002413/2024</t>
  </si>
  <si>
    <t>DAMAGE TO WATER BOARD PIPE LINE</t>
  </si>
  <si>
    <t>THIRD PARTY</t>
  </si>
  <si>
    <t>3rd Party
Property Damage</t>
  </si>
  <si>
    <t>Adjusted Amount</t>
  </si>
  <si>
    <t>Sent to Massenger</t>
  </si>
  <si>
    <t>Original check gave to Ms. Devika on27/05/2025</t>
  </si>
  <si>
    <t>collected by  massenger 25-03-2025</t>
  </si>
  <si>
    <t>Original check gave to Ms. Devika on 03-04-2025</t>
  </si>
  <si>
    <t>FRHO240000001600</t>
  </si>
  <si>
    <t xml:space="preserve">MAG ONE </t>
  </si>
  <si>
    <t xml:space="preserve">GLAS DOR BROKEN </t>
  </si>
  <si>
    <t xml:space="preserve">Mr. Vinushka withdraw this claim </t>
  </si>
  <si>
    <t>Original check gave to Ms. Devika on 20/06/2025</t>
  </si>
  <si>
    <t>Leave 
From</t>
  </si>
  <si>
    <t>Leave
To</t>
  </si>
  <si>
    <t>Total Leave</t>
  </si>
  <si>
    <t xml:space="preserve">Loss Voucher Collected Date </t>
  </si>
  <si>
    <t>Received Amount</t>
  </si>
  <si>
    <t>Estimated Amount</t>
  </si>
  <si>
    <t>Cheque Recived Date</t>
  </si>
  <si>
    <t>Claim No</t>
  </si>
  <si>
    <t>Project Name</t>
  </si>
  <si>
    <t>Accident Date</t>
  </si>
  <si>
    <t>Damage Type</t>
  </si>
  <si>
    <t>Claim form Sent or Emailed Date</t>
  </si>
  <si>
    <t>Cheque handed over to Ms. Devika on 11-03-2025</t>
  </si>
  <si>
    <t>Cheque handed over to Ms. Devika on 06-01-2025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</si>
</sst>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9"/>
      <color theme="1"/>
      <name val="Times New Roman"/>
      <family val="1"/>
    </font>
    <font>
      <b/>
      <sz val="10"/>
      <color theme="1"/>
      <name val="Garamond"/>
      <family val="1"/>
    </font>
    <font>
      <b/>
      <sz val="10"/>
      <color rgb="FFFF0000"/>
      <name val="Garamond"/>
      <family val="1"/>
    </font>
    <font>
      <sz val="10"/>
      <color theme="1"/>
      <name val="Garamond"/>
      <family val="1"/>
    </font>
    <font>
      <sz val="10"/>
      <name val="Garamond"/>
      <family val="1"/>
    </font>
    <font>
      <sz val="9"/>
      <color rgb="FFFF0000"/>
      <name val="Times New Roman"/>
      <family val="1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222222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22222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31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43" fontId="6" fillId="2" borderId="1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43" fontId="8" fillId="0" borderId="1" xfId="1" applyFont="1" applyFill="1" applyBorder="1" applyAlignment="1">
      <alignment horizontal="center" vertical="center" wrapText="1"/>
    </xf>
    <xf numFmtId="43" fontId="8" fillId="0" borderId="1" xfId="1" applyFont="1" applyFill="1" applyBorder="1" applyAlignment="1">
      <alignment horizontal="right" vertical="center" wrapText="1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8" fillId="0" borderId="0" xfId="0" applyFont="1" applyFill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Fill="1" applyAlignment="1">
      <alignment wrapText="1"/>
    </xf>
    <xf numFmtId="43" fontId="8" fillId="3" borderId="1" xfId="1" applyFont="1" applyFill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vertical="center" wrapText="1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43" fontId="10" fillId="0" borderId="1" xfId="1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43" fontId="10" fillId="0" borderId="0" xfId="1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43" fontId="0" fillId="0" borderId="0" xfId="1" applyFont="1"/>
    <xf numFmtId="0" fontId="12" fillId="0" borderId="0" xfId="0" applyFont="1"/>
    <xf numFmtId="43" fontId="12" fillId="0" borderId="0" xfId="1" applyFont="1"/>
    <xf numFmtId="43" fontId="0" fillId="0" borderId="0" xfId="0" applyNumberFormat="1"/>
    <xf numFmtId="0" fontId="0" fillId="0" borderId="1" xfId="0" applyBorder="1" applyAlignment="1">
      <alignment horizontal="center"/>
    </xf>
    <xf numFmtId="43" fontId="0" fillId="0" borderId="1" xfId="0" applyNumberFormat="1" applyBorder="1"/>
    <xf numFmtId="43" fontId="0" fillId="0" borderId="0" xfId="0" applyNumberFormat="1" applyBorder="1"/>
    <xf numFmtId="0" fontId="13" fillId="2" borderId="4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164" fontId="14" fillId="0" borderId="1" xfId="0" applyNumberFormat="1" applyFont="1" applyFill="1" applyBorder="1" applyAlignment="1">
      <alignment horizontal="left" vertical="center" wrapText="1"/>
    </xf>
    <xf numFmtId="43" fontId="14" fillId="0" borderId="1" xfId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164" fontId="16" fillId="4" borderId="1" xfId="0" applyNumberFormat="1" applyFont="1" applyFill="1" applyBorder="1" applyAlignment="1">
      <alignment horizontal="left" vertical="center" wrapText="1"/>
    </xf>
    <xf numFmtId="43" fontId="16" fillId="4" borderId="1" xfId="1" applyFont="1" applyFill="1" applyBorder="1" applyAlignment="1">
      <alignment horizontal="left" vertical="center" wrapText="1"/>
    </xf>
    <xf numFmtId="43" fontId="17" fillId="4" borderId="1" xfId="1" applyFont="1" applyFill="1" applyBorder="1" applyAlignment="1">
      <alignment horizontal="left" vertical="center" wrapText="1"/>
    </xf>
    <xf numFmtId="0" fontId="16" fillId="4" borderId="0" xfId="0" applyFont="1" applyFill="1" applyAlignment="1">
      <alignment horizontal="left" vertical="center" wrapText="1"/>
    </xf>
    <xf numFmtId="0" fontId="16" fillId="4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left" vertical="center" wrapText="1"/>
    </xf>
    <xf numFmtId="43" fontId="16" fillId="0" borderId="1" xfId="1" applyFont="1" applyFill="1" applyBorder="1" applyAlignment="1">
      <alignment horizontal="left" vertical="center" wrapText="1"/>
    </xf>
    <xf numFmtId="43" fontId="17" fillId="0" borderId="1" xfId="1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3" fillId="2" borderId="5" xfId="2" applyNumberFormat="1" applyFont="1" applyFill="1" applyBorder="1" applyAlignment="1" applyProtection="1">
      <alignment horizontal="left" vertical="center"/>
    </xf>
    <xf numFmtId="14" fontId="16" fillId="0" borderId="1" xfId="0" applyNumberFormat="1" applyFont="1" applyFill="1" applyBorder="1" applyAlignment="1">
      <alignment horizontal="left" vertical="center" wrapText="1"/>
    </xf>
    <xf numFmtId="14" fontId="17" fillId="0" borderId="1" xfId="1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/>
    </xf>
    <xf numFmtId="0" fontId="18" fillId="0" borderId="0" xfId="0" applyFont="1" applyFill="1" applyBorder="1" applyAlignment="1">
      <alignment horizontal="left" vertical="center" wrapText="1"/>
    </xf>
    <xf numFmtId="164" fontId="16" fillId="0" borderId="0" xfId="0" applyNumberFormat="1" applyFont="1" applyFill="1" applyBorder="1" applyAlignment="1">
      <alignment horizontal="left" vertical="center" wrapText="1"/>
    </xf>
    <xf numFmtId="43" fontId="16" fillId="0" borderId="0" xfId="1" applyFont="1" applyFill="1" applyBorder="1" applyAlignment="1">
      <alignment horizontal="left" vertical="center" wrapText="1"/>
    </xf>
    <xf numFmtId="43" fontId="17" fillId="0" borderId="0" xfId="1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wrapText="1"/>
    </xf>
    <xf numFmtId="43" fontId="16" fillId="0" borderId="0" xfId="1" applyFont="1" applyFill="1" applyAlignment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/>
    </xf>
    <xf numFmtId="0" fontId="16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center" vertical="center" wrapText="1"/>
    </xf>
    <xf numFmtId="43" fontId="20" fillId="0" borderId="1" xfId="1" applyFont="1" applyFill="1" applyBorder="1" applyAlignment="1">
      <alignment horizontal="right" vertical="center" wrapText="1"/>
    </xf>
    <xf numFmtId="43" fontId="20" fillId="0" borderId="1" xfId="1" applyFont="1" applyFill="1" applyBorder="1" applyAlignment="1">
      <alignment horizontal="left" vertical="center" wrapText="1"/>
    </xf>
    <xf numFmtId="43" fontId="20" fillId="0" borderId="1" xfId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43" fontId="21" fillId="0" borderId="1" xfId="1" applyFont="1" applyFill="1" applyBorder="1" applyAlignment="1">
      <alignment horizontal="right" vertical="center" wrapText="1"/>
    </xf>
    <xf numFmtId="0" fontId="21" fillId="0" borderId="0" xfId="0" applyFont="1" applyAlignment="1">
      <alignment vertical="center"/>
    </xf>
    <xf numFmtId="0" fontId="19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left" vertical="center"/>
    </xf>
    <xf numFmtId="14" fontId="21" fillId="0" borderId="1" xfId="0" applyNumberFormat="1" applyFont="1" applyFill="1" applyBorder="1" applyAlignment="1">
      <alignment horizontal="left" vertical="center" wrapText="1"/>
    </xf>
    <xf numFmtId="43" fontId="21" fillId="0" borderId="1" xfId="1" applyFont="1" applyFill="1" applyBorder="1" applyAlignment="1">
      <alignment horizontal="left" vertical="center" wrapText="1"/>
    </xf>
    <xf numFmtId="43" fontId="21" fillId="0" borderId="1" xfId="0" applyNumberFormat="1" applyFont="1" applyFill="1" applyBorder="1" applyAlignment="1">
      <alignment horizontal="left" vertical="center" wrapText="1"/>
    </xf>
    <xf numFmtId="0" fontId="21" fillId="0" borderId="0" xfId="0" applyFont="1"/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14" fontId="21" fillId="0" borderId="1" xfId="0" applyNumberFormat="1" applyFont="1" applyFill="1" applyBorder="1" applyAlignment="1">
      <alignment vertical="center"/>
    </xf>
    <xf numFmtId="43" fontId="21" fillId="0" borderId="1" xfId="1" applyFont="1" applyFill="1" applyBorder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14" fontId="21" fillId="0" borderId="1" xfId="0" applyNumberFormat="1" applyFont="1" applyFill="1" applyBorder="1" applyAlignment="1">
      <alignment horizontal="right" vertical="center"/>
    </xf>
    <xf numFmtId="14" fontId="22" fillId="0" borderId="1" xfId="0" applyNumberFormat="1" applyFont="1" applyFill="1" applyBorder="1" applyAlignment="1">
      <alignment horizontal="right" vertical="center" wrapText="1"/>
    </xf>
    <xf numFmtId="14" fontId="21" fillId="0" borderId="1" xfId="1" applyNumberFormat="1" applyFont="1" applyFill="1" applyBorder="1" applyAlignment="1">
      <alignment vertical="center"/>
    </xf>
    <xf numFmtId="43" fontId="21" fillId="0" borderId="1" xfId="0" applyNumberFormat="1" applyFont="1" applyFill="1" applyBorder="1" applyAlignment="1">
      <alignment vertical="center"/>
    </xf>
    <xf numFmtId="14" fontId="21" fillId="0" borderId="1" xfId="0" applyNumberFormat="1" applyFont="1" applyFill="1" applyBorder="1" applyAlignment="1">
      <alignment horizontal="left" vertical="center"/>
    </xf>
    <xf numFmtId="0" fontId="16" fillId="4" borderId="0" xfId="0" applyFont="1" applyFill="1" applyAlignment="1">
      <alignment horizontal="left" vertical="center" wrapText="1"/>
    </xf>
    <xf numFmtId="164" fontId="8" fillId="0" borderId="2" xfId="0" applyNumberFormat="1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8" fillId="0" borderId="3" xfId="1" applyFont="1" applyFill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 wrapText="1"/>
    </xf>
    <xf numFmtId="43" fontId="8" fillId="0" borderId="3" xfId="1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zoomScale="87" zoomScaleNormal="87" workbookViewId="0">
      <pane ySplit="1" topLeftCell="A2" activePane="bottomLeft" state="frozen"/>
      <selection pane="bottomLeft" activeCell="A7" sqref="A7:XFD7"/>
    </sheetView>
  </sheetViews>
  <sheetFormatPr defaultRowHeight="15" x14ac:dyDescent="0.25"/>
  <cols>
    <col min="1" max="1" width="24.42578125" style="87" customWidth="1"/>
    <col min="2" max="2" width="26" style="87" customWidth="1"/>
    <col min="3" max="3" width="11.85546875" style="87" bestFit="1" customWidth="1"/>
    <col min="4" max="4" width="20.5703125" style="87" customWidth="1"/>
    <col min="5" max="5" width="9.7109375" style="87" customWidth="1"/>
    <col min="6" max="6" width="15.42578125" style="87" customWidth="1"/>
    <col min="7" max="7" width="11.85546875" style="87" customWidth="1"/>
    <col min="8" max="8" width="12.140625" style="87" customWidth="1"/>
    <col min="9" max="9" width="3.85546875" style="87" hidden="1" customWidth="1"/>
    <col min="10" max="10" width="12.42578125" style="77" customWidth="1"/>
    <col min="11" max="11" width="15.5703125" style="87" customWidth="1"/>
    <col min="12" max="12" width="7.85546875" style="87" customWidth="1"/>
    <col min="13" max="13" width="12.42578125" style="87" customWidth="1"/>
    <col min="14" max="14" width="12.140625" style="87" bestFit="1" customWidth="1"/>
    <col min="15" max="16" width="13.28515625" style="87" customWidth="1"/>
    <col min="17" max="17" width="16.28515625" style="88" bestFit="1" customWidth="1"/>
    <col min="18" max="18" width="11" style="88" bestFit="1" customWidth="1"/>
    <col min="19" max="19" width="12.42578125" style="88" bestFit="1" customWidth="1"/>
    <col min="20" max="20" width="17.42578125" style="88" bestFit="1" customWidth="1"/>
    <col min="21" max="21" width="25" style="89" customWidth="1"/>
    <col min="22" max="22" width="12.7109375" style="87" bestFit="1" customWidth="1"/>
    <col min="23" max="23" width="17" style="77" customWidth="1"/>
    <col min="24" max="24" width="24.85546875" style="87" customWidth="1"/>
    <col min="25" max="16384" width="9.140625" style="90"/>
  </cols>
  <sheetData>
    <row r="1" spans="1:28" s="65" customFormat="1" ht="114" x14ac:dyDescent="0.25">
      <c r="A1" s="61" t="s">
        <v>76</v>
      </c>
      <c r="B1" s="61" t="s">
        <v>40</v>
      </c>
      <c r="C1" s="61" t="s">
        <v>41</v>
      </c>
      <c r="D1" s="61" t="s">
        <v>42</v>
      </c>
      <c r="E1" s="61" t="s">
        <v>43</v>
      </c>
      <c r="F1" s="61" t="s">
        <v>44</v>
      </c>
      <c r="G1" s="62" t="s">
        <v>45</v>
      </c>
      <c r="H1" s="61" t="s">
        <v>47</v>
      </c>
      <c r="I1" s="61" t="s">
        <v>48</v>
      </c>
      <c r="J1" s="61" t="s">
        <v>49</v>
      </c>
      <c r="K1" s="61" t="s">
        <v>50</v>
      </c>
      <c r="L1" s="61" t="s">
        <v>51</v>
      </c>
      <c r="M1" s="61" t="s">
        <v>94</v>
      </c>
      <c r="N1" s="62" t="s">
        <v>52</v>
      </c>
      <c r="O1" s="61" t="s">
        <v>53</v>
      </c>
      <c r="P1" s="61" t="s">
        <v>178</v>
      </c>
      <c r="Q1" s="63" t="s">
        <v>54</v>
      </c>
      <c r="R1" s="63" t="s">
        <v>55</v>
      </c>
      <c r="S1" s="63" t="s">
        <v>177</v>
      </c>
      <c r="T1" s="63" t="s">
        <v>57</v>
      </c>
      <c r="U1" s="64" t="s">
        <v>58</v>
      </c>
      <c r="V1" s="63" t="s">
        <v>59</v>
      </c>
      <c r="W1" s="61" t="s">
        <v>60</v>
      </c>
      <c r="X1" s="61" t="s">
        <v>61</v>
      </c>
    </row>
    <row r="2" spans="1:28" s="72" customFormat="1" ht="73.5" customHeight="1" x14ac:dyDescent="0.25">
      <c r="A2" s="66" t="s">
        <v>12</v>
      </c>
      <c r="B2" s="67" t="s">
        <v>24</v>
      </c>
      <c r="C2" s="67" t="s">
        <v>2</v>
      </c>
      <c r="D2" s="66" t="s">
        <v>25</v>
      </c>
      <c r="E2" s="67" t="s">
        <v>3</v>
      </c>
      <c r="F2" s="67" t="s">
        <v>26</v>
      </c>
      <c r="G2" s="68">
        <v>43734</v>
      </c>
      <c r="H2" s="67" t="s">
        <v>19</v>
      </c>
      <c r="I2" s="67"/>
      <c r="J2" s="67" t="s">
        <v>27</v>
      </c>
      <c r="K2" s="67" t="s">
        <v>28</v>
      </c>
      <c r="L2" s="67" t="s">
        <v>9</v>
      </c>
      <c r="M2" s="67"/>
      <c r="N2" s="67" t="s">
        <v>29</v>
      </c>
      <c r="O2" s="67"/>
      <c r="P2" s="67"/>
      <c r="Q2" s="69">
        <v>958450.9</v>
      </c>
      <c r="R2" s="69">
        <v>350000</v>
      </c>
      <c r="S2" s="69">
        <v>560852.6</v>
      </c>
      <c r="T2" s="69">
        <v>210852.6</v>
      </c>
      <c r="U2" s="70" t="s">
        <v>63</v>
      </c>
      <c r="V2" s="70" t="s">
        <v>73</v>
      </c>
      <c r="W2" s="67" t="s">
        <v>30</v>
      </c>
      <c r="X2" s="67" t="s">
        <v>31</v>
      </c>
      <c r="Y2" s="71" t="s">
        <v>67</v>
      </c>
      <c r="Z2" s="118" t="s">
        <v>69</v>
      </c>
      <c r="AA2" s="118"/>
      <c r="AB2" s="118"/>
    </row>
    <row r="3" spans="1:28" s="78" customFormat="1" ht="28.5" customHeight="1" x14ac:dyDescent="0.25">
      <c r="A3" s="58"/>
      <c r="B3" s="59"/>
      <c r="C3" s="59"/>
      <c r="D3" s="59"/>
      <c r="E3" s="59"/>
      <c r="F3" s="73"/>
      <c r="G3" s="74"/>
      <c r="H3" s="59"/>
      <c r="I3" s="59"/>
      <c r="J3" s="59"/>
      <c r="K3" s="59"/>
      <c r="L3" s="59"/>
      <c r="M3" s="59"/>
      <c r="N3" s="74"/>
      <c r="O3" s="59"/>
      <c r="P3" s="59"/>
      <c r="Q3" s="75"/>
      <c r="R3" s="75"/>
      <c r="S3" s="75"/>
      <c r="T3" s="75"/>
      <c r="U3" s="76"/>
      <c r="V3" s="75"/>
      <c r="W3" s="59"/>
      <c r="X3" s="59"/>
      <c r="Y3" s="77"/>
      <c r="Z3" s="77"/>
    </row>
    <row r="4" spans="1:28" s="78" customFormat="1" ht="28.5" customHeight="1" x14ac:dyDescent="0.25">
      <c r="A4" s="58" t="s">
        <v>75</v>
      </c>
      <c r="B4" s="59" t="s">
        <v>108</v>
      </c>
      <c r="C4" s="78" t="s">
        <v>2</v>
      </c>
      <c r="D4" s="57" t="s">
        <v>74</v>
      </c>
      <c r="E4" s="79" t="s">
        <v>3</v>
      </c>
      <c r="F4" s="73" t="s">
        <v>109</v>
      </c>
      <c r="G4" s="74"/>
      <c r="H4" s="59" t="s">
        <v>176</v>
      </c>
      <c r="I4" s="59"/>
      <c r="J4" s="59" t="s">
        <v>110</v>
      </c>
      <c r="K4" s="59" t="s">
        <v>111</v>
      </c>
      <c r="L4" s="59" t="s">
        <v>8</v>
      </c>
      <c r="M4" s="80">
        <v>45665</v>
      </c>
      <c r="N4" s="74">
        <v>45666</v>
      </c>
      <c r="O4" s="59" t="s">
        <v>180</v>
      </c>
      <c r="P4" s="59"/>
      <c r="Q4" s="75">
        <v>549407.87</v>
      </c>
      <c r="R4" s="75"/>
      <c r="S4" s="75">
        <v>250000</v>
      </c>
      <c r="T4" s="75">
        <v>250000</v>
      </c>
      <c r="U4" s="76" t="s">
        <v>119</v>
      </c>
      <c r="V4" s="75">
        <v>250000</v>
      </c>
      <c r="W4" s="59"/>
      <c r="X4" s="59" t="s">
        <v>181</v>
      </c>
      <c r="Y4" s="77"/>
      <c r="Z4" s="77"/>
    </row>
    <row r="5" spans="1:28" s="78" customFormat="1" ht="48" customHeight="1" x14ac:dyDescent="0.25">
      <c r="A5" s="58" t="s">
        <v>78</v>
      </c>
      <c r="B5" s="59" t="s">
        <v>79</v>
      </c>
      <c r="C5" s="59" t="s">
        <v>80</v>
      </c>
      <c r="D5" s="59" t="s">
        <v>77</v>
      </c>
      <c r="E5" s="73" t="s">
        <v>3</v>
      </c>
      <c r="F5" s="73" t="s">
        <v>81</v>
      </c>
      <c r="G5" s="74"/>
      <c r="H5" s="59" t="s">
        <v>176</v>
      </c>
      <c r="I5" s="59"/>
      <c r="J5" s="59" t="s">
        <v>82</v>
      </c>
      <c r="K5" s="59" t="s">
        <v>83</v>
      </c>
      <c r="L5" s="59" t="s">
        <v>8</v>
      </c>
      <c r="M5" s="59"/>
      <c r="N5" s="74"/>
      <c r="P5" s="59"/>
      <c r="Q5" s="75">
        <v>73570</v>
      </c>
      <c r="R5" s="75"/>
      <c r="S5" s="75"/>
      <c r="T5" s="75"/>
      <c r="U5" s="76"/>
      <c r="V5" s="75"/>
      <c r="W5" s="59"/>
      <c r="X5" s="59" t="s">
        <v>101</v>
      </c>
      <c r="Y5" s="77"/>
      <c r="Z5" s="77"/>
    </row>
    <row r="6" spans="1:28" s="78" customFormat="1" ht="28.5" customHeight="1" x14ac:dyDescent="0.25">
      <c r="A6" s="58" t="s">
        <v>84</v>
      </c>
      <c r="B6" s="59" t="s">
        <v>85</v>
      </c>
      <c r="C6" s="59" t="s">
        <v>2</v>
      </c>
      <c r="D6" s="59" t="s">
        <v>86</v>
      </c>
      <c r="E6" s="59" t="s">
        <v>3</v>
      </c>
      <c r="F6" s="73" t="s">
        <v>87</v>
      </c>
      <c r="G6" s="74">
        <v>45599</v>
      </c>
      <c r="H6" s="59" t="s">
        <v>19</v>
      </c>
      <c r="I6" s="59"/>
      <c r="J6" s="59" t="s">
        <v>88</v>
      </c>
      <c r="K6" s="59" t="s">
        <v>89</v>
      </c>
      <c r="L6" s="59" t="s">
        <v>8</v>
      </c>
      <c r="M6" s="59"/>
      <c r="N6" s="74"/>
      <c r="O6" s="59"/>
      <c r="P6" s="59"/>
      <c r="Q6" s="75">
        <v>931177</v>
      </c>
      <c r="R6" s="75">
        <v>93117.7</v>
      </c>
      <c r="S6" s="75">
        <f>Q6-R6</f>
        <v>838059.3</v>
      </c>
      <c r="T6" s="75">
        <v>830059.3</v>
      </c>
      <c r="V6" s="75">
        <f>T6</f>
        <v>830059.3</v>
      </c>
      <c r="W6" s="59"/>
      <c r="X6" s="76" t="s">
        <v>166</v>
      </c>
      <c r="Y6" s="77"/>
      <c r="Z6" s="77"/>
    </row>
    <row r="7" spans="1:28" s="78" customFormat="1" ht="42" customHeight="1" x14ac:dyDescent="0.25">
      <c r="A7" s="58" t="s">
        <v>90</v>
      </c>
      <c r="B7" s="59" t="s">
        <v>168</v>
      </c>
      <c r="C7" s="59" t="s">
        <v>2</v>
      </c>
      <c r="D7" s="59" t="s">
        <v>91</v>
      </c>
      <c r="E7" s="59" t="s">
        <v>3</v>
      </c>
      <c r="F7" s="73"/>
      <c r="G7" s="74">
        <v>45622</v>
      </c>
      <c r="H7" s="59" t="s">
        <v>5</v>
      </c>
      <c r="I7" s="59"/>
      <c r="J7" s="59" t="s">
        <v>93</v>
      </c>
      <c r="K7" s="59" t="s">
        <v>92</v>
      </c>
      <c r="L7" s="59" t="s">
        <v>8</v>
      </c>
      <c r="M7" s="59"/>
      <c r="N7" s="74">
        <v>45298</v>
      </c>
      <c r="O7" s="80">
        <v>45754</v>
      </c>
      <c r="P7" s="80"/>
      <c r="Q7" s="75">
        <v>848000</v>
      </c>
      <c r="R7" s="75">
        <v>100000</v>
      </c>
      <c r="S7" s="75">
        <v>578660</v>
      </c>
      <c r="T7" s="75">
        <f>S7-R7</f>
        <v>478660</v>
      </c>
      <c r="U7" s="81" t="s">
        <v>119</v>
      </c>
      <c r="V7" s="75">
        <f>T7</f>
        <v>478660</v>
      </c>
      <c r="W7" s="59" t="s">
        <v>171</v>
      </c>
      <c r="X7" s="59" t="s">
        <v>169</v>
      </c>
      <c r="Y7" s="77"/>
      <c r="Z7" s="77"/>
    </row>
    <row r="8" spans="1:28" s="78" customFormat="1" ht="42" customHeight="1" x14ac:dyDescent="0.25">
      <c r="A8" s="58" t="s">
        <v>96</v>
      </c>
      <c r="B8" s="59" t="s">
        <v>125</v>
      </c>
      <c r="C8" s="59" t="s">
        <v>80</v>
      </c>
      <c r="D8" s="59" t="s">
        <v>95</v>
      </c>
      <c r="E8" s="82" t="s">
        <v>3</v>
      </c>
      <c r="F8" s="73"/>
      <c r="G8" s="74">
        <v>45594</v>
      </c>
      <c r="H8" s="59" t="s">
        <v>5</v>
      </c>
      <c r="I8" s="59"/>
      <c r="J8" s="59" t="s">
        <v>126</v>
      </c>
      <c r="K8" s="59" t="s">
        <v>99</v>
      </c>
      <c r="L8" s="59" t="s">
        <v>8</v>
      </c>
      <c r="M8" s="59"/>
      <c r="N8" s="74">
        <v>45631</v>
      </c>
      <c r="O8" s="59"/>
      <c r="P8" s="59"/>
      <c r="Q8" s="75"/>
      <c r="R8" s="75"/>
      <c r="S8" s="75"/>
      <c r="T8" s="75">
        <v>1835096.4</v>
      </c>
      <c r="U8" s="76"/>
      <c r="V8" s="75"/>
      <c r="W8" s="59"/>
      <c r="X8" s="59"/>
      <c r="Y8" s="77"/>
      <c r="Z8" s="77"/>
    </row>
    <row r="9" spans="1:28" s="78" customFormat="1" ht="45" x14ac:dyDescent="0.25">
      <c r="A9" s="58" t="s">
        <v>96</v>
      </c>
      <c r="B9" s="59" t="s">
        <v>97</v>
      </c>
      <c r="C9" s="59" t="s">
        <v>80</v>
      </c>
      <c r="D9" s="59" t="s">
        <v>95</v>
      </c>
      <c r="E9" s="82" t="s">
        <v>3</v>
      </c>
      <c r="F9" s="73"/>
      <c r="G9" s="74">
        <v>45646</v>
      </c>
      <c r="H9" s="59" t="s">
        <v>5</v>
      </c>
      <c r="I9" s="59"/>
      <c r="J9" s="59" t="s">
        <v>98</v>
      </c>
      <c r="K9" s="59" t="s">
        <v>99</v>
      </c>
      <c r="L9" s="59" t="s">
        <v>8</v>
      </c>
      <c r="M9" s="59"/>
      <c r="N9" s="74"/>
      <c r="O9" s="59"/>
      <c r="P9" s="59"/>
      <c r="Q9" s="75"/>
      <c r="R9" s="75"/>
      <c r="S9" s="75"/>
      <c r="T9" s="75">
        <v>817814.7</v>
      </c>
      <c r="U9" s="76" t="s">
        <v>119</v>
      </c>
      <c r="V9" s="75">
        <v>817814.7</v>
      </c>
      <c r="W9" s="59"/>
      <c r="X9" s="59" t="s">
        <v>100</v>
      </c>
      <c r="Y9" s="77"/>
      <c r="Z9" s="77"/>
    </row>
    <row r="10" spans="1:28" s="78" customFormat="1" ht="28.5" customHeight="1" x14ac:dyDescent="0.25">
      <c r="A10" s="59" t="s">
        <v>103</v>
      </c>
      <c r="B10" s="59" t="s">
        <v>104</v>
      </c>
      <c r="C10" s="59" t="s">
        <v>2</v>
      </c>
      <c r="D10" s="59" t="s">
        <v>91</v>
      </c>
      <c r="E10" s="59" t="s">
        <v>102</v>
      </c>
      <c r="F10" s="73" t="s">
        <v>105</v>
      </c>
      <c r="G10" s="74"/>
      <c r="H10" s="59" t="s">
        <v>106</v>
      </c>
      <c r="I10" s="59"/>
      <c r="J10" s="59"/>
      <c r="K10" s="59"/>
      <c r="L10" s="59" t="s">
        <v>8</v>
      </c>
      <c r="M10" s="80">
        <v>45665</v>
      </c>
      <c r="N10" s="74"/>
      <c r="O10" s="59"/>
      <c r="P10" s="59"/>
      <c r="Q10" s="75"/>
      <c r="R10" s="75">
        <v>15000</v>
      </c>
      <c r="S10" s="75"/>
      <c r="T10" s="75">
        <v>15000</v>
      </c>
      <c r="U10" s="76" t="s">
        <v>119</v>
      </c>
      <c r="V10" s="75">
        <v>15000</v>
      </c>
      <c r="W10" s="59"/>
      <c r="X10" s="59" t="s">
        <v>107</v>
      </c>
      <c r="Y10" s="77"/>
      <c r="Z10" s="77"/>
    </row>
    <row r="11" spans="1:28" s="78" customFormat="1" ht="28.5" customHeight="1" x14ac:dyDescent="0.25">
      <c r="A11" s="59" t="s">
        <v>112</v>
      </c>
      <c r="B11" s="59"/>
      <c r="C11" s="59" t="s">
        <v>2</v>
      </c>
      <c r="D11" s="59" t="s">
        <v>116</v>
      </c>
      <c r="E11" s="59" t="s">
        <v>115</v>
      </c>
      <c r="F11" s="73" t="s">
        <v>113</v>
      </c>
      <c r="G11" s="74">
        <v>45614</v>
      </c>
      <c r="H11" s="59" t="s">
        <v>114</v>
      </c>
      <c r="I11" s="59"/>
      <c r="J11" s="59" t="s">
        <v>118</v>
      </c>
      <c r="K11" s="59" t="s">
        <v>117</v>
      </c>
      <c r="L11" s="59" t="s">
        <v>8</v>
      </c>
      <c r="M11" s="80">
        <v>45672</v>
      </c>
      <c r="N11" s="74"/>
      <c r="O11" s="59"/>
      <c r="P11" s="59"/>
      <c r="Q11" s="75"/>
      <c r="R11" s="75"/>
      <c r="S11" s="75"/>
      <c r="T11" s="75"/>
      <c r="U11" s="76"/>
      <c r="V11" s="75"/>
      <c r="W11" s="59"/>
      <c r="X11" s="59"/>
      <c r="Y11" s="77"/>
      <c r="Z11" s="77"/>
    </row>
    <row r="12" spans="1:28" s="78" customFormat="1" ht="28.5" customHeight="1" x14ac:dyDescent="0.25">
      <c r="A12" s="59" t="s">
        <v>96</v>
      </c>
      <c r="B12" s="59" t="s">
        <v>120</v>
      </c>
      <c r="C12" s="59" t="s">
        <v>80</v>
      </c>
      <c r="D12" s="59" t="s">
        <v>95</v>
      </c>
      <c r="E12" s="59" t="s">
        <v>3</v>
      </c>
      <c r="F12" s="73"/>
      <c r="G12" s="74">
        <v>45622</v>
      </c>
      <c r="H12" s="59" t="s">
        <v>5</v>
      </c>
      <c r="I12" s="59"/>
      <c r="J12" s="59" t="s">
        <v>98</v>
      </c>
      <c r="K12" s="59" t="s">
        <v>121</v>
      </c>
      <c r="L12" s="59" t="s">
        <v>8</v>
      </c>
      <c r="M12" s="59"/>
      <c r="N12" s="74"/>
      <c r="O12" s="80" t="s">
        <v>122</v>
      </c>
      <c r="P12" s="80">
        <v>45793</v>
      </c>
      <c r="Q12" s="75"/>
      <c r="R12" s="75">
        <f>280651.59+75351.25</f>
        <v>356002.84</v>
      </c>
      <c r="S12" s="75">
        <f>2806515.93+753512.5</f>
        <v>3560028.43</v>
      </c>
      <c r="T12" s="75">
        <f>S12-R12</f>
        <v>3204025.5900000003</v>
      </c>
      <c r="U12" s="76" t="s">
        <v>119</v>
      </c>
      <c r="V12" s="75">
        <f>T12</f>
        <v>3204025.5900000003</v>
      </c>
      <c r="W12" s="59"/>
      <c r="X12" s="59" t="s">
        <v>179</v>
      </c>
      <c r="Y12" s="77"/>
      <c r="Z12" s="77"/>
    </row>
    <row r="13" spans="1:28" s="78" customFormat="1" ht="28.5" customHeight="1" x14ac:dyDescent="0.25">
      <c r="A13" s="58" t="s">
        <v>84</v>
      </c>
      <c r="B13" s="59" t="s">
        <v>123</v>
      </c>
      <c r="C13" s="59" t="s">
        <v>2</v>
      </c>
      <c r="D13" s="59" t="s">
        <v>86</v>
      </c>
      <c r="E13" s="59" t="s">
        <v>3</v>
      </c>
      <c r="F13" s="73"/>
      <c r="G13" s="74">
        <v>45343</v>
      </c>
      <c r="H13" s="59" t="s">
        <v>5</v>
      </c>
      <c r="I13" s="59"/>
      <c r="J13" s="59" t="s">
        <v>124</v>
      </c>
      <c r="K13" s="59" t="s">
        <v>89</v>
      </c>
      <c r="L13" s="59" t="s">
        <v>8</v>
      </c>
      <c r="M13" s="59"/>
      <c r="N13" s="74"/>
      <c r="O13" s="80" t="s">
        <v>122</v>
      </c>
      <c r="P13" s="80"/>
      <c r="Q13" s="75">
        <v>1205727.8</v>
      </c>
      <c r="R13" s="75">
        <v>105730.18</v>
      </c>
      <c r="S13" s="75">
        <v>1057301.8</v>
      </c>
      <c r="T13" s="75">
        <f>S13-R13</f>
        <v>951571.62000000011</v>
      </c>
      <c r="U13" s="76" t="s">
        <v>119</v>
      </c>
      <c r="V13" s="75">
        <f>T13</f>
        <v>951571.62000000011</v>
      </c>
      <c r="W13" s="59"/>
      <c r="X13" s="59" t="s">
        <v>167</v>
      </c>
      <c r="Y13" s="77"/>
      <c r="Z13" s="77"/>
    </row>
    <row r="14" spans="1:28" s="78" customFormat="1" ht="28.5" customHeight="1" x14ac:dyDescent="0.25">
      <c r="A14" s="59" t="s">
        <v>150</v>
      </c>
      <c r="B14" s="59" t="s">
        <v>151</v>
      </c>
      <c r="C14" s="59" t="s">
        <v>80</v>
      </c>
      <c r="D14" s="59" t="s">
        <v>152</v>
      </c>
      <c r="E14" s="59" t="s">
        <v>3</v>
      </c>
      <c r="F14" s="73" t="s">
        <v>153</v>
      </c>
      <c r="G14" s="74">
        <v>45614</v>
      </c>
      <c r="H14" s="59" t="s">
        <v>19</v>
      </c>
      <c r="I14" s="59"/>
      <c r="J14" s="59" t="s">
        <v>3</v>
      </c>
      <c r="K14" s="59" t="s">
        <v>154</v>
      </c>
      <c r="L14" s="59" t="s">
        <v>8</v>
      </c>
      <c r="M14" s="59"/>
      <c r="N14" s="74">
        <v>45684</v>
      </c>
      <c r="O14" s="59"/>
      <c r="P14" s="59"/>
      <c r="Q14" s="75"/>
      <c r="R14" s="75"/>
      <c r="S14" s="75"/>
      <c r="T14" s="75"/>
      <c r="U14" s="76"/>
      <c r="V14" s="75"/>
      <c r="W14" s="59"/>
      <c r="X14" s="59"/>
      <c r="Y14" s="77"/>
      <c r="Z14" s="77"/>
    </row>
    <row r="15" spans="1:28" s="78" customFormat="1" ht="28.5" customHeight="1" x14ac:dyDescent="0.25">
      <c r="A15" s="59" t="s">
        <v>150</v>
      </c>
      <c r="B15" s="59" t="s">
        <v>155</v>
      </c>
      <c r="C15" s="59" t="s">
        <v>80</v>
      </c>
      <c r="D15" s="59" t="s">
        <v>152</v>
      </c>
      <c r="E15" s="59" t="s">
        <v>3</v>
      </c>
      <c r="F15" s="73"/>
      <c r="G15" s="74"/>
      <c r="H15" s="59" t="s">
        <v>157</v>
      </c>
      <c r="I15" s="59"/>
      <c r="J15" s="59" t="s">
        <v>156</v>
      </c>
      <c r="K15" s="59" t="s">
        <v>158</v>
      </c>
      <c r="L15" s="59" t="s">
        <v>159</v>
      </c>
      <c r="M15" s="59"/>
      <c r="N15" s="74"/>
      <c r="O15" s="59"/>
      <c r="P15" s="59"/>
      <c r="Q15" s="75"/>
      <c r="R15" s="75"/>
      <c r="S15" s="75"/>
      <c r="T15" s="75"/>
      <c r="U15" s="76"/>
      <c r="V15" s="75"/>
      <c r="W15" s="59"/>
      <c r="X15" s="59"/>
      <c r="Y15" s="77"/>
      <c r="Z15" s="77"/>
    </row>
    <row r="16" spans="1:28" s="78" customFormat="1" ht="28.5" customHeight="1" x14ac:dyDescent="0.25">
      <c r="A16" s="59" t="s">
        <v>160</v>
      </c>
      <c r="B16" s="59" t="s">
        <v>161</v>
      </c>
      <c r="C16" s="59" t="s">
        <v>141</v>
      </c>
      <c r="D16" s="59" t="s">
        <v>162</v>
      </c>
      <c r="E16" s="59" t="s">
        <v>163</v>
      </c>
      <c r="F16" s="73"/>
      <c r="G16" s="91"/>
      <c r="H16" s="59"/>
      <c r="I16" s="59"/>
      <c r="J16" s="59" t="s">
        <v>164</v>
      </c>
      <c r="K16" s="59" t="s">
        <v>165</v>
      </c>
      <c r="L16" s="59"/>
      <c r="M16" s="59"/>
      <c r="N16" s="74"/>
      <c r="O16" s="59"/>
      <c r="P16" s="59"/>
      <c r="Q16" s="75"/>
      <c r="R16" s="75"/>
      <c r="S16" s="75"/>
      <c r="T16" s="75">
        <f>T12+T9+T8</f>
        <v>5856936.6899999995</v>
      </c>
      <c r="U16" s="76"/>
      <c r="V16" s="75"/>
      <c r="W16" s="59"/>
      <c r="X16" s="59"/>
      <c r="Y16" s="77"/>
      <c r="Z16" s="77"/>
    </row>
    <row r="17" spans="1:26" s="78" customFormat="1" ht="60" x14ac:dyDescent="0.25">
      <c r="A17" s="59" t="s">
        <v>172</v>
      </c>
      <c r="B17" s="59" t="s">
        <v>173</v>
      </c>
      <c r="C17" s="59" t="s">
        <v>2</v>
      </c>
      <c r="D17" s="59" t="s">
        <v>116</v>
      </c>
      <c r="E17" s="59" t="s">
        <v>3</v>
      </c>
      <c r="F17" s="73"/>
      <c r="G17" s="74">
        <v>45593</v>
      </c>
      <c r="H17" s="59" t="s">
        <v>175</v>
      </c>
      <c r="I17" s="59"/>
      <c r="J17" s="59" t="s">
        <v>174</v>
      </c>
      <c r="K17" s="59" t="s">
        <v>170</v>
      </c>
      <c r="L17" s="59" t="s">
        <v>8</v>
      </c>
      <c r="M17" s="59"/>
      <c r="N17" s="74"/>
      <c r="O17" s="80">
        <v>45811</v>
      </c>
      <c r="P17" s="80"/>
      <c r="Q17" s="75">
        <v>702809.58</v>
      </c>
      <c r="R17" s="75">
        <v>250000</v>
      </c>
      <c r="S17" s="75"/>
      <c r="T17" s="75">
        <f>Q17-R17</f>
        <v>452809.57999999996</v>
      </c>
      <c r="U17" s="76" t="s">
        <v>119</v>
      </c>
      <c r="V17" s="75">
        <f>T17</f>
        <v>452809.57999999996</v>
      </c>
      <c r="W17" s="59"/>
      <c r="X17" s="59" t="s">
        <v>186</v>
      </c>
      <c r="Y17" s="77"/>
      <c r="Z17" s="77"/>
    </row>
    <row r="18" spans="1:26" s="78" customFormat="1" ht="60" x14ac:dyDescent="0.25">
      <c r="A18" s="59" t="s">
        <v>160</v>
      </c>
      <c r="B18" s="59" t="s">
        <v>182</v>
      </c>
      <c r="C18" s="59" t="s">
        <v>141</v>
      </c>
      <c r="D18" s="59" t="s">
        <v>183</v>
      </c>
      <c r="E18" s="59"/>
      <c r="F18" s="73"/>
      <c r="G18" s="74"/>
      <c r="H18" s="59"/>
      <c r="I18" s="59"/>
      <c r="J18" s="59" t="s">
        <v>184</v>
      </c>
      <c r="K18" s="59"/>
      <c r="L18" s="59"/>
      <c r="M18" s="59"/>
      <c r="N18" s="74" t="s">
        <v>185</v>
      </c>
      <c r="O18" s="59"/>
      <c r="P18" s="59"/>
      <c r="Q18" s="75"/>
      <c r="R18" s="75"/>
      <c r="S18" s="75"/>
      <c r="T18" s="75"/>
      <c r="U18" s="76"/>
      <c r="V18" s="75"/>
      <c r="W18" s="59"/>
      <c r="X18" s="59"/>
      <c r="Y18" s="77"/>
      <c r="Z18" s="77"/>
    </row>
    <row r="19" spans="1:26" s="78" customFormat="1" ht="28.5" customHeight="1" x14ac:dyDescent="0.25">
      <c r="A19" s="59"/>
      <c r="B19" s="59"/>
      <c r="C19" s="59"/>
      <c r="D19" s="59"/>
      <c r="E19" s="59"/>
      <c r="F19" s="73"/>
      <c r="G19" s="74"/>
      <c r="H19" s="59"/>
      <c r="I19" s="59"/>
      <c r="J19" s="59"/>
      <c r="K19" s="59"/>
      <c r="L19" s="59"/>
      <c r="M19" s="59"/>
      <c r="N19" s="74"/>
      <c r="O19" s="59"/>
      <c r="P19" s="59"/>
      <c r="Q19" s="75"/>
      <c r="R19" s="75"/>
      <c r="S19" s="75"/>
      <c r="T19" s="75"/>
      <c r="U19" s="76"/>
      <c r="V19" s="75"/>
      <c r="W19" s="59"/>
      <c r="X19" s="59"/>
      <c r="Y19" s="77"/>
      <c r="Z19" s="77"/>
    </row>
    <row r="20" spans="1:26" s="78" customFormat="1" ht="28.5" customHeight="1" x14ac:dyDescent="0.25">
      <c r="A20" s="59"/>
      <c r="B20" s="59"/>
      <c r="C20" s="59"/>
      <c r="D20" s="59"/>
      <c r="E20" s="59"/>
      <c r="F20" s="73"/>
      <c r="G20" s="74"/>
      <c r="H20" s="59"/>
      <c r="I20" s="59"/>
      <c r="J20" s="59"/>
      <c r="K20" s="59"/>
      <c r="L20" s="59"/>
      <c r="M20" s="59"/>
      <c r="N20" s="74"/>
      <c r="O20" s="59"/>
      <c r="P20" s="59"/>
      <c r="Q20" s="75"/>
      <c r="R20" s="75"/>
      <c r="S20" s="75"/>
      <c r="T20" s="75"/>
      <c r="U20" s="76"/>
      <c r="V20" s="75"/>
      <c r="W20" s="59"/>
      <c r="X20" s="59"/>
      <c r="Y20" s="77"/>
      <c r="Z20" s="77"/>
    </row>
    <row r="21" spans="1:26" s="78" customFormat="1" ht="28.5" customHeight="1" x14ac:dyDescent="0.25">
      <c r="A21" s="59"/>
      <c r="B21" s="59"/>
      <c r="C21" s="59"/>
      <c r="D21" s="59"/>
      <c r="E21" s="59"/>
      <c r="F21" s="73"/>
      <c r="G21" s="74"/>
      <c r="H21" s="59"/>
      <c r="I21" s="59"/>
      <c r="J21" s="59"/>
      <c r="K21" s="59"/>
      <c r="L21" s="59"/>
      <c r="M21" s="59"/>
      <c r="N21" s="74"/>
      <c r="O21" s="59"/>
      <c r="P21" s="59"/>
      <c r="Q21" s="75"/>
      <c r="R21" s="75"/>
      <c r="S21" s="75"/>
      <c r="T21" s="75"/>
      <c r="U21" s="76"/>
      <c r="V21" s="75"/>
      <c r="W21" s="59"/>
      <c r="X21" s="59"/>
      <c r="Y21" s="77"/>
      <c r="Z21" s="77"/>
    </row>
    <row r="22" spans="1:26" s="78" customFormat="1" ht="28.5" customHeight="1" x14ac:dyDescent="0.25">
      <c r="A22" s="59"/>
      <c r="B22" s="59"/>
      <c r="C22" s="59"/>
      <c r="D22" s="59"/>
      <c r="E22" s="59"/>
      <c r="F22" s="73"/>
      <c r="G22" s="74"/>
      <c r="H22" s="59"/>
      <c r="I22" s="59"/>
      <c r="J22" s="59"/>
      <c r="K22" s="59"/>
      <c r="L22" s="59"/>
      <c r="M22" s="59"/>
      <c r="N22" s="74"/>
      <c r="O22" s="59"/>
      <c r="P22" s="59"/>
      <c r="Q22" s="75"/>
      <c r="R22" s="75"/>
      <c r="S22" s="75"/>
      <c r="T22" s="75"/>
      <c r="U22" s="76"/>
      <c r="V22" s="75"/>
      <c r="W22" s="59"/>
      <c r="X22" s="59"/>
      <c r="Y22" s="77"/>
      <c r="Z22" s="77"/>
    </row>
    <row r="23" spans="1:26" s="78" customFormat="1" ht="28.5" customHeight="1" x14ac:dyDescent="0.25">
      <c r="A23" s="60"/>
      <c r="B23" s="60"/>
      <c r="C23" s="60"/>
      <c r="D23" s="60"/>
      <c r="E23" s="60"/>
      <c r="F23" s="83"/>
      <c r="G23" s="84"/>
      <c r="H23" s="60"/>
      <c r="I23" s="60"/>
      <c r="J23" s="60"/>
      <c r="K23" s="60"/>
      <c r="L23" s="60"/>
      <c r="M23" s="60"/>
      <c r="N23" s="84"/>
      <c r="O23" s="60"/>
      <c r="P23" s="60"/>
      <c r="Q23" s="85"/>
      <c r="R23" s="85"/>
      <c r="S23" s="85"/>
      <c r="T23" s="85"/>
      <c r="U23" s="86"/>
      <c r="V23" s="85"/>
      <c r="W23" s="60"/>
      <c r="X23" s="60"/>
      <c r="Y23" s="77"/>
      <c r="Z23" s="77"/>
    </row>
    <row r="24" spans="1:26" s="78" customFormat="1" ht="28.5" customHeight="1" x14ac:dyDescent="0.25">
      <c r="A24" s="60"/>
      <c r="B24" s="60"/>
      <c r="C24" s="60"/>
      <c r="D24" s="60"/>
      <c r="E24" s="60"/>
      <c r="F24" s="83"/>
      <c r="G24" s="84"/>
      <c r="H24" s="60"/>
      <c r="I24" s="60"/>
      <c r="J24" s="60"/>
      <c r="K24" s="60"/>
      <c r="L24" s="60"/>
      <c r="M24" s="60"/>
      <c r="N24" s="84"/>
      <c r="O24" s="60"/>
      <c r="P24" s="60"/>
      <c r="Q24" s="85"/>
      <c r="R24" s="85"/>
      <c r="S24" s="85"/>
      <c r="T24" s="85"/>
      <c r="U24" s="86"/>
      <c r="V24" s="85"/>
      <c r="W24" s="60"/>
      <c r="X24" s="60"/>
      <c r="Y24" s="77"/>
      <c r="Z24" s="77"/>
    </row>
    <row r="25" spans="1:26" s="78" customFormat="1" ht="28.5" customHeight="1" x14ac:dyDescent="0.25">
      <c r="A25" s="60"/>
      <c r="B25" s="60"/>
      <c r="C25" s="60"/>
      <c r="D25" s="60"/>
      <c r="E25" s="60"/>
      <c r="F25" s="83"/>
      <c r="G25" s="84"/>
      <c r="H25" s="60"/>
      <c r="I25" s="60"/>
      <c r="J25" s="60"/>
      <c r="K25" s="60"/>
      <c r="L25" s="60"/>
      <c r="M25" s="60"/>
      <c r="N25" s="84"/>
      <c r="O25" s="60"/>
      <c r="P25" s="60"/>
      <c r="Q25" s="85"/>
      <c r="R25" s="85"/>
      <c r="S25" s="85"/>
      <c r="T25" s="85"/>
      <c r="U25" s="86"/>
      <c r="V25" s="85"/>
      <c r="W25" s="60"/>
      <c r="X25" s="60"/>
      <c r="Y25" s="77"/>
      <c r="Z25" s="77"/>
    </row>
  </sheetData>
  <mergeCells count="1">
    <mergeCell ref="Z2:A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1"/>
  <sheetViews>
    <sheetView workbookViewId="0">
      <selection activeCell="D34" sqref="D34"/>
    </sheetView>
  </sheetViews>
  <sheetFormatPr defaultRowHeight="15" x14ac:dyDescent="0.25"/>
  <cols>
    <col min="1" max="1" width="26" bestFit="1" customWidth="1"/>
    <col min="2" max="2" width="13.28515625" style="50" bestFit="1" customWidth="1"/>
    <col min="3" max="3" width="13.28515625" bestFit="1" customWidth="1"/>
    <col min="5" max="5" width="11.5703125" bestFit="1" customWidth="1"/>
    <col min="6" max="6" width="13.28515625" bestFit="1" customWidth="1"/>
  </cols>
  <sheetData>
    <row r="2" spans="1:6" x14ac:dyDescent="0.25">
      <c r="A2" t="s">
        <v>127</v>
      </c>
    </row>
    <row r="4" spans="1:6" x14ac:dyDescent="0.25">
      <c r="A4" t="s">
        <v>128</v>
      </c>
      <c r="B4" s="50">
        <v>1835096.4</v>
      </c>
    </row>
    <row r="6" spans="1:6" x14ac:dyDescent="0.25">
      <c r="A6" t="s">
        <v>129</v>
      </c>
      <c r="B6" s="50">
        <v>817814.7</v>
      </c>
    </row>
    <row r="8" spans="1:6" x14ac:dyDescent="0.25">
      <c r="A8" t="s">
        <v>130</v>
      </c>
      <c r="B8" s="50">
        <v>2525864.3400000003</v>
      </c>
    </row>
    <row r="10" spans="1:6" s="51" customFormat="1" x14ac:dyDescent="0.25">
      <c r="A10" s="51" t="s">
        <v>135</v>
      </c>
      <c r="B10" s="52">
        <f>SUM(B4:B8)</f>
        <v>5178775.4399999995</v>
      </c>
    </row>
    <row r="11" spans="1:6" x14ac:dyDescent="0.25">
      <c r="E11" s="54" t="s">
        <v>136</v>
      </c>
      <c r="F11" s="54" t="s">
        <v>134</v>
      </c>
    </row>
    <row r="12" spans="1:6" x14ac:dyDescent="0.25">
      <c r="A12" t="s">
        <v>131</v>
      </c>
      <c r="B12" s="50" t="s">
        <v>132</v>
      </c>
      <c r="C12" s="50">
        <v>3015577.82</v>
      </c>
      <c r="E12" s="55">
        <f>C12/12</f>
        <v>251298.15166666664</v>
      </c>
      <c r="F12" s="55">
        <f>E12*6</f>
        <v>1507788.91</v>
      </c>
    </row>
    <row r="13" spans="1:6" x14ac:dyDescent="0.25">
      <c r="C13" s="50"/>
      <c r="E13" s="56"/>
      <c r="F13" s="56"/>
    </row>
    <row r="14" spans="1:6" x14ac:dyDescent="0.25">
      <c r="E14" s="54" t="s">
        <v>136</v>
      </c>
      <c r="F14" s="54" t="s">
        <v>134</v>
      </c>
    </row>
    <row r="15" spans="1:6" x14ac:dyDescent="0.25">
      <c r="A15" t="s">
        <v>133</v>
      </c>
      <c r="B15" s="50" t="s">
        <v>134</v>
      </c>
      <c r="C15" s="50">
        <v>2023446.45</v>
      </c>
      <c r="E15" s="55">
        <f>C15/6</f>
        <v>337241.07500000001</v>
      </c>
      <c r="F15" s="55">
        <f>E15*6</f>
        <v>2023446.4500000002</v>
      </c>
    </row>
    <row r="18" spans="1:6" x14ac:dyDescent="0.25">
      <c r="A18" t="s">
        <v>137</v>
      </c>
      <c r="C18" s="53">
        <f>C12-C15</f>
        <v>992131.36999999988</v>
      </c>
      <c r="E18" s="53">
        <f>E15-E12</f>
        <v>85942.923333333369</v>
      </c>
      <c r="F18" s="53">
        <f>F15-F12</f>
        <v>515657.54000000027</v>
      </c>
    </row>
    <row r="21" spans="1:6" x14ac:dyDescent="0.25">
      <c r="A21" t="s">
        <v>138</v>
      </c>
      <c r="F21" s="53">
        <f>B10-F18</f>
        <v>4663117.8999999994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2"/>
  <sheetViews>
    <sheetView zoomScale="71" zoomScaleNormal="71" workbookViewId="0">
      <pane ySplit="1" topLeftCell="A2" activePane="bottomLeft" state="frozen"/>
      <selection pane="bottomLeft" activeCell="F17" sqref="F17"/>
    </sheetView>
  </sheetViews>
  <sheetFormatPr defaultRowHeight="15" x14ac:dyDescent="0.25"/>
  <cols>
    <col min="1" max="1" width="16.5703125" bestFit="1" customWidth="1"/>
    <col min="2" max="2" width="18.5703125" customWidth="1"/>
    <col min="3" max="3" width="0" hidden="1" customWidth="1"/>
    <col min="4" max="4" width="17.7109375" style="7" hidden="1" customWidth="1"/>
    <col min="6" max="6" width="12.5703125" style="7" bestFit="1" customWidth="1"/>
    <col min="7" max="7" width="12" bestFit="1" customWidth="1"/>
    <col min="8" max="8" width="0" style="6" hidden="1" customWidth="1"/>
    <col min="9" max="9" width="14.85546875" style="7" hidden="1" customWidth="1"/>
    <col min="10" max="10" width="0" hidden="1" customWidth="1"/>
    <col min="11" max="11" width="14.42578125" style="7" bestFit="1" customWidth="1"/>
    <col min="12" max="12" width="12.85546875" style="7" hidden="1" customWidth="1"/>
    <col min="13" max="13" width="8.85546875" customWidth="1"/>
    <col min="14" max="14" width="12.28515625" bestFit="1" customWidth="1"/>
    <col min="15" max="15" width="10.7109375" bestFit="1" customWidth="1"/>
    <col min="16" max="16" width="19.28515625" style="7" bestFit="1" customWidth="1"/>
    <col min="17" max="17" width="13.85546875" bestFit="1" customWidth="1"/>
    <col min="18" max="18" width="18.85546875" bestFit="1" customWidth="1"/>
    <col min="19" max="19" width="14.42578125" bestFit="1" customWidth="1"/>
    <col min="20" max="20" width="9.140625" style="7"/>
    <col min="21" max="21" width="10.42578125" hidden="1" customWidth="1"/>
    <col min="22" max="22" width="0" style="8" hidden="1" customWidth="1"/>
    <col min="23" max="23" width="24.85546875" customWidth="1"/>
    <col min="24" max="24" width="14.140625" customWidth="1"/>
  </cols>
  <sheetData>
    <row r="1" spans="1:28" s="30" customFormat="1" ht="64.5" customHeight="1" x14ac:dyDescent="0.2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10" t="s">
        <v>45</v>
      </c>
      <c r="H1" s="9" t="s">
        <v>46</v>
      </c>
      <c r="I1" s="9" t="s">
        <v>47</v>
      </c>
      <c r="J1" s="9" t="s">
        <v>48</v>
      </c>
      <c r="K1" s="11" t="s">
        <v>49</v>
      </c>
      <c r="L1" s="11" t="s">
        <v>50</v>
      </c>
      <c r="M1" s="11" t="s">
        <v>51</v>
      </c>
      <c r="N1" s="12" t="s">
        <v>52</v>
      </c>
      <c r="O1" s="11" t="s">
        <v>53</v>
      </c>
      <c r="P1" s="13" t="s">
        <v>54</v>
      </c>
      <c r="Q1" s="13" t="s">
        <v>55</v>
      </c>
      <c r="R1" s="13" t="s">
        <v>56</v>
      </c>
      <c r="S1" s="13" t="s">
        <v>57</v>
      </c>
      <c r="T1" s="9" t="s">
        <v>58</v>
      </c>
      <c r="U1" s="14" t="s">
        <v>59</v>
      </c>
      <c r="V1" s="11" t="s">
        <v>60</v>
      </c>
      <c r="W1" s="15" t="s">
        <v>61</v>
      </c>
      <c r="X1" s="29"/>
    </row>
    <row r="2" spans="1:28" s="1" customFormat="1" ht="60.75" customHeight="1" x14ac:dyDescent="0.25">
      <c r="A2" s="16" t="s">
        <v>0</v>
      </c>
      <c r="B2" s="16" t="s">
        <v>1</v>
      </c>
      <c r="C2" s="16" t="s">
        <v>2</v>
      </c>
      <c r="D2" s="16" t="s">
        <v>25</v>
      </c>
      <c r="E2" s="16" t="s">
        <v>3</v>
      </c>
      <c r="F2" s="16"/>
      <c r="G2" s="17">
        <v>43529</v>
      </c>
      <c r="H2" s="16" t="s">
        <v>4</v>
      </c>
      <c r="I2" s="16" t="s">
        <v>5</v>
      </c>
      <c r="J2" s="16"/>
      <c r="K2" s="16" t="s">
        <v>6</v>
      </c>
      <c r="L2" s="16" t="s">
        <v>7</v>
      </c>
      <c r="M2" s="16" t="s">
        <v>8</v>
      </c>
      <c r="N2" s="17">
        <v>43614</v>
      </c>
      <c r="O2" s="16" t="s">
        <v>9</v>
      </c>
      <c r="P2" s="34">
        <v>7774990.2800000003</v>
      </c>
      <c r="Q2" s="18">
        <v>500000</v>
      </c>
      <c r="R2" s="18">
        <v>6211066.5899999999</v>
      </c>
      <c r="S2" s="19">
        <v>5711066.5899999999</v>
      </c>
      <c r="T2" s="18" t="s">
        <v>10</v>
      </c>
      <c r="U2" s="20"/>
      <c r="V2" s="16" t="s">
        <v>11</v>
      </c>
      <c r="W2" s="21"/>
      <c r="X2" s="22"/>
    </row>
    <row r="3" spans="1:28" s="3" customFormat="1" ht="25.5" customHeight="1" x14ac:dyDescent="0.25">
      <c r="A3" s="121" t="s">
        <v>12</v>
      </c>
      <c r="B3" s="123" t="s">
        <v>13</v>
      </c>
      <c r="C3" s="123" t="s">
        <v>2</v>
      </c>
      <c r="D3" s="123" t="s">
        <v>25</v>
      </c>
      <c r="E3" s="125" t="s">
        <v>3</v>
      </c>
      <c r="F3" s="123"/>
      <c r="G3" s="119">
        <v>43619</v>
      </c>
      <c r="H3" s="123" t="s">
        <v>4</v>
      </c>
      <c r="I3" s="123" t="s">
        <v>5</v>
      </c>
      <c r="J3" s="121"/>
      <c r="K3" s="123" t="s">
        <v>14</v>
      </c>
      <c r="L3" s="123" t="s">
        <v>15</v>
      </c>
      <c r="M3" s="121" t="s">
        <v>8</v>
      </c>
      <c r="N3" s="119">
        <v>43636</v>
      </c>
      <c r="O3" s="119">
        <v>44294</v>
      </c>
      <c r="P3" s="34">
        <v>7774990.2800000003</v>
      </c>
      <c r="Q3" s="20">
        <v>500000</v>
      </c>
      <c r="R3" s="127">
        <v>6958723.2000000002</v>
      </c>
      <c r="S3" s="127">
        <v>5546913.9400000004</v>
      </c>
      <c r="T3" s="129" t="s">
        <v>9</v>
      </c>
      <c r="U3" s="127"/>
      <c r="V3" s="123" t="s">
        <v>16</v>
      </c>
      <c r="W3" s="27"/>
      <c r="X3" s="33"/>
      <c r="Y3" s="2"/>
      <c r="Z3" s="2"/>
      <c r="AA3" s="2"/>
      <c r="AB3" s="2"/>
    </row>
    <row r="4" spans="1:28" s="3" customFormat="1" ht="38.25" x14ac:dyDescent="0.25">
      <c r="A4" s="122"/>
      <c r="B4" s="124"/>
      <c r="C4" s="124"/>
      <c r="D4" s="124"/>
      <c r="E4" s="126"/>
      <c r="F4" s="124"/>
      <c r="G4" s="120"/>
      <c r="H4" s="124"/>
      <c r="I4" s="124"/>
      <c r="J4" s="122"/>
      <c r="K4" s="124"/>
      <c r="L4" s="124"/>
      <c r="M4" s="122"/>
      <c r="N4" s="120"/>
      <c r="O4" s="120"/>
      <c r="P4" s="18"/>
      <c r="Q4" s="18" t="s">
        <v>62</v>
      </c>
      <c r="R4" s="128"/>
      <c r="S4" s="128"/>
      <c r="T4" s="130"/>
      <c r="U4" s="128"/>
      <c r="V4" s="124"/>
      <c r="W4" s="27"/>
      <c r="X4" s="33"/>
      <c r="Y4" s="2"/>
      <c r="Z4" s="2"/>
      <c r="AA4" s="2"/>
      <c r="AB4" s="2"/>
    </row>
    <row r="5" spans="1:28" ht="64.5" customHeight="1" x14ac:dyDescent="0.25">
      <c r="A5" s="26" t="s">
        <v>12</v>
      </c>
      <c r="B5" s="26" t="s">
        <v>17</v>
      </c>
      <c r="C5" s="26" t="s">
        <v>2</v>
      </c>
      <c r="D5" s="16" t="s">
        <v>25</v>
      </c>
      <c r="E5" s="24" t="s">
        <v>3</v>
      </c>
      <c r="F5" s="26" t="s">
        <v>18</v>
      </c>
      <c r="G5" s="17">
        <v>43555</v>
      </c>
      <c r="H5" s="16" t="s">
        <v>19</v>
      </c>
      <c r="I5" s="26" t="s">
        <v>20</v>
      </c>
      <c r="J5" s="26"/>
      <c r="K5" s="26" t="s">
        <v>21</v>
      </c>
      <c r="L5" s="26" t="s">
        <v>22</v>
      </c>
      <c r="M5" s="26" t="s">
        <v>8</v>
      </c>
      <c r="N5" s="17">
        <v>43609</v>
      </c>
      <c r="O5" s="16"/>
      <c r="P5" s="18">
        <v>160000</v>
      </c>
      <c r="Q5" s="18">
        <v>0</v>
      </c>
      <c r="R5" s="18">
        <v>0</v>
      </c>
      <c r="S5" s="25">
        <v>63046.48</v>
      </c>
      <c r="T5" s="18" t="s">
        <v>8</v>
      </c>
      <c r="U5" s="20">
        <v>63046.48</v>
      </c>
      <c r="V5" s="16" t="s">
        <v>23</v>
      </c>
      <c r="W5" s="27"/>
      <c r="X5" s="28"/>
      <c r="Y5" s="4"/>
      <c r="Z5" s="4"/>
      <c r="AA5" s="5"/>
      <c r="AB5" s="5"/>
    </row>
    <row r="6" spans="1:28" s="39" customFormat="1" ht="44.25" customHeight="1" x14ac:dyDescent="0.25">
      <c r="A6" s="26" t="s">
        <v>12</v>
      </c>
      <c r="B6" s="26" t="s">
        <v>32</v>
      </c>
      <c r="C6" s="26" t="s">
        <v>2</v>
      </c>
      <c r="D6" s="16" t="s">
        <v>25</v>
      </c>
      <c r="E6" s="23" t="s">
        <v>3</v>
      </c>
      <c r="F6" s="26" t="s">
        <v>33</v>
      </c>
      <c r="G6" s="17">
        <v>43956</v>
      </c>
      <c r="H6" s="26" t="s">
        <v>34</v>
      </c>
      <c r="I6" s="16" t="s">
        <v>5</v>
      </c>
      <c r="J6" s="26"/>
      <c r="K6" s="26" t="s">
        <v>35</v>
      </c>
      <c r="L6" s="26" t="s">
        <v>36</v>
      </c>
      <c r="M6" s="26" t="s">
        <v>8</v>
      </c>
      <c r="N6" s="17">
        <v>44022</v>
      </c>
      <c r="O6" s="16"/>
      <c r="P6" s="34"/>
      <c r="Q6" s="35">
        <v>2500000</v>
      </c>
      <c r="R6" s="35">
        <v>5000000</v>
      </c>
      <c r="S6" s="36">
        <v>3518823.68</v>
      </c>
      <c r="T6" s="16" t="s">
        <v>9</v>
      </c>
      <c r="U6" s="20"/>
      <c r="V6" s="16" t="s">
        <v>37</v>
      </c>
      <c r="W6" s="16" t="s">
        <v>38</v>
      </c>
      <c r="X6" s="37" t="s">
        <v>64</v>
      </c>
      <c r="Y6" s="38"/>
      <c r="Z6" s="38"/>
    </row>
    <row r="7" spans="1:28" s="32" customFormat="1" ht="44.25" customHeight="1" x14ac:dyDescent="0.25">
      <c r="A7" s="26" t="s">
        <v>12</v>
      </c>
      <c r="B7" s="26" t="s">
        <v>65</v>
      </c>
      <c r="C7" s="26" t="s">
        <v>2</v>
      </c>
      <c r="D7" s="16" t="s">
        <v>25</v>
      </c>
      <c r="E7" s="23" t="s">
        <v>3</v>
      </c>
      <c r="F7" s="26" t="s">
        <v>33</v>
      </c>
      <c r="G7" s="17">
        <v>44547</v>
      </c>
      <c r="H7" s="26" t="s">
        <v>34</v>
      </c>
      <c r="I7" s="16" t="s">
        <v>5</v>
      </c>
      <c r="J7" s="26"/>
      <c r="K7" s="26" t="s">
        <v>66</v>
      </c>
      <c r="L7" s="26" t="s">
        <v>36</v>
      </c>
      <c r="M7" s="26" t="s">
        <v>8</v>
      </c>
      <c r="N7" s="17">
        <v>44547</v>
      </c>
      <c r="O7" s="16"/>
      <c r="P7" s="18">
        <v>5642200</v>
      </c>
      <c r="Q7" s="41" t="s">
        <v>71</v>
      </c>
      <c r="R7" s="41" t="s">
        <v>71</v>
      </c>
      <c r="S7" s="41">
        <v>0</v>
      </c>
      <c r="T7" s="42" t="s">
        <v>71</v>
      </c>
      <c r="U7" s="20"/>
      <c r="V7" s="16" t="s">
        <v>37</v>
      </c>
      <c r="W7" s="40" t="s">
        <v>70</v>
      </c>
      <c r="X7" s="16" t="s">
        <v>68</v>
      </c>
      <c r="Y7" s="31"/>
      <c r="Z7" s="31"/>
    </row>
    <row r="12" spans="1:28" s="43" customFormat="1" ht="24" x14ac:dyDescent="0.25">
      <c r="D12" s="44"/>
      <c r="F12" s="44"/>
      <c r="H12" s="45"/>
      <c r="I12" s="44"/>
      <c r="K12" s="44"/>
      <c r="L12" s="44"/>
      <c r="P12" s="46"/>
      <c r="Q12" s="46"/>
      <c r="R12" s="46"/>
      <c r="S12" s="47"/>
      <c r="T12" s="47"/>
      <c r="U12" s="48" t="s">
        <v>72</v>
      </c>
      <c r="V12" s="49"/>
    </row>
  </sheetData>
  <mergeCells count="20">
    <mergeCell ref="R3:R4"/>
    <mergeCell ref="S3:S4"/>
    <mergeCell ref="T3:T4"/>
    <mergeCell ref="U3:U4"/>
    <mergeCell ref="V3:V4"/>
    <mergeCell ref="A3:A4"/>
    <mergeCell ref="B3:B4"/>
    <mergeCell ref="C3:C4"/>
    <mergeCell ref="D3:D4"/>
    <mergeCell ref="E3:E4"/>
    <mergeCell ref="O3:O4"/>
    <mergeCell ref="J3:J4"/>
    <mergeCell ref="F3:F4"/>
    <mergeCell ref="H3:H4"/>
    <mergeCell ref="I3:I4"/>
    <mergeCell ref="K3:K4"/>
    <mergeCell ref="L3:L4"/>
    <mergeCell ref="M3:M4"/>
    <mergeCell ref="N3:N4"/>
    <mergeCell ref="G3:G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2.75" x14ac:dyDescent="0.2"/>
  <cols>
    <col min="1" max="3" width="9.140625" style="107"/>
    <col min="4" max="4" width="10.140625" style="107" customWidth="1"/>
    <col min="5" max="5" width="9.140625" style="107"/>
    <col min="6" max="6" width="10.7109375" style="107" customWidth="1"/>
    <col min="7" max="7" width="9.140625" style="107"/>
    <col min="8" max="8" width="16.42578125" style="107" customWidth="1"/>
    <col min="9" max="9" width="10.28515625" style="107" customWidth="1"/>
    <col min="10" max="10" width="9.140625" style="107"/>
    <col min="11" max="11" width="11.7109375" style="107" customWidth="1"/>
    <col min="12" max="12" width="9.5703125" style="107" bestFit="1" customWidth="1"/>
    <col min="13" max="13" width="10.5703125" style="107" bestFit="1" customWidth="1"/>
    <col min="14" max="16" width="10.5703125" style="107" customWidth="1"/>
    <col min="17" max="18" width="9.140625" style="107"/>
    <col min="19" max="19" width="9.85546875" style="107" bestFit="1" customWidth="1"/>
    <col min="20" max="20" width="9.7109375" style="107" bestFit="1" customWidth="1"/>
    <col min="21" max="21" width="9.85546875" style="107" bestFit="1" customWidth="1"/>
    <col min="22" max="22" width="11.140625" style="107" bestFit="1" customWidth="1"/>
    <col min="23" max="23" width="9.5703125" style="107" customWidth="1"/>
    <col min="24" max="24" width="11.140625" style="107" bestFit="1" customWidth="1"/>
    <col min="25" max="16384" width="9.140625" style="107"/>
  </cols>
  <sheetData>
    <row r="1" spans="1:26" s="97" customFormat="1" ht="63.75" x14ac:dyDescent="0.25">
      <c r="A1" s="92" t="s">
        <v>76</v>
      </c>
      <c r="B1" s="92" t="s">
        <v>194</v>
      </c>
      <c r="C1" s="92" t="s">
        <v>195</v>
      </c>
      <c r="D1" s="92" t="s">
        <v>41</v>
      </c>
      <c r="E1" s="92" t="s">
        <v>43</v>
      </c>
      <c r="F1" s="93" t="s">
        <v>196</v>
      </c>
      <c r="G1" s="92" t="s">
        <v>197</v>
      </c>
      <c r="H1" s="92" t="s">
        <v>46</v>
      </c>
      <c r="I1" s="92" t="s">
        <v>50</v>
      </c>
      <c r="J1" s="92" t="s">
        <v>44</v>
      </c>
      <c r="K1" s="92" t="s">
        <v>148</v>
      </c>
      <c r="L1" s="92" t="s">
        <v>147</v>
      </c>
      <c r="M1" s="92" t="s">
        <v>146</v>
      </c>
      <c r="N1" s="92" t="s">
        <v>187</v>
      </c>
      <c r="O1" s="92" t="s">
        <v>188</v>
      </c>
      <c r="P1" s="92" t="s">
        <v>189</v>
      </c>
      <c r="Q1" s="92" t="s">
        <v>48</v>
      </c>
      <c r="R1" s="92" t="s">
        <v>198</v>
      </c>
      <c r="S1" s="94" t="s">
        <v>192</v>
      </c>
      <c r="T1" s="94" t="s">
        <v>55</v>
      </c>
      <c r="U1" s="95" t="s">
        <v>177</v>
      </c>
      <c r="V1" s="94" t="s">
        <v>191</v>
      </c>
      <c r="W1" s="94" t="s">
        <v>190</v>
      </c>
      <c r="X1" s="96" t="s">
        <v>59</v>
      </c>
      <c r="Y1" s="92" t="s">
        <v>193</v>
      </c>
      <c r="Z1" s="92" t="s">
        <v>61</v>
      </c>
    </row>
    <row r="2" spans="1:26" s="100" customFormat="1" ht="89.25" x14ac:dyDescent="0.25">
      <c r="A2" s="98" t="s">
        <v>139</v>
      </c>
      <c r="B2" s="98" t="s">
        <v>140</v>
      </c>
      <c r="C2" s="109" t="s">
        <v>116</v>
      </c>
      <c r="D2" s="98" t="s">
        <v>141</v>
      </c>
      <c r="E2" s="109" t="s">
        <v>102</v>
      </c>
      <c r="F2" s="113">
        <v>45680</v>
      </c>
      <c r="G2" s="98" t="s">
        <v>144</v>
      </c>
      <c r="H2" s="98" t="s">
        <v>143</v>
      </c>
      <c r="I2" s="98" t="s">
        <v>145</v>
      </c>
      <c r="J2" s="109" t="s">
        <v>142</v>
      </c>
      <c r="K2" s="98" t="s">
        <v>149</v>
      </c>
      <c r="L2" s="111">
        <v>3000</v>
      </c>
      <c r="M2" s="111">
        <v>81000</v>
      </c>
      <c r="N2" s="115">
        <v>45680</v>
      </c>
      <c r="O2" s="115">
        <f>N2+P2</f>
        <v>45699</v>
      </c>
      <c r="P2" s="112">
        <v>19</v>
      </c>
      <c r="Q2" s="110">
        <v>45693</v>
      </c>
      <c r="R2" s="110">
        <v>45699</v>
      </c>
      <c r="S2" s="111">
        <v>125000</v>
      </c>
      <c r="T2" s="111">
        <v>15000</v>
      </c>
      <c r="U2" s="111">
        <v>100000</v>
      </c>
      <c r="V2" s="111">
        <f>U2-T2</f>
        <v>85000</v>
      </c>
      <c r="W2" s="110">
        <v>45713</v>
      </c>
      <c r="X2" s="116">
        <f>V2</f>
        <v>85000</v>
      </c>
      <c r="Y2" s="110">
        <v>45726</v>
      </c>
      <c r="Z2" s="98" t="s">
        <v>199</v>
      </c>
    </row>
    <row r="3" spans="1:26" s="103" customFormat="1" ht="42" customHeight="1" x14ac:dyDescent="0.25">
      <c r="A3" s="101" t="s">
        <v>90</v>
      </c>
      <c r="B3" s="102" t="s">
        <v>168</v>
      </c>
      <c r="C3" s="102" t="s">
        <v>91</v>
      </c>
      <c r="D3" s="108" t="s">
        <v>2</v>
      </c>
      <c r="E3" s="102" t="s">
        <v>3</v>
      </c>
      <c r="F3" s="114">
        <v>45622</v>
      </c>
      <c r="G3" s="102" t="s">
        <v>5</v>
      </c>
      <c r="H3" s="102" t="s">
        <v>93</v>
      </c>
      <c r="I3" s="102" t="s">
        <v>92</v>
      </c>
      <c r="J3" s="102"/>
      <c r="K3" s="108"/>
      <c r="L3" s="102"/>
      <c r="M3" s="102"/>
      <c r="N3" s="108"/>
      <c r="O3" s="108"/>
      <c r="P3" s="104"/>
      <c r="Q3" s="110">
        <v>45633</v>
      </c>
      <c r="R3" s="117">
        <v>45636</v>
      </c>
      <c r="S3" s="99">
        <v>848000</v>
      </c>
      <c r="T3" s="99">
        <v>100000</v>
      </c>
      <c r="U3" s="99">
        <v>578660</v>
      </c>
      <c r="V3" s="105">
        <f>U3-T3</f>
        <v>478660</v>
      </c>
      <c r="W3" s="104">
        <v>45659</v>
      </c>
      <c r="X3" s="106">
        <f>V3</f>
        <v>478660</v>
      </c>
      <c r="Y3" s="104">
        <v>45662</v>
      </c>
      <c r="Z3" s="98" t="s">
        <v>200</v>
      </c>
    </row>
  </sheetData>
  <pageMargins left="0.33" right="0.14000000000000001" top="0.75" bottom="0.75" header="0.3" footer="0.3"/>
  <pageSetup paperSize="8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 PARTY CLAIMS</vt:lpstr>
      <vt:lpstr>Sheet1</vt:lpstr>
      <vt:lpstr>PROJECT PROPERTY DAMAGE</vt:lpstr>
      <vt:lpstr>WCI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Chandula Dayananda</cp:lastModifiedBy>
  <cp:lastPrinted>2025-06-30T05:16:48Z</cp:lastPrinted>
  <dcterms:created xsi:type="dcterms:W3CDTF">2022-01-20T05:43:59Z</dcterms:created>
  <dcterms:modified xsi:type="dcterms:W3CDTF">2025-06-30T05:46:45Z</dcterms:modified>
</cp:coreProperties>
</file>