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<sst xmlns="http://schemas.openxmlformats.org/spreadsheetml/2006/main" count="2402" uniqueCount="587">
  <si>
    <t>File opened</t>
  </si>
  <si>
    <t>2022-07-12 21:05:28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</si>
  <si>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</si>
  <si>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</si>
  <si>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</si>
  <si>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</si>
  <si>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</si>
  <si>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</si>
  <si>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</si>
  <si>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</si>
  <si>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</si>
  <si>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</si>
  <si>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</si>
  <si>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</si>
  <si>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</si>
  <si>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Tue Jul 12 20:54</t>
  </si>
  <si>
    <t>H2O rangematch</t>
  </si>
  <si>
    <t>Tue Jul 12 21:00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</si>
  <si>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</si>
  <si>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</si>
  <si>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</si>
  <si>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</si>
  <si>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</si>
  <si>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</si>
  <si>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</si>
  <si>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</si>
  <si>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</si>
  <si>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21:05:28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</si>
  <si>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</si>
  <si>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</si>
  <si>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</si>
  <si>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</si>
  <si>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</si>
  <si>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</si>
  <si>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</si>
  <si>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</si>
  <si>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</si>
  <si>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</si>
  <si>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</si>
  <si>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</si>
  <si>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</si>
  <si>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</si>
  <si>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</si>
  <si>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</si>
  <si>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</si>
  <si>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</si>
  <si>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</si>
  <si>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</si>
  <si>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</si>
  <si>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</si>
  <si>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</si>
  <si>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</si>
  <si>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</si>
  <si>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</si>
  <si>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</si>
  <si>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</si>
  <si>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</si>
  <si>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</si>
  <si>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</si>
  <si>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</si>
  <si>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</si>
  <si>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</si>
  <si>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</si>
  <si>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</si>
  <si>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</si>
  <si>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</si>
  <si>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</si>
  <si>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</si>
  <si>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</si>
  <si>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</si>
  <si>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</si>
  <si>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</si>
  <si>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</si>
  <si>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</si>
  <si>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</si>
  <si>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</si>
  <si>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</si>
  <si>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</si>
  <si>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</si>
  <si>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</si>
  <si>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1.15448 79.6181 373.538 616.084 862.751 1066.9 1244.73 1382.16</t>
  </si>
  <si>
    <t>Fs_true</t>
  </si>
  <si>
    <t>-0.224439 100.804 401.825 601.576 802.539 1003.59 1200.84 1402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</si>
  <si>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</si>
  <si>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</si>
  <si>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</si>
  <si>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</si>
  <si>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</si>
  <si>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</si>
  <si>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</si>
  <si>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</si>
  <si>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</si>
  <si>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</si>
  <si>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</si>
  <si>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</si>
  <si>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</si>
  <si>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</si>
  <si>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</si>
  <si>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</si>
  <si>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</si>
  <si>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</si>
  <si>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</si>
  <si>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</si>
  <si>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</si>
  <si>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</si>
  <si>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</si>
  <si>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</si>
  <si>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</si>
  <si>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</si>
  <si>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</si>
  <si>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</si>
  <si>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</si>
  <si>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</si>
  <si>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</si>
  <si>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</si>
  <si>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</si>
  <si>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</si>
  <si>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</si>
  <si>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</si>
  <si>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</si>
  <si>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</si>
  <si>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</si>
  <si>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</si>
  <si>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</si>
  <si>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</si>
  <si>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</si>
  <si>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</si>
  <si>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</si>
  <si>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</si>
  <si>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</si>
  <si>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</si>
  <si>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</si>
  <si>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</si>
  <si>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</si>
  <si>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</si>
  <si>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</si>
  <si>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</si>
  <si>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</si>
  <si>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</si>
  <si>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</si>
  <si>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</si>
  <si>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</si>
  <si>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</si>
  <si>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</si>
  <si>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</si>
  <si>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</si>
  <si>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</si>
  <si>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</si>
  <si>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</si>
  <si>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</si>
  <si>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</si>
  <si>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</si>
  <si>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</si>
  <si>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</si>
  <si>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</si>
  <si>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</si>
  <si>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</si>
  <si>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</si>
  <si>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</si>
  <si>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</si>
  <si>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</si>
  <si>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</si>
  <si>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</si>
  <si>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</si>
  <si>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</si>
  <si>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</si>
  <si>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</si>
  <si>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</si>
  <si>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</si>
  <si>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</si>
  <si>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</si>
  <si>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</si>
  <si>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</si>
  <si>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</si>
  <si>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</si>
  <si>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</si>
  <si>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</si>
  <si>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</si>
  <si>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</si>
  <si>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</si>
  <si>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</si>
  <si>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</si>
  <si>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</si>
  <si>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</si>
  <si>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</si>
  <si>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</si>
  <si>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</si>
  <si>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</si>
  <si>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</si>
  <si>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</si>
  <si>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</si>
  <si>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</si>
  <si>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</si>
  <si>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</si>
  <si>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</si>
  <si>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</si>
  <si>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</si>
  <si>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</si>
  <si>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</si>
  <si>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</si>
  <si>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</si>
  <si>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</si>
  <si>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</si>
  <si>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</si>
  <si>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</si>
  <si>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</si>
  <si>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</si>
  <si>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</si>
  <si>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</si>
  <si>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</si>
  <si>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</si>
  <si>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</si>
  <si>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</si>
  <si>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</si>
  <si>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</si>
  <si>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</si>
  <si>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</si>
  <si>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</si>
  <si>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</si>
  <si>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</si>
  <si>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</si>
  <si>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</si>
  <si>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</si>
  <si>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</si>
  <si>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</si>
  <si>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</si>
  <si>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</si>
  <si>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</si>
  <si>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</si>
  <si>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</si>
  <si>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</si>
  <si>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</si>
  <si>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</si>
  <si>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</si>
  <si>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</si>
  <si>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</si>
  <si>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</si>
  <si>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</si>
  <si>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</si>
  <si>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</si>
  <si>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</si>
  <si>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</si>
  <si>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</si>
  <si>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</si>
  <si>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</si>
  <si>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</si>
  <si>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</si>
  <si>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</si>
  <si>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</si>
  <si>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</si>
  <si>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</si>
  <si>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</si>
  <si>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</si>
  <si>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</si>
  <si>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</si>
  <si>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</si>
  <si>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</si>
  <si>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</si>
  <si>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</si>
  <si>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</si>
  <si>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</si>
  <si>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</si>
  <si>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</si>
  <si>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</si>
  <si>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</si>
  <si>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</si>
  <si>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</si>
  <si>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</si>
  <si>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</si>
  <si>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</si>
  <si>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</si>
  <si>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</si>
  <si>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</si>
  <si>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</si>
  <si>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</si>
  <si>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</si>
  <si>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</si>
  <si>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</si>
  <si>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</si>
  <si>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</si>
  <si>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</si>
  <si>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</si>
  <si>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</si>
  <si>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</si>
  <si>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</si>
  <si>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</si>
  <si>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</si>
  <si>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</si>
  <si>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</si>
  <si>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</si>
  <si>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</si>
  <si>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</si>
  <si>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</si>
  <si>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</si>
  <si>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</si>
  <si>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</si>
  <si>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</si>
  <si>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</si>
  <si>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</si>
  <si>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</si>
  <si>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</si>
  <si>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</si>
  <si>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</si>
  <si>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</si>
  <si>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</si>
  <si>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</si>
  <si>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</si>
  <si>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</si>
  <si>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</si>
  <si>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</si>
  <si>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</si>
  <si>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</si>
  <si>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</si>
  <si>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</si>
  <si>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</si>
  <si>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</si>
  <si>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</si>
  <si>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</si>
  <si>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</si>
  <si>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</si>
  <si>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</si>
  <si>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</si>
  <si>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</si>
  <si>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</si>
  <si>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</si>
  <si>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</si>
  <si>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</si>
  <si>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</si>
  <si>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</si>
  <si>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</si>
  <si>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</si>
  <si>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</si>
  <si>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</si>
  <si>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</si>
  <si>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</si>
  <si>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</si>
  <si>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</si>
  <si>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</si>
  <si>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</si>
  <si>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</si>
  <si>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</si>
  <si>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</si>
  <si>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</si>
  <si>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</si>
  <si>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</si>
  <si>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</si>
  <si>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</si>
  <si>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</si>
  <si>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</si>
  <si>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</si>
  <si>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</si>
  <si>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</si>
  <si>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</si>
  <si>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</si>
  <si>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</si>
  <si>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</si>
  <si>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</si>
  <si>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</si>
  <si>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</si>
  <si>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</si>
  <si>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</si>
  <si>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</si>
  <si>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</si>
  <si>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</si>
  <si>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</si>
  <si>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</si>
  <si>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</si>
  <si>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</si>
  <si>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</si>
  <si>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</si>
  <si>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</si>
  <si>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</si>
  <si>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</si>
  <si>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</si>
  <si>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</si>
  <si>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</si>
  <si>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</si>
  <si>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</si>
  <si>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</si>
  <si>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</si>
  <si>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</si>
  <si>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</si>
  <si>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</si>
  <si>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</si>
  <si>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</si>
  <si>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</si>
  <si>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</si>
  <si>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</si>
  <si>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</si>
  <si>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</si>
  <si>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</si>
  <si>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</si>
  <si>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20220712 21:10:26</t>
  </si>
  <si>
    <t>21:10:26</t>
  </si>
  <si>
    <t>none</t>
  </si>
  <si>
    <t>large</t>
  </si>
  <si>
    <t>10</t>
  </si>
  <si>
    <t>LCOR-231</t>
  </si>
  <si>
    <t>-</t>
  </si>
  <si>
    <t>0: Broadleaf</t>
  </si>
  <si>
    <t>21:10:56</t>
  </si>
  <si>
    <t>1/2</t>
  </si>
  <si>
    <t>00000000</t>
  </si>
  <si>
    <t>iiiiiiii</t>
  </si>
  <si>
    <t>off</t>
  </si>
  <si>
    <t>on</t>
  </si>
  <si>
    <t>20220712 21:23:59</t>
  </si>
  <si>
    <t>21:23:59</t>
  </si>
  <si>
    <t>21:24:21</t>
  </si>
  <si>
    <t>20220712 21:25:37</t>
  </si>
  <si>
    <t>21:25:37</t>
  </si>
  <si>
    <t>20220712 21:26:52</t>
  </si>
  <si>
    <t>21:26:52</t>
  </si>
  <si>
    <t>21:27:09</t>
  </si>
  <si>
    <t>20220712 21:28:25</t>
  </si>
  <si>
    <t>21:28:25</t>
  </si>
  <si>
    <t>21:28:47</t>
  </si>
  <si>
    <t>2/2</t>
  </si>
  <si>
    <t>20220712 21:30:03</t>
  </si>
  <si>
    <t>21:30:03</t>
  </si>
  <si>
    <t>21:30:24</t>
  </si>
  <si>
    <t>0/2</t>
  </si>
  <si>
    <t>20220712 21:31:40</t>
  </si>
  <si>
    <t>21:31:40</t>
  </si>
  <si>
    <t>21:32:05</t>
  </si>
  <si>
    <t>20220712 21:33:21</t>
  </si>
  <si>
    <t>21:33:21</t>
  </si>
  <si>
    <t>21:33:39</t>
  </si>
  <si>
    <t>20220712 21:34:55</t>
  </si>
  <si>
    <t>21:34:55</t>
  </si>
  <si>
    <t>21:35:22</t>
  </si>
  <si>
    <t>20220712 21:36:38</t>
  </si>
  <si>
    <t>21:36:38</t>
  </si>
  <si>
    <t>21:36:57</t>
  </si>
  <si>
    <t>20220712 21:38:13</t>
  </si>
  <si>
    <t>21:38:13</t>
  </si>
  <si>
    <t>21:38:38</t>
  </si>
  <si>
    <t>20220712 21:39:54</t>
  </si>
  <si>
    <t>21:39:54</t>
  </si>
  <si>
    <t>21:40:21</t>
  </si>
  <si>
    <t>20220712 21:41:37</t>
  </si>
  <si>
    <t>21:41:37</t>
  </si>
  <si>
    <t>21:42:13</t>
  </si>
  <si>
    <t>20220712 21:43:30</t>
  </si>
  <si>
    <t>21:43:30</t>
  </si>
  <si>
    <t>21:44:10</t>
  </si>
  <si>
    <t>20220712 21:45:26</t>
  </si>
  <si>
    <t>21:45:26</t>
  </si>
  <si>
    <t>21:46:02</t>
  </si>
  <si>
    <t>20220712 21:56:49</t>
  </si>
  <si>
    <t>21:56:49</t>
  </si>
  <si>
    <t>small</t>
  </si>
  <si>
    <t>LCOR-108</t>
  </si>
  <si>
    <t>21:57:13</t>
  </si>
  <si>
    <t>20220712 21:59:48</t>
  </si>
  <si>
    <t>21:59:48</t>
  </si>
  <si>
    <t>20220712 22:01:03</t>
  </si>
  <si>
    <t>22:01:03</t>
  </si>
  <si>
    <t>22:01:21</t>
  </si>
  <si>
    <t>20220712 22:02:37</t>
  </si>
  <si>
    <t>22:02:37</t>
  </si>
  <si>
    <t>22:02:56</t>
  </si>
  <si>
    <t>20220712 22:04:12</t>
  </si>
  <si>
    <t>22:04:12</t>
  </si>
  <si>
    <t>22:04:43</t>
  </si>
  <si>
    <t>20220712 22:05:59</t>
  </si>
  <si>
    <t>22:05:59</t>
  </si>
  <si>
    <t>22:06:21</t>
  </si>
  <si>
    <t>20220712 22:07:37</t>
  </si>
  <si>
    <t>22:07:37</t>
  </si>
  <si>
    <t>22:08:03</t>
  </si>
  <si>
    <t>20220712 22:09:19</t>
  </si>
  <si>
    <t>22:09:19</t>
  </si>
  <si>
    <t>22:09:50</t>
  </si>
  <si>
    <t>20220712 22:11:06</t>
  </si>
  <si>
    <t>22:11:06</t>
  </si>
  <si>
    <t>20220712 22:12:21</t>
  </si>
  <si>
    <t>22:12:21</t>
  </si>
  <si>
    <t>22:12:42</t>
  </si>
  <si>
    <t>20220712 22:13:58</t>
  </si>
  <si>
    <t>22:13:58</t>
  </si>
  <si>
    <t>22:14:30</t>
  </si>
  <si>
    <t>20220712 22:15:46</t>
  </si>
  <si>
    <t>22:15:46</t>
  </si>
  <si>
    <t>22:16:14</t>
  </si>
  <si>
    <t>20220712 22:17:30</t>
  </si>
  <si>
    <t>22:17:30</t>
  </si>
  <si>
    <t>22:17:58</t>
  </si>
  <si>
    <t>20220712 22:19:14</t>
  </si>
  <si>
    <t>22:19:14</t>
  </si>
  <si>
    <t>22:19:49</t>
  </si>
  <si>
    <t>20220712 22:21:05</t>
  </si>
  <si>
    <t>22:21:05</t>
  </si>
  <si>
    <t>22:21:34</t>
  </si>
  <si>
    <t>20220712 22:34:23</t>
  </si>
  <si>
    <t>22:34:23</t>
  </si>
  <si>
    <t>15</t>
  </si>
  <si>
    <t>LCOR-584</t>
  </si>
  <si>
    <t>22:34:54</t>
  </si>
  <si>
    <t>20220712 22:37:50</t>
  </si>
  <si>
    <t>22:37:50</t>
  </si>
  <si>
    <t>20220712 22:39:05</t>
  </si>
  <si>
    <t>22:39:05</t>
  </si>
  <si>
    <t>22:39:24</t>
  </si>
  <si>
    <t>20220712 22:40:40</t>
  </si>
  <si>
    <t>22:40:40</t>
  </si>
  <si>
    <t>22:41:00</t>
  </si>
  <si>
    <t>20220712 22:42:16</t>
  </si>
  <si>
    <t>22:42:16</t>
  </si>
  <si>
    <t>22:42:39</t>
  </si>
  <si>
    <t>20220712 22:43:55</t>
  </si>
  <si>
    <t>22:43:55</t>
  </si>
  <si>
    <t>22:44:21</t>
  </si>
  <si>
    <t>20220712 22:45:37</t>
  </si>
  <si>
    <t>22:45:37</t>
  </si>
  <si>
    <t>22:46:08</t>
  </si>
  <si>
    <t>20220712 22:47:24</t>
  </si>
  <si>
    <t>22:47:24</t>
  </si>
  <si>
    <t>22:47:46</t>
  </si>
  <si>
    <t>20220712 22:49:02</t>
  </si>
  <si>
    <t>22:49:02</t>
  </si>
  <si>
    <t>20220712 22:50:17</t>
  </si>
  <si>
    <t>22:50:17</t>
  </si>
  <si>
    <t>22:50:44</t>
  </si>
  <si>
    <t>20220712 22:52:00</t>
  </si>
  <si>
    <t>22:52:00</t>
  </si>
  <si>
    <t>22:52:27</t>
  </si>
  <si>
    <t>20220712 22:53:43</t>
  </si>
  <si>
    <t>22:53:43</t>
  </si>
  <si>
    <t>22:54:14</t>
  </si>
  <si>
    <t>20220712 22:55:30</t>
  </si>
  <si>
    <t>22:55:30</t>
  </si>
  <si>
    <t>22:56:03</t>
  </si>
  <si>
    <t>20220712 22:57:19</t>
  </si>
  <si>
    <t>22:57:19</t>
  </si>
  <si>
    <t>22:57:46</t>
  </si>
  <si>
    <t>20220712 22:59:02</t>
  </si>
  <si>
    <t>22:59:02</t>
  </si>
  <si>
    <t>22:59:38</t>
  </si>
  <si>
    <t>20220712 23:15:53</t>
  </si>
  <si>
    <t>23:15:53</t>
  </si>
  <si>
    <t>12</t>
  </si>
  <si>
    <t>LCOR-225</t>
  </si>
  <si>
    <t>23:16:21</t>
  </si>
  <si>
    <t>20220712 23:19:42</t>
  </si>
  <si>
    <t>23:19:42</t>
  </si>
  <si>
    <t>20220712 23:20:57</t>
  </si>
  <si>
    <t>23:20:57</t>
  </si>
  <si>
    <t>23:21:27</t>
  </si>
  <si>
    <t>20220712 23:22:43</t>
  </si>
  <si>
    <t>23:22:43</t>
  </si>
  <si>
    <t>23:23:06</t>
  </si>
  <si>
    <t>20220712 23:24:22</t>
  </si>
  <si>
    <t>23:24:22</t>
  </si>
  <si>
    <t>23:24:45</t>
  </si>
  <si>
    <t>20220712 23:26:01</t>
  </si>
  <si>
    <t>23:26:01</t>
  </si>
  <si>
    <t>23:26:24</t>
  </si>
  <si>
    <t>20220712 23:27:40</t>
  </si>
  <si>
    <t>23:27:40</t>
  </si>
  <si>
    <t>23:28:08</t>
  </si>
  <si>
    <t>20220712 23:29:24</t>
  </si>
  <si>
    <t>23:29:24</t>
  </si>
  <si>
    <t>23:29:44</t>
  </si>
  <si>
    <t>20220712 23:31:00</t>
  </si>
  <si>
    <t>23:31:00</t>
  </si>
  <si>
    <t>20220712 23:32:16</t>
  </si>
  <si>
    <t>23:32:16</t>
  </si>
  <si>
    <t>23:32:49</t>
  </si>
  <si>
    <t>20220712 23:34:05</t>
  </si>
  <si>
    <t>23:34:05</t>
  </si>
  <si>
    <t>23:34:34</t>
  </si>
  <si>
    <t>20220712 23:35:50</t>
  </si>
  <si>
    <t>23:35:50</t>
  </si>
  <si>
    <t>23:36:21</t>
  </si>
  <si>
    <t>20220712 23:37:37</t>
  </si>
  <si>
    <t>23:37:37</t>
  </si>
  <si>
    <t>23:38:18</t>
  </si>
  <si>
    <t>20220712 23:39:34</t>
  </si>
  <si>
    <t>23:39:34</t>
  </si>
  <si>
    <t>23:40:10</t>
  </si>
  <si>
    <t>20220712 23:41:26</t>
  </si>
  <si>
    <t>23:41:26</t>
  </si>
  <si>
    <t>23:41:57</t>
  </si>
  <si>
    <t>20220712 23:45:26</t>
  </si>
  <si>
    <t>23:45:26</t>
  </si>
  <si>
    <t>23:45:48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</si>
</sst>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F77"/>
  <sheetViews>
    <sheetView tabSelected="1" workbookViewId="0"/>
  </sheetViews>
  <sheetFormatPr defaultRowHeight="15"/>
  <sheetData>
    <row r="2" spans="1:266">
      <c r="A2" t="s">
        <v>29</v>
      </c>
      <c r="B2" t="s">
        <v>30</v>
      </c>
      <c r="C2" t="s">
        <v>31</v>
      </c>
    </row>
    <row r="3" spans="1:266">
      <c r="B3">
        <v>4</v>
      </c>
      <c r="C3">
        <v>21</v>
      </c>
    </row>
    <row r="4" spans="1:26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6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6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66">
      <c r="B7">
        <v>0</v>
      </c>
      <c r="C7">
        <v>0</v>
      </c>
      <c r="D7">
        <v>0</v>
      </c>
      <c r="E7">
        <v>1</v>
      </c>
    </row>
    <row r="8" spans="1:26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6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6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66">
      <c r="B11">
        <v>0</v>
      </c>
      <c r="C11">
        <v>0</v>
      </c>
      <c r="D11">
        <v>1</v>
      </c>
      <c r="E11">
        <v>0</v>
      </c>
      <c r="F11">
        <v>1</v>
      </c>
    </row>
    <row r="12" spans="1:26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6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6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</row>
    <row r="15" spans="1:266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87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171</v>
      </c>
      <c r="BY15" t="s">
        <v>179</v>
      </c>
      <c r="BZ15" t="s">
        <v>145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115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106</v>
      </c>
      <c r="EP15" t="s">
        <v>109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</row>
    <row r="16" spans="1:266">
      <c r="B16" t="s">
        <v>365</v>
      </c>
      <c r="C16" t="s">
        <v>365</v>
      </c>
      <c r="F16" t="s">
        <v>365</v>
      </c>
      <c r="K16" t="s">
        <v>365</v>
      </c>
      <c r="L16" t="s">
        <v>366</v>
      </c>
      <c r="M16" t="s">
        <v>367</v>
      </c>
      <c r="N16" t="s">
        <v>368</v>
      </c>
      <c r="O16" t="s">
        <v>369</v>
      </c>
      <c r="P16" t="s">
        <v>369</v>
      </c>
      <c r="Q16" t="s">
        <v>202</v>
      </c>
      <c r="R16" t="s">
        <v>202</v>
      </c>
      <c r="S16" t="s">
        <v>366</v>
      </c>
      <c r="T16" t="s">
        <v>366</v>
      </c>
      <c r="U16" t="s">
        <v>366</v>
      </c>
      <c r="V16" t="s">
        <v>366</v>
      </c>
      <c r="W16" t="s">
        <v>370</v>
      </c>
      <c r="X16" t="s">
        <v>371</v>
      </c>
      <c r="Y16" t="s">
        <v>371</v>
      </c>
      <c r="Z16" t="s">
        <v>372</v>
      </c>
      <c r="AA16" t="s">
        <v>373</v>
      </c>
      <c r="AB16" t="s">
        <v>372</v>
      </c>
      <c r="AC16" t="s">
        <v>372</v>
      </c>
      <c r="AD16" t="s">
        <v>372</v>
      </c>
      <c r="AE16" t="s">
        <v>370</v>
      </c>
      <c r="AF16" t="s">
        <v>370</v>
      </c>
      <c r="AG16" t="s">
        <v>370</v>
      </c>
      <c r="AH16" t="s">
        <v>370</v>
      </c>
      <c r="AI16" t="s">
        <v>374</v>
      </c>
      <c r="AJ16" t="s">
        <v>373</v>
      </c>
      <c r="AL16" t="s">
        <v>373</v>
      </c>
      <c r="AM16" t="s">
        <v>374</v>
      </c>
      <c r="AS16" t="s">
        <v>368</v>
      </c>
      <c r="AZ16" t="s">
        <v>368</v>
      </c>
      <c r="BA16" t="s">
        <v>368</v>
      </c>
      <c r="BB16" t="s">
        <v>368</v>
      </c>
      <c r="BC16" t="s">
        <v>375</v>
      </c>
      <c r="BQ16" t="s">
        <v>376</v>
      </c>
      <c r="BR16" t="s">
        <v>376</v>
      </c>
      <c r="BS16" t="s">
        <v>376</v>
      </c>
      <c r="BT16" t="s">
        <v>368</v>
      </c>
      <c r="BV16" t="s">
        <v>377</v>
      </c>
      <c r="BY16" t="s">
        <v>376</v>
      </c>
      <c r="CD16" t="s">
        <v>365</v>
      </c>
      <c r="CE16" t="s">
        <v>365</v>
      </c>
      <c r="CF16" t="s">
        <v>365</v>
      </c>
      <c r="CG16" t="s">
        <v>365</v>
      </c>
      <c r="CH16" t="s">
        <v>368</v>
      </c>
      <c r="CI16" t="s">
        <v>368</v>
      </c>
      <c r="CK16" t="s">
        <v>378</v>
      </c>
      <c r="CL16" t="s">
        <v>379</v>
      </c>
      <c r="CO16" t="s">
        <v>366</v>
      </c>
      <c r="CP16" t="s">
        <v>365</v>
      </c>
      <c r="CQ16" t="s">
        <v>369</v>
      </c>
      <c r="CR16" t="s">
        <v>369</v>
      </c>
      <c r="CS16" t="s">
        <v>380</v>
      </c>
      <c r="CT16" t="s">
        <v>380</v>
      </c>
      <c r="CU16" t="s">
        <v>369</v>
      </c>
      <c r="CV16" t="s">
        <v>380</v>
      </c>
      <c r="CW16" t="s">
        <v>374</v>
      </c>
      <c r="CX16" t="s">
        <v>372</v>
      </c>
      <c r="CY16" t="s">
        <v>372</v>
      </c>
      <c r="CZ16" t="s">
        <v>371</v>
      </c>
      <c r="DA16" t="s">
        <v>371</v>
      </c>
      <c r="DB16" t="s">
        <v>371</v>
      </c>
      <c r="DC16" t="s">
        <v>371</v>
      </c>
      <c r="DD16" t="s">
        <v>371</v>
      </c>
      <c r="DE16" t="s">
        <v>381</v>
      </c>
      <c r="DF16" t="s">
        <v>368</v>
      </c>
      <c r="DG16" t="s">
        <v>368</v>
      </c>
      <c r="DH16" t="s">
        <v>369</v>
      </c>
      <c r="DI16" t="s">
        <v>369</v>
      </c>
      <c r="DJ16" t="s">
        <v>369</v>
      </c>
      <c r="DK16" t="s">
        <v>380</v>
      </c>
      <c r="DL16" t="s">
        <v>369</v>
      </c>
      <c r="DM16" t="s">
        <v>380</v>
      </c>
      <c r="DN16" t="s">
        <v>372</v>
      </c>
      <c r="DO16" t="s">
        <v>372</v>
      </c>
      <c r="DP16" t="s">
        <v>371</v>
      </c>
      <c r="DQ16" t="s">
        <v>371</v>
      </c>
      <c r="DR16" t="s">
        <v>368</v>
      </c>
      <c r="DW16" t="s">
        <v>368</v>
      </c>
      <c r="DZ16" t="s">
        <v>371</v>
      </c>
      <c r="EA16" t="s">
        <v>371</v>
      </c>
      <c r="EB16" t="s">
        <v>371</v>
      </c>
      <c r="EC16" t="s">
        <v>371</v>
      </c>
      <c r="ED16" t="s">
        <v>371</v>
      </c>
      <c r="EE16" t="s">
        <v>368</v>
      </c>
      <c r="EF16" t="s">
        <v>368</v>
      </c>
      <c r="EG16" t="s">
        <v>368</v>
      </c>
      <c r="EH16" t="s">
        <v>365</v>
      </c>
      <c r="EK16" t="s">
        <v>382</v>
      </c>
      <c r="EL16" t="s">
        <v>382</v>
      </c>
      <c r="EN16" t="s">
        <v>365</v>
      </c>
      <c r="EO16" t="s">
        <v>383</v>
      </c>
      <c r="EQ16" t="s">
        <v>365</v>
      </c>
      <c r="ER16" t="s">
        <v>365</v>
      </c>
      <c r="ET16" t="s">
        <v>384</v>
      </c>
      <c r="EU16" t="s">
        <v>385</v>
      </c>
      <c r="EV16" t="s">
        <v>384</v>
      </c>
      <c r="EW16" t="s">
        <v>385</v>
      </c>
      <c r="EX16" t="s">
        <v>384</v>
      </c>
      <c r="EY16" t="s">
        <v>385</v>
      </c>
      <c r="EZ16" t="s">
        <v>373</v>
      </c>
      <c r="FA16" t="s">
        <v>373</v>
      </c>
      <c r="FC16" t="s">
        <v>386</v>
      </c>
      <c r="FG16" t="s">
        <v>386</v>
      </c>
      <c r="FM16" t="s">
        <v>387</v>
      </c>
      <c r="FN16" t="s">
        <v>387</v>
      </c>
      <c r="GA16" t="s">
        <v>387</v>
      </c>
      <c r="GB16" t="s">
        <v>387</v>
      </c>
      <c r="GC16" t="s">
        <v>388</v>
      </c>
      <c r="GD16" t="s">
        <v>388</v>
      </c>
      <c r="GE16" t="s">
        <v>371</v>
      </c>
      <c r="GF16" t="s">
        <v>371</v>
      </c>
      <c r="GG16" t="s">
        <v>373</v>
      </c>
      <c r="GH16" t="s">
        <v>371</v>
      </c>
      <c r="GI16" t="s">
        <v>380</v>
      </c>
      <c r="GJ16" t="s">
        <v>373</v>
      </c>
      <c r="GK16" t="s">
        <v>373</v>
      </c>
      <c r="GM16" t="s">
        <v>387</v>
      </c>
      <c r="GN16" t="s">
        <v>387</v>
      </c>
      <c r="GO16" t="s">
        <v>387</v>
      </c>
      <c r="GP16" t="s">
        <v>387</v>
      </c>
      <c r="GQ16" t="s">
        <v>387</v>
      </c>
      <c r="GR16" t="s">
        <v>387</v>
      </c>
      <c r="GS16" t="s">
        <v>387</v>
      </c>
      <c r="GT16" t="s">
        <v>389</v>
      </c>
      <c r="GU16" t="s">
        <v>389</v>
      </c>
      <c r="GV16" t="s">
        <v>389</v>
      </c>
      <c r="GW16" t="s">
        <v>390</v>
      </c>
      <c r="GX16" t="s">
        <v>387</v>
      </c>
      <c r="GY16" t="s">
        <v>387</v>
      </c>
      <c r="GZ16" t="s">
        <v>387</v>
      </c>
      <c r="HA16" t="s">
        <v>387</v>
      </c>
      <c r="HB16" t="s">
        <v>387</v>
      </c>
      <c r="HC16" t="s">
        <v>387</v>
      </c>
      <c r="HD16" t="s">
        <v>387</v>
      </c>
      <c r="HE16" t="s">
        <v>387</v>
      </c>
      <c r="HF16" t="s">
        <v>387</v>
      </c>
      <c r="HG16" t="s">
        <v>387</v>
      </c>
      <c r="HH16" t="s">
        <v>387</v>
      </c>
      <c r="HI16" t="s">
        <v>387</v>
      </c>
      <c r="HP16" t="s">
        <v>387</v>
      </c>
      <c r="HQ16" t="s">
        <v>373</v>
      </c>
      <c r="HR16" t="s">
        <v>373</v>
      </c>
      <c r="HS16" t="s">
        <v>384</v>
      </c>
      <c r="HT16" t="s">
        <v>385</v>
      </c>
      <c r="HU16" t="s">
        <v>385</v>
      </c>
      <c r="HY16" t="s">
        <v>385</v>
      </c>
      <c r="IC16" t="s">
        <v>369</v>
      </c>
      <c r="ID16" t="s">
        <v>369</v>
      </c>
      <c r="IE16" t="s">
        <v>380</v>
      </c>
      <c r="IF16" t="s">
        <v>380</v>
      </c>
      <c r="IG16" t="s">
        <v>391</v>
      </c>
      <c r="IH16" t="s">
        <v>391</v>
      </c>
      <c r="II16" t="s">
        <v>387</v>
      </c>
      <c r="IJ16" t="s">
        <v>387</v>
      </c>
      <c r="IK16" t="s">
        <v>387</v>
      </c>
      <c r="IL16" t="s">
        <v>387</v>
      </c>
      <c r="IM16" t="s">
        <v>387</v>
      </c>
      <c r="IN16" t="s">
        <v>387</v>
      </c>
      <c r="IO16" t="s">
        <v>371</v>
      </c>
      <c r="IP16" t="s">
        <v>387</v>
      </c>
      <c r="IR16" t="s">
        <v>374</v>
      </c>
      <c r="IS16" t="s">
        <v>374</v>
      </c>
      <c r="IT16" t="s">
        <v>371</v>
      </c>
      <c r="IU16" t="s">
        <v>371</v>
      </c>
      <c r="IV16" t="s">
        <v>371</v>
      </c>
      <c r="IW16" t="s">
        <v>371</v>
      </c>
      <c r="IX16" t="s">
        <v>371</v>
      </c>
      <c r="IY16" t="s">
        <v>373</v>
      </c>
      <c r="IZ16" t="s">
        <v>373</v>
      </c>
      <c r="JA16" t="s">
        <v>373</v>
      </c>
      <c r="JB16" t="s">
        <v>371</v>
      </c>
      <c r="JC16" t="s">
        <v>369</v>
      </c>
      <c r="JD16" t="s">
        <v>380</v>
      </c>
      <c r="JE16" t="s">
        <v>373</v>
      </c>
      <c r="JF16" t="s">
        <v>373</v>
      </c>
    </row>
    <row r="17" spans="1:266">
      <c r="A17">
        <v>1</v>
      </c>
      <c r="B17">
        <v>1657678226.5</v>
      </c>
      <c r="C17">
        <v>0</v>
      </c>
      <c r="D17" t="s">
        <v>392</v>
      </c>
      <c r="E17" t="s">
        <v>393</v>
      </c>
      <c r="F17" t="s">
        <v>394</v>
      </c>
      <c r="H17" t="s">
        <v>395</v>
      </c>
      <c r="I17" t="s">
        <v>396</v>
      </c>
      <c r="J17" t="s">
        <v>397</v>
      </c>
      <c r="K17">
        <v>1657678226.5</v>
      </c>
      <c r="L17">
        <f>(M17)/1000</f>
        <v>0</v>
      </c>
      <c r="M17">
        <f>1000*CW17*AK17*(CS17-CT17)/(100*CL17*(1000-AK17*CS17))</f>
        <v>0</v>
      </c>
      <c r="N17">
        <f>CW17*AK17*(CR17-CQ17*(1000-AK17*CT17)/(1000-AK17*CS17))/(100*CL17)</f>
        <v>0</v>
      </c>
      <c r="O17">
        <f>CQ17 - IF(AK17&gt;1, N17*CL17*100.0/(AM17*DE17), 0)</f>
        <v>0</v>
      </c>
      <c r="P17">
        <f>((V17-L17/2)*O17-N17)/(V17+L17/2)</f>
        <v>0</v>
      </c>
      <c r="Q17">
        <f>P17*(CX17+CY17)/1000.0</f>
        <v>0</v>
      </c>
      <c r="R17">
        <f>(CQ17 - IF(AK17&gt;1, N17*CL17*100.0/(AM17*DE17), 0))*(CX17+CY17)/1000.0</f>
        <v>0</v>
      </c>
      <c r="S17">
        <f>2.0/((1/U17-1/T17)+SIGN(U17)*SQRT((1/U17-1/T17)*(1/U17-1/T17) + 4*CM17/((CM17+1)*(CM17+1))*(2*1/U17*1/T17-1/T17*1/T17)))</f>
        <v>0</v>
      </c>
      <c r="T17">
        <f>IF(LEFT(CN17,1)&lt;&gt;"0",IF(LEFT(CN17,1)="1",3.0,CO17),$D$5+$E$5*(DE17*CX17/($K$5*1000))+$F$5*(DE17*CX17/($K$5*1000))*MAX(MIN(CL17,$J$5),$I$5)*MAX(MIN(CL17,$J$5),$I$5)+$G$5*MAX(MIN(CL17,$J$5),$I$5)*(DE17*CX17/($K$5*1000))+$H$5*(DE17*CX17/($K$5*1000))*(DE17*CX17/($K$5*1000)))</f>
        <v>0</v>
      </c>
      <c r="U17">
        <f>L17*(1000-(1000*0.61365*exp(17.502*Y17/(240.97+Y17))/(CX17+CY17)+CS17)/2)/(1000*0.61365*exp(17.502*Y17/(240.97+Y17))/(CX17+CY17)-CS17)</f>
        <v>0</v>
      </c>
      <c r="V17">
        <f>1/((CM17+1)/(S17/1.6)+1/(T17/1.37)) + CM17/((CM17+1)/(S17/1.6) + CM17/(T17/1.37))</f>
        <v>0</v>
      </c>
      <c r="W17">
        <f>(CH17*CK17)</f>
        <v>0</v>
      </c>
      <c r="X17">
        <f>(CZ17+(W17+2*0.95*5.67E-8*(((CZ17+$B$7)+273)^4-(CZ17+273)^4)-44100*L17)/(1.84*29.3*T17+8*0.95*5.67E-8*(CZ17+273)^3))</f>
        <v>0</v>
      </c>
      <c r="Y17">
        <f>($C$7*DA17+$D$7*DB17+$E$7*X17)</f>
        <v>0</v>
      </c>
      <c r="Z17">
        <f>0.61365*exp(17.502*Y17/(240.97+Y17))</f>
        <v>0</v>
      </c>
      <c r="AA17">
        <f>(AB17/AC17*100)</f>
        <v>0</v>
      </c>
      <c r="AB17">
        <f>CS17*(CX17+CY17)/1000</f>
        <v>0</v>
      </c>
      <c r="AC17">
        <f>0.61365*exp(17.502*CZ17/(240.97+CZ17))</f>
        <v>0</v>
      </c>
      <c r="AD17">
        <f>(Z17-CS17*(CX17+CY17)/1000)</f>
        <v>0</v>
      </c>
      <c r="AE17">
        <f>(-L17*44100)</f>
        <v>0</v>
      </c>
      <c r="AF17">
        <f>2*29.3*T17*0.92*(CZ17-Y17)</f>
        <v>0</v>
      </c>
      <c r="AG17">
        <f>2*0.95*5.67E-8*(((CZ17+$B$7)+273)^4-(Y17+273)^4)</f>
        <v>0</v>
      </c>
      <c r="AH17">
        <f>W17+AG17+AE17+AF17</f>
        <v>0</v>
      </c>
      <c r="AI17">
        <v>0</v>
      </c>
      <c r="AJ17">
        <v>0</v>
      </c>
      <c r="AK17">
        <f>IF(AI17*$H$13&gt;=AM17,1.0,(AM17/(AM17-AI17*$H$13)))</f>
        <v>0</v>
      </c>
      <c r="AL17">
        <f>(AK17-1)*100</f>
        <v>0</v>
      </c>
      <c r="AM17">
        <f>MAX(0,($B$13+$C$13*DE17)/(1+$D$13*DE17)*CX17/(CZ17+273)*$E$13)</f>
        <v>0</v>
      </c>
      <c r="AN17" t="s">
        <v>398</v>
      </c>
      <c r="AO17" t="s">
        <v>398</v>
      </c>
      <c r="AP17">
        <v>0</v>
      </c>
      <c r="AQ17">
        <v>0</v>
      </c>
      <c r="AR17">
        <f>1-AP17/AQ17</f>
        <v>0</v>
      </c>
      <c r="AS17">
        <v>0</v>
      </c>
      <c r="AT17" t="s">
        <v>398</v>
      </c>
      <c r="AU17" t="s">
        <v>398</v>
      </c>
      <c r="AV17">
        <v>0</v>
      </c>
      <c r="AW17">
        <v>0</v>
      </c>
      <c r="AX17">
        <f>1-AV17/AW17</f>
        <v>0</v>
      </c>
      <c r="AY17">
        <v>0.5</v>
      </c>
      <c r="AZ17">
        <f>CI17</f>
        <v>0</v>
      </c>
      <c r="BA17">
        <f>N17</f>
        <v>0</v>
      </c>
      <c r="BB17">
        <f>AX17*AY17*AZ17</f>
        <v>0</v>
      </c>
      <c r="BC17">
        <f>(BA17-AS17)/AZ17</f>
        <v>0</v>
      </c>
      <c r="BD17">
        <f>(AQ17-AW17)/AW17</f>
        <v>0</v>
      </c>
      <c r="BE17">
        <f>AP17/(AR17+AP17/AW17)</f>
        <v>0</v>
      </c>
      <c r="BF17" t="s">
        <v>398</v>
      </c>
      <c r="BG17">
        <v>0</v>
      </c>
      <c r="BH17">
        <f>IF(BG17&lt;&gt;0, BG17, BE17)</f>
        <v>0</v>
      </c>
      <c r="BI17">
        <f>1-BH17/AW17</f>
        <v>0</v>
      </c>
      <c r="BJ17">
        <f>(AW17-AV17)/(AW17-BH17)</f>
        <v>0</v>
      </c>
      <c r="BK17">
        <f>(AQ17-AW17)/(AQ17-BH17)</f>
        <v>0</v>
      </c>
      <c r="BL17">
        <f>(AW17-AV17)/(AW17-AP17)</f>
        <v>0</v>
      </c>
      <c r="BM17">
        <f>(AQ17-AW17)/(AQ17-AP17)</f>
        <v>0</v>
      </c>
      <c r="BN17">
        <f>(BJ17*BH17/AV17)</f>
        <v>0</v>
      </c>
      <c r="BO17">
        <f>(1-BN17)</f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f>$B$11*DF17+$C$11*DG17+$F$11*DR17*(1-DU17)</f>
        <v>0</v>
      </c>
      <c r="CI17">
        <f>CH17*CJ17</f>
        <v>0</v>
      </c>
      <c r="CJ17">
        <f>($B$11*$D$9+$C$11*$D$9+$F$11*((EE17+DW17)/MAX(EE17+DW17+EF17, 0.1)*$I$9+EF17/MAX(EE17+DW17+EF17, 0.1)*$J$9))/($B$11+$C$11+$F$11)</f>
        <v>0</v>
      </c>
      <c r="CK17">
        <f>($B$11*$K$9+$C$11*$K$9+$F$11*((EE17+DW17)/MAX(EE17+DW17+EF17, 0.1)*$P$9+EF17/MAX(EE17+DW17+EF17, 0.1)*$Q$9))/($B$11+$C$11+$F$11)</f>
        <v>0</v>
      </c>
      <c r="CL17">
        <v>6</v>
      </c>
      <c r="CM17">
        <v>0.5</v>
      </c>
      <c r="CN17" t="s">
        <v>399</v>
      </c>
      <c r="CO17">
        <v>2</v>
      </c>
      <c r="CP17">
        <v>1657678226.5</v>
      </c>
      <c r="CQ17">
        <v>387.774</v>
      </c>
      <c r="CR17">
        <v>409.84</v>
      </c>
      <c r="CS17">
        <v>21.2957</v>
      </c>
      <c r="CT17">
        <v>16.8412</v>
      </c>
      <c r="CU17">
        <v>381.709</v>
      </c>
      <c r="CV17">
        <v>20.2587</v>
      </c>
      <c r="CW17">
        <v>550.0839999999999</v>
      </c>
      <c r="CX17">
        <v>100.772</v>
      </c>
      <c r="CY17">
        <v>0.0999915</v>
      </c>
      <c r="CZ17">
        <v>27.653</v>
      </c>
      <c r="DA17">
        <v>27.8825</v>
      </c>
      <c r="DB17">
        <v>999.9</v>
      </c>
      <c r="DC17">
        <v>0</v>
      </c>
      <c r="DD17">
        <v>0</v>
      </c>
      <c r="DE17">
        <v>4989.38</v>
      </c>
      <c r="DF17">
        <v>0</v>
      </c>
      <c r="DG17">
        <v>1123.15</v>
      </c>
      <c r="DH17">
        <v>-22.1174</v>
      </c>
      <c r="DI17">
        <v>396.225</v>
      </c>
      <c r="DJ17">
        <v>416.86</v>
      </c>
      <c r="DK17">
        <v>4.617</v>
      </c>
      <c r="DL17">
        <v>409.84</v>
      </c>
      <c r="DM17">
        <v>16.8412</v>
      </c>
      <c r="DN17">
        <v>2.16239</v>
      </c>
      <c r="DO17">
        <v>1.69713</v>
      </c>
      <c r="DP17">
        <v>18.6864</v>
      </c>
      <c r="DQ17">
        <v>14.8702</v>
      </c>
      <c r="DR17">
        <v>1500.08</v>
      </c>
      <c r="DS17">
        <v>0.972996</v>
      </c>
      <c r="DT17">
        <v>0.027004</v>
      </c>
      <c r="DU17">
        <v>0</v>
      </c>
      <c r="DV17">
        <v>2.498</v>
      </c>
      <c r="DW17">
        <v>0</v>
      </c>
      <c r="DX17">
        <v>19968.5</v>
      </c>
      <c r="DY17">
        <v>13304.3</v>
      </c>
      <c r="DZ17">
        <v>38.125</v>
      </c>
      <c r="EA17">
        <v>39.75</v>
      </c>
      <c r="EB17">
        <v>38.812</v>
      </c>
      <c r="EC17">
        <v>38.562</v>
      </c>
      <c r="ED17">
        <v>38.125</v>
      </c>
      <c r="EE17">
        <v>1459.57</v>
      </c>
      <c r="EF17">
        <v>40.51</v>
      </c>
      <c r="EG17">
        <v>0</v>
      </c>
      <c r="EH17">
        <v>1657678227.3</v>
      </c>
      <c r="EI17">
        <v>0</v>
      </c>
      <c r="EJ17">
        <v>2.344844</v>
      </c>
      <c r="EK17">
        <v>0.3758076972423693</v>
      </c>
      <c r="EL17">
        <v>-1504.15384770526</v>
      </c>
      <c r="EM17">
        <v>20208.804</v>
      </c>
      <c r="EN17">
        <v>15</v>
      </c>
      <c r="EO17">
        <v>1657678256</v>
      </c>
      <c r="EP17" t="s">
        <v>400</v>
      </c>
      <c r="EQ17">
        <v>1657678254.5</v>
      </c>
      <c r="ER17">
        <v>1657678256</v>
      </c>
      <c r="ES17">
        <v>1</v>
      </c>
      <c r="ET17">
        <v>-0.024</v>
      </c>
      <c r="EU17">
        <v>0.003</v>
      </c>
      <c r="EV17">
        <v>6.065</v>
      </c>
      <c r="EW17">
        <v>1.037</v>
      </c>
      <c r="EX17">
        <v>406</v>
      </c>
      <c r="EY17">
        <v>17</v>
      </c>
      <c r="EZ17">
        <v>0.08</v>
      </c>
      <c r="FA17">
        <v>0.02</v>
      </c>
      <c r="FB17">
        <v>-21.4266825</v>
      </c>
      <c r="FC17">
        <v>-0.8644491557222875</v>
      </c>
      <c r="FD17">
        <v>0.1105503005140646</v>
      </c>
      <c r="FE17">
        <v>0</v>
      </c>
      <c r="FF17">
        <v>4.5976205</v>
      </c>
      <c r="FG17">
        <v>0.0195287054408929</v>
      </c>
      <c r="FH17">
        <v>0.002329737055978632</v>
      </c>
      <c r="FI17">
        <v>1</v>
      </c>
      <c r="FJ17">
        <v>1</v>
      </c>
      <c r="FK17">
        <v>2</v>
      </c>
      <c r="FL17" t="s">
        <v>401</v>
      </c>
      <c r="FM17">
        <v>3.05973</v>
      </c>
      <c r="FN17">
        <v>2.76389</v>
      </c>
      <c r="FO17">
        <v>0.0970929</v>
      </c>
      <c r="FP17">
        <v>0.103045</v>
      </c>
      <c r="FQ17">
        <v>0.107008</v>
      </c>
      <c r="FR17">
        <v>0.09403590000000001</v>
      </c>
      <c r="FS17">
        <v>28582</v>
      </c>
      <c r="FT17">
        <v>22241.5</v>
      </c>
      <c r="FU17">
        <v>29722</v>
      </c>
      <c r="FV17">
        <v>24250.9</v>
      </c>
      <c r="FW17">
        <v>34684.1</v>
      </c>
      <c r="FX17">
        <v>32066.9</v>
      </c>
      <c r="FY17">
        <v>42692.7</v>
      </c>
      <c r="FZ17">
        <v>39543.3</v>
      </c>
      <c r="GA17">
        <v>2.07277</v>
      </c>
      <c r="GB17">
        <v>1.97097</v>
      </c>
      <c r="GC17">
        <v>0.0811405</v>
      </c>
      <c r="GD17">
        <v>0</v>
      </c>
      <c r="GE17">
        <v>26.5561</v>
      </c>
      <c r="GF17">
        <v>999.9</v>
      </c>
      <c r="GG17">
        <v>51.9</v>
      </c>
      <c r="GH17">
        <v>29.9</v>
      </c>
      <c r="GI17">
        <v>21.8167</v>
      </c>
      <c r="GJ17">
        <v>30.8047</v>
      </c>
      <c r="GK17">
        <v>36.5585</v>
      </c>
      <c r="GL17">
        <v>1</v>
      </c>
      <c r="GM17">
        <v>0.07386180000000001</v>
      </c>
      <c r="GN17">
        <v>0.877729</v>
      </c>
      <c r="GO17">
        <v>20.265</v>
      </c>
      <c r="GP17">
        <v>5.22478</v>
      </c>
      <c r="GQ17">
        <v>11.9081</v>
      </c>
      <c r="GR17">
        <v>4.9638</v>
      </c>
      <c r="GS17">
        <v>3.292</v>
      </c>
      <c r="GT17">
        <v>9999</v>
      </c>
      <c r="GU17">
        <v>9999</v>
      </c>
      <c r="GV17">
        <v>9999</v>
      </c>
      <c r="GW17">
        <v>992.1</v>
      </c>
      <c r="GX17">
        <v>1.87683</v>
      </c>
      <c r="GY17">
        <v>1.87515</v>
      </c>
      <c r="GZ17">
        <v>1.87379</v>
      </c>
      <c r="HA17">
        <v>1.87295</v>
      </c>
      <c r="HB17">
        <v>1.87454</v>
      </c>
      <c r="HC17">
        <v>1.86945</v>
      </c>
      <c r="HD17">
        <v>1.87366</v>
      </c>
      <c r="HE17">
        <v>1.87875</v>
      </c>
      <c r="HF17">
        <v>0</v>
      </c>
      <c r="HG17">
        <v>0</v>
      </c>
      <c r="HH17">
        <v>0</v>
      </c>
      <c r="HI17">
        <v>0</v>
      </c>
      <c r="HJ17" t="s">
        <v>402</v>
      </c>
      <c r="HK17" t="s">
        <v>403</v>
      </c>
      <c r="HL17" t="s">
        <v>404</v>
      </c>
      <c r="HM17" t="s">
        <v>405</v>
      </c>
      <c r="HN17" t="s">
        <v>405</v>
      </c>
      <c r="HO17" t="s">
        <v>404</v>
      </c>
      <c r="HP17">
        <v>0</v>
      </c>
      <c r="HQ17">
        <v>100</v>
      </c>
      <c r="HR17">
        <v>100</v>
      </c>
      <c r="HS17">
        <v>6.065</v>
      </c>
      <c r="HT17">
        <v>1.037</v>
      </c>
      <c r="HU17">
        <v>4.010519812243412</v>
      </c>
      <c r="HV17">
        <v>0.006528983496677464</v>
      </c>
      <c r="HW17">
        <v>-3.637491770542342E-06</v>
      </c>
      <c r="HX17">
        <v>7.290883958971773E-10</v>
      </c>
      <c r="HY17">
        <v>0.4309821172035371</v>
      </c>
      <c r="HZ17">
        <v>0.04196336603461088</v>
      </c>
      <c r="IA17">
        <v>-0.0004000174321647373</v>
      </c>
      <c r="IB17">
        <v>9.93194025241378E-06</v>
      </c>
      <c r="IC17">
        <v>1</v>
      </c>
      <c r="ID17">
        <v>2008</v>
      </c>
      <c r="IE17">
        <v>1</v>
      </c>
      <c r="IF17">
        <v>25</v>
      </c>
      <c r="IG17">
        <v>1199.3</v>
      </c>
      <c r="IH17">
        <v>1203.2</v>
      </c>
      <c r="II17">
        <v>0.780029</v>
      </c>
      <c r="IJ17">
        <v>2.37915</v>
      </c>
      <c r="IK17">
        <v>1.42578</v>
      </c>
      <c r="IL17">
        <v>2.2876</v>
      </c>
      <c r="IM17">
        <v>1.54785</v>
      </c>
      <c r="IN17">
        <v>2.36328</v>
      </c>
      <c r="IO17">
        <v>32.9537</v>
      </c>
      <c r="IP17">
        <v>15.9358</v>
      </c>
      <c r="IQ17">
        <v>18</v>
      </c>
      <c r="IR17">
        <v>567.579</v>
      </c>
      <c r="IS17">
        <v>487.894</v>
      </c>
      <c r="IT17">
        <v>25.001</v>
      </c>
      <c r="IU17">
        <v>28.0798</v>
      </c>
      <c r="IV17">
        <v>30.0017</v>
      </c>
      <c r="IW17">
        <v>27.8913</v>
      </c>
      <c r="IX17">
        <v>27.8299</v>
      </c>
      <c r="IY17">
        <v>15.6424</v>
      </c>
      <c r="IZ17">
        <v>27.4946</v>
      </c>
      <c r="JA17">
        <v>0</v>
      </c>
      <c r="JB17">
        <v>25</v>
      </c>
      <c r="JC17">
        <v>410</v>
      </c>
      <c r="JD17">
        <v>16.7519</v>
      </c>
      <c r="JE17">
        <v>99.16200000000001</v>
      </c>
      <c r="JF17">
        <v>100.628</v>
      </c>
    </row>
    <row r="18" spans="1:266">
      <c r="A18">
        <v>2</v>
      </c>
      <c r="B18">
        <v>1657679039.1</v>
      </c>
      <c r="C18">
        <v>812.5999999046326</v>
      </c>
      <c r="D18" t="s">
        <v>406</v>
      </c>
      <c r="E18" t="s">
        <v>407</v>
      </c>
      <c r="F18" t="s">
        <v>394</v>
      </c>
      <c r="H18" t="s">
        <v>395</v>
      </c>
      <c r="I18" t="s">
        <v>396</v>
      </c>
      <c r="J18" t="s">
        <v>397</v>
      </c>
      <c r="K18">
        <v>1657679039.1</v>
      </c>
      <c r="L18">
        <f>(M18)/1000</f>
        <v>0</v>
      </c>
      <c r="M18">
        <f>1000*CW18*AK18*(CS18-CT18)/(100*CL18*(1000-AK18*CS18))</f>
        <v>0</v>
      </c>
      <c r="N18">
        <f>CW18*AK18*(CR18-CQ18*(1000-AK18*CT18)/(1000-AK18*CS18))/(100*CL18)</f>
        <v>0</v>
      </c>
      <c r="O18">
        <f>CQ18 - IF(AK18&gt;1, N18*CL18*100.0/(AM18*DE18), 0)</f>
        <v>0</v>
      </c>
      <c r="P18">
        <f>((V18-L18/2)*O18-N18)/(V18+L18/2)</f>
        <v>0</v>
      </c>
      <c r="Q18">
        <f>P18*(CX18+CY18)/1000.0</f>
        <v>0</v>
      </c>
      <c r="R18">
        <f>(CQ18 - IF(AK18&gt;1, N18*CL18*100.0/(AM18*DE18), 0))*(CX18+CY18)/1000.0</f>
        <v>0</v>
      </c>
      <c r="S18">
        <f>2.0/((1/U18-1/T18)+SIGN(U18)*SQRT((1/U18-1/T18)*(1/U18-1/T18) + 4*CM18/((CM18+1)*(CM18+1))*(2*1/U18*1/T18-1/T18*1/T18)))</f>
        <v>0</v>
      </c>
      <c r="T18">
        <f>IF(LEFT(CN18,1)&lt;&gt;"0",IF(LEFT(CN18,1)="1",3.0,CO18),$D$5+$E$5*(DE18*CX18/($K$5*1000))+$F$5*(DE18*CX18/($K$5*1000))*MAX(MIN(CL18,$J$5),$I$5)*MAX(MIN(CL18,$J$5),$I$5)+$G$5*MAX(MIN(CL18,$J$5),$I$5)*(DE18*CX18/($K$5*1000))+$H$5*(DE18*CX18/($K$5*1000))*(DE18*CX18/($K$5*1000)))</f>
        <v>0</v>
      </c>
      <c r="U18">
        <f>L18*(1000-(1000*0.61365*exp(17.502*Y18/(240.97+Y18))/(CX18+CY18)+CS18)/2)/(1000*0.61365*exp(17.502*Y18/(240.97+Y18))/(CX18+CY18)-CS18)</f>
        <v>0</v>
      </c>
      <c r="V18">
        <f>1/((CM18+1)/(S18/1.6)+1/(T18/1.37)) + CM18/((CM18+1)/(S18/1.6) + CM18/(T18/1.37))</f>
        <v>0</v>
      </c>
      <c r="W18">
        <f>(CH18*CK18)</f>
        <v>0</v>
      </c>
      <c r="X18">
        <f>(CZ18+(W18+2*0.95*5.67E-8*(((CZ18+$B$7)+273)^4-(CZ18+273)^4)-44100*L18)/(1.84*29.3*T18+8*0.95*5.67E-8*(CZ18+273)^3))</f>
        <v>0</v>
      </c>
      <c r="Y18">
        <f>($C$7*DA18+$D$7*DB18+$E$7*X18)</f>
        <v>0</v>
      </c>
      <c r="Z18">
        <f>0.61365*exp(17.502*Y18/(240.97+Y18))</f>
        <v>0</v>
      </c>
      <c r="AA18">
        <f>(AB18/AC18*100)</f>
        <v>0</v>
      </c>
      <c r="AB18">
        <f>CS18*(CX18+CY18)/1000</f>
        <v>0</v>
      </c>
      <c r="AC18">
        <f>0.61365*exp(17.502*CZ18/(240.97+CZ18))</f>
        <v>0</v>
      </c>
      <c r="AD18">
        <f>(Z18-CS18*(CX18+CY18)/1000)</f>
        <v>0</v>
      </c>
      <c r="AE18">
        <f>(-L18*44100)</f>
        <v>0</v>
      </c>
      <c r="AF18">
        <f>2*29.3*T18*0.92*(CZ18-Y18)</f>
        <v>0</v>
      </c>
      <c r="AG18">
        <f>2*0.95*5.67E-8*(((CZ18+$B$7)+273)^4-(Y18+273)^4)</f>
        <v>0</v>
      </c>
      <c r="AH18">
        <f>W18+AG18+AE18+AF18</f>
        <v>0</v>
      </c>
      <c r="AI18">
        <v>0</v>
      </c>
      <c r="AJ18">
        <v>0</v>
      </c>
      <c r="AK18">
        <f>IF(AI18*$H$13&gt;=AM18,1.0,(AM18/(AM18-AI18*$H$13)))</f>
        <v>0</v>
      </c>
      <c r="AL18">
        <f>(AK18-1)*100</f>
        <v>0</v>
      </c>
      <c r="AM18">
        <f>MAX(0,($B$13+$C$13*DE18)/(1+$D$13*DE18)*CX18/(CZ18+273)*$E$13)</f>
        <v>0</v>
      </c>
      <c r="AN18" t="s">
        <v>398</v>
      </c>
      <c r="AO18" t="s">
        <v>398</v>
      </c>
      <c r="AP18">
        <v>0</v>
      </c>
      <c r="AQ18">
        <v>0</v>
      </c>
      <c r="AR18">
        <f>1-AP18/AQ18</f>
        <v>0</v>
      </c>
      <c r="AS18">
        <v>0</v>
      </c>
      <c r="AT18" t="s">
        <v>398</v>
      </c>
      <c r="AU18" t="s">
        <v>398</v>
      </c>
      <c r="AV18">
        <v>0</v>
      </c>
      <c r="AW18">
        <v>0</v>
      </c>
      <c r="AX18">
        <f>1-AV18/AW18</f>
        <v>0</v>
      </c>
      <c r="AY18">
        <v>0.5</v>
      </c>
      <c r="AZ18">
        <f>CI18</f>
        <v>0</v>
      </c>
      <c r="BA18">
        <f>N18</f>
        <v>0</v>
      </c>
      <c r="BB18">
        <f>AX18*AY18*AZ18</f>
        <v>0</v>
      </c>
      <c r="BC18">
        <f>(BA18-AS18)/AZ18</f>
        <v>0</v>
      </c>
      <c r="BD18">
        <f>(AQ18-AW18)/AW18</f>
        <v>0</v>
      </c>
      <c r="BE18">
        <f>AP18/(AR18+AP18/AW18)</f>
        <v>0</v>
      </c>
      <c r="BF18" t="s">
        <v>398</v>
      </c>
      <c r="BG18">
        <v>0</v>
      </c>
      <c r="BH18">
        <f>IF(BG18&lt;&gt;0, BG18, BE18)</f>
        <v>0</v>
      </c>
      <c r="BI18">
        <f>1-BH18/AW18</f>
        <v>0</v>
      </c>
      <c r="BJ18">
        <f>(AW18-AV18)/(AW18-BH18)</f>
        <v>0</v>
      </c>
      <c r="BK18">
        <f>(AQ18-AW18)/(AQ18-BH18)</f>
        <v>0</v>
      </c>
      <c r="BL18">
        <f>(AW18-AV18)/(AW18-AP18)</f>
        <v>0</v>
      </c>
      <c r="BM18">
        <f>(AQ18-AW18)/(AQ18-AP18)</f>
        <v>0</v>
      </c>
      <c r="BN18">
        <f>(BJ18*BH18/AV18)</f>
        <v>0</v>
      </c>
      <c r="BO18">
        <f>(1-BN18)</f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f>$B$11*DF18+$C$11*DG18+$F$11*DR18*(1-DU18)</f>
        <v>0</v>
      </c>
      <c r="CI18">
        <f>CH18*CJ18</f>
        <v>0</v>
      </c>
      <c r="CJ18">
        <f>($B$11*$D$9+$C$11*$D$9+$F$11*((EE18+DW18)/MAX(EE18+DW18+EF18, 0.1)*$I$9+EF18/MAX(EE18+DW18+EF18, 0.1)*$J$9))/($B$11+$C$11+$F$11)</f>
        <v>0</v>
      </c>
      <c r="CK18">
        <f>($B$11*$K$9+$C$11*$K$9+$F$11*((EE18+DW18)/MAX(EE18+DW18+EF18, 0.1)*$P$9+EF18/MAX(EE18+DW18+EF18, 0.1)*$Q$9))/($B$11+$C$11+$F$11)</f>
        <v>0</v>
      </c>
      <c r="CL18">
        <v>6</v>
      </c>
      <c r="CM18">
        <v>0.5</v>
      </c>
      <c r="CN18" t="s">
        <v>399</v>
      </c>
      <c r="CO18">
        <v>2</v>
      </c>
      <c r="CP18">
        <v>1657679039.1</v>
      </c>
      <c r="CQ18">
        <v>380.54</v>
      </c>
      <c r="CR18">
        <v>399.697</v>
      </c>
      <c r="CS18">
        <v>26.4459</v>
      </c>
      <c r="CT18">
        <v>23.504</v>
      </c>
      <c r="CU18">
        <v>374.484</v>
      </c>
      <c r="CV18">
        <v>25.1839</v>
      </c>
      <c r="CW18">
        <v>550.16</v>
      </c>
      <c r="CX18">
        <v>100.77</v>
      </c>
      <c r="CY18">
        <v>0.0999497</v>
      </c>
      <c r="CZ18">
        <v>27.8651</v>
      </c>
      <c r="DA18">
        <v>28.5761</v>
      </c>
      <c r="DB18">
        <v>999.9</v>
      </c>
      <c r="DC18">
        <v>0</v>
      </c>
      <c r="DD18">
        <v>0</v>
      </c>
      <c r="DE18">
        <v>4987.5</v>
      </c>
      <c r="DF18">
        <v>0</v>
      </c>
      <c r="DG18">
        <v>1225.32</v>
      </c>
      <c r="DH18">
        <v>-19.2529</v>
      </c>
      <c r="DI18">
        <v>390.833</v>
      </c>
      <c r="DJ18">
        <v>409.318</v>
      </c>
      <c r="DK18">
        <v>3.07611</v>
      </c>
      <c r="DL18">
        <v>399.697</v>
      </c>
      <c r="DM18">
        <v>23.504</v>
      </c>
      <c r="DN18">
        <v>2.67849</v>
      </c>
      <c r="DO18">
        <v>2.3685</v>
      </c>
      <c r="DP18">
        <v>22.1537</v>
      </c>
      <c r="DQ18">
        <v>20.15</v>
      </c>
      <c r="DR18">
        <v>1499.84</v>
      </c>
      <c r="DS18">
        <v>0.973001</v>
      </c>
      <c r="DT18">
        <v>0.0269989</v>
      </c>
      <c r="DU18">
        <v>0</v>
      </c>
      <c r="DV18">
        <v>2.285</v>
      </c>
      <c r="DW18">
        <v>0</v>
      </c>
      <c r="DX18">
        <v>18396.5</v>
      </c>
      <c r="DY18">
        <v>13302.2</v>
      </c>
      <c r="DZ18">
        <v>38.875</v>
      </c>
      <c r="EA18">
        <v>40.937</v>
      </c>
      <c r="EB18">
        <v>39.625</v>
      </c>
      <c r="EC18">
        <v>39.75</v>
      </c>
      <c r="ED18">
        <v>38.875</v>
      </c>
      <c r="EE18">
        <v>1459.35</v>
      </c>
      <c r="EF18">
        <v>40.49</v>
      </c>
      <c r="EG18">
        <v>0</v>
      </c>
      <c r="EH18">
        <v>1657679039.7</v>
      </c>
      <c r="EI18">
        <v>0</v>
      </c>
      <c r="EJ18">
        <v>2.393592</v>
      </c>
      <c r="EK18">
        <v>0.1529538549796146</v>
      </c>
      <c r="EL18">
        <v>-349.0846160864178</v>
      </c>
      <c r="EM18">
        <v>18468.54</v>
      </c>
      <c r="EN18">
        <v>15</v>
      </c>
      <c r="EO18">
        <v>1657679061.1</v>
      </c>
      <c r="EP18" t="s">
        <v>408</v>
      </c>
      <c r="EQ18">
        <v>1657679059.6</v>
      </c>
      <c r="ER18">
        <v>1657679061.1</v>
      </c>
      <c r="ES18">
        <v>2</v>
      </c>
      <c r="ET18">
        <v>0.02</v>
      </c>
      <c r="EU18">
        <v>-0.021</v>
      </c>
      <c r="EV18">
        <v>6.056</v>
      </c>
      <c r="EW18">
        <v>1.262</v>
      </c>
      <c r="EX18">
        <v>399</v>
      </c>
      <c r="EY18">
        <v>24</v>
      </c>
      <c r="EZ18">
        <v>0.17</v>
      </c>
      <c r="FA18">
        <v>0.03</v>
      </c>
      <c r="FB18">
        <v>-19.2690675</v>
      </c>
      <c r="FC18">
        <v>-0.7591958724202076</v>
      </c>
      <c r="FD18">
        <v>0.1321563153759595</v>
      </c>
      <c r="FE18">
        <v>0</v>
      </c>
      <c r="FF18">
        <v>3.0282125</v>
      </c>
      <c r="FG18">
        <v>0.2771943714821737</v>
      </c>
      <c r="FH18">
        <v>0.02811321893255911</v>
      </c>
      <c r="FI18">
        <v>1</v>
      </c>
      <c r="FJ18">
        <v>1</v>
      </c>
      <c r="FK18">
        <v>2</v>
      </c>
      <c r="FL18" t="s">
        <v>401</v>
      </c>
      <c r="FM18">
        <v>3.05798</v>
      </c>
      <c r="FN18">
        <v>2.76385</v>
      </c>
      <c r="FO18">
        <v>0.09528399999999999</v>
      </c>
      <c r="FP18">
        <v>0.100718</v>
      </c>
      <c r="FQ18">
        <v>0.124173</v>
      </c>
      <c r="FR18">
        <v>0.118344</v>
      </c>
      <c r="FS18">
        <v>28541.1</v>
      </c>
      <c r="FT18">
        <v>22240.7</v>
      </c>
      <c r="FU18">
        <v>29628.4</v>
      </c>
      <c r="FV18">
        <v>24193.9</v>
      </c>
      <c r="FW18">
        <v>33901.9</v>
      </c>
      <c r="FX18">
        <v>31124.4</v>
      </c>
      <c r="FY18">
        <v>42557.7</v>
      </c>
      <c r="FZ18">
        <v>39450.2</v>
      </c>
      <c r="GA18">
        <v>2.0558</v>
      </c>
      <c r="GB18">
        <v>1.95182</v>
      </c>
      <c r="GC18">
        <v>0.0897795</v>
      </c>
      <c r="GD18">
        <v>0</v>
      </c>
      <c r="GE18">
        <v>27.1099</v>
      </c>
      <c r="GF18">
        <v>999.9</v>
      </c>
      <c r="GG18">
        <v>61.4</v>
      </c>
      <c r="GH18">
        <v>31.7</v>
      </c>
      <c r="GI18">
        <v>28.6027</v>
      </c>
      <c r="GJ18">
        <v>31.0665</v>
      </c>
      <c r="GK18">
        <v>35.8093</v>
      </c>
      <c r="GL18">
        <v>1</v>
      </c>
      <c r="GM18">
        <v>0.191712</v>
      </c>
      <c r="GN18">
        <v>1.20234</v>
      </c>
      <c r="GO18">
        <v>20.2629</v>
      </c>
      <c r="GP18">
        <v>5.22343</v>
      </c>
      <c r="GQ18">
        <v>11.9081</v>
      </c>
      <c r="GR18">
        <v>4.9638</v>
      </c>
      <c r="GS18">
        <v>3.292</v>
      </c>
      <c r="GT18">
        <v>9999</v>
      </c>
      <c r="GU18">
        <v>9999</v>
      </c>
      <c r="GV18">
        <v>9999</v>
      </c>
      <c r="GW18">
        <v>992.3</v>
      </c>
      <c r="GX18">
        <v>1.87702</v>
      </c>
      <c r="GY18">
        <v>1.87534</v>
      </c>
      <c r="GZ18">
        <v>1.87407</v>
      </c>
      <c r="HA18">
        <v>1.87318</v>
      </c>
      <c r="HB18">
        <v>1.87469</v>
      </c>
      <c r="HC18">
        <v>1.86966</v>
      </c>
      <c r="HD18">
        <v>1.87382</v>
      </c>
      <c r="HE18">
        <v>1.87897</v>
      </c>
      <c r="HF18">
        <v>0</v>
      </c>
      <c r="HG18">
        <v>0</v>
      </c>
      <c r="HH18">
        <v>0</v>
      </c>
      <c r="HI18">
        <v>0</v>
      </c>
      <c r="HJ18" t="s">
        <v>402</v>
      </c>
      <c r="HK18" t="s">
        <v>403</v>
      </c>
      <c r="HL18" t="s">
        <v>404</v>
      </c>
      <c r="HM18" t="s">
        <v>405</v>
      </c>
      <c r="HN18" t="s">
        <v>405</v>
      </c>
      <c r="HO18" t="s">
        <v>404</v>
      </c>
      <c r="HP18">
        <v>0</v>
      </c>
      <c r="HQ18">
        <v>100</v>
      </c>
      <c r="HR18">
        <v>100</v>
      </c>
      <c r="HS18">
        <v>6.056</v>
      </c>
      <c r="HT18">
        <v>1.262</v>
      </c>
      <c r="HU18">
        <v>3.986914257992101</v>
      </c>
      <c r="HV18">
        <v>0.006528983496677464</v>
      </c>
      <c r="HW18">
        <v>-3.637491770542342E-06</v>
      </c>
      <c r="HX18">
        <v>7.290883958971773E-10</v>
      </c>
      <c r="HY18">
        <v>0.434471574810056</v>
      </c>
      <c r="HZ18">
        <v>0.04196336603461088</v>
      </c>
      <c r="IA18">
        <v>-0.0004000174321647373</v>
      </c>
      <c r="IB18">
        <v>9.93194025241378E-06</v>
      </c>
      <c r="IC18">
        <v>1</v>
      </c>
      <c r="ID18">
        <v>2008</v>
      </c>
      <c r="IE18">
        <v>1</v>
      </c>
      <c r="IF18">
        <v>25</v>
      </c>
      <c r="IG18">
        <v>13.1</v>
      </c>
      <c r="IH18">
        <v>13.1</v>
      </c>
      <c r="II18">
        <v>1.00464</v>
      </c>
      <c r="IJ18">
        <v>2.42798</v>
      </c>
      <c r="IK18">
        <v>1.42578</v>
      </c>
      <c r="IL18">
        <v>2.28394</v>
      </c>
      <c r="IM18">
        <v>1.54785</v>
      </c>
      <c r="IN18">
        <v>2.32666</v>
      </c>
      <c r="IO18">
        <v>35.7311</v>
      </c>
      <c r="IP18">
        <v>15.7781</v>
      </c>
      <c r="IQ18">
        <v>18</v>
      </c>
      <c r="IR18">
        <v>571.64</v>
      </c>
      <c r="IS18">
        <v>489.777</v>
      </c>
      <c r="IT18">
        <v>24.9997</v>
      </c>
      <c r="IU18">
        <v>29.6363</v>
      </c>
      <c r="IV18">
        <v>30.0005</v>
      </c>
      <c r="IW18">
        <v>29.5801</v>
      </c>
      <c r="IX18">
        <v>29.5148</v>
      </c>
      <c r="IY18">
        <v>20.1136</v>
      </c>
      <c r="IZ18">
        <v>22.5336</v>
      </c>
      <c r="JA18">
        <v>52.7271</v>
      </c>
      <c r="JB18">
        <v>25</v>
      </c>
      <c r="JC18">
        <v>400</v>
      </c>
      <c r="JD18">
        <v>23.4073</v>
      </c>
      <c r="JE18">
        <v>98.84910000000001</v>
      </c>
      <c r="JF18">
        <v>100.391</v>
      </c>
    </row>
    <row r="19" spans="1:266">
      <c r="A19">
        <v>3</v>
      </c>
      <c r="B19">
        <v>1657679137.1</v>
      </c>
      <c r="C19">
        <v>910.5999999046326</v>
      </c>
      <c r="D19" t="s">
        <v>409</v>
      </c>
      <c r="E19" t="s">
        <v>410</v>
      </c>
      <c r="F19" t="s">
        <v>394</v>
      </c>
      <c r="H19" t="s">
        <v>395</v>
      </c>
      <c r="I19" t="s">
        <v>396</v>
      </c>
      <c r="J19" t="s">
        <v>397</v>
      </c>
      <c r="K19">
        <v>1657679137.1</v>
      </c>
      <c r="L19">
        <f>(M19)/1000</f>
        <v>0</v>
      </c>
      <c r="M19">
        <f>1000*CW19*AK19*(CS19-CT19)/(100*CL19*(1000-AK19*CS19))</f>
        <v>0</v>
      </c>
      <c r="N19">
        <f>CW19*AK19*(CR19-CQ19*(1000-AK19*CT19)/(1000-AK19*CS19))/(100*CL19)</f>
        <v>0</v>
      </c>
      <c r="O19">
        <f>CQ19 - IF(AK19&gt;1, N19*CL19*100.0/(AM19*DE19), 0)</f>
        <v>0</v>
      </c>
      <c r="P19">
        <f>((V19-L19/2)*O19-N19)/(V19+L19/2)</f>
        <v>0</v>
      </c>
      <c r="Q19">
        <f>P19*(CX19+CY19)/1000.0</f>
        <v>0</v>
      </c>
      <c r="R19">
        <f>(CQ19 - IF(AK19&gt;1, N19*CL19*100.0/(AM19*DE19), 0))*(CX19+CY19)/1000.0</f>
        <v>0</v>
      </c>
      <c r="S19">
        <f>2.0/((1/U19-1/T19)+SIGN(U19)*SQRT((1/U19-1/T19)*(1/U19-1/T19) + 4*CM19/((CM19+1)*(CM19+1))*(2*1/U19*1/T19-1/T19*1/T19)))</f>
        <v>0</v>
      </c>
      <c r="T19">
        <f>IF(LEFT(CN19,1)&lt;&gt;"0",IF(LEFT(CN19,1)="1",3.0,CO19),$D$5+$E$5*(DE19*CX19/($K$5*1000))+$F$5*(DE19*CX19/($K$5*1000))*MAX(MIN(CL19,$J$5),$I$5)*MAX(MIN(CL19,$J$5),$I$5)+$G$5*MAX(MIN(CL19,$J$5),$I$5)*(DE19*CX19/($K$5*1000))+$H$5*(DE19*CX19/($K$5*1000))*(DE19*CX19/($K$5*1000)))</f>
        <v>0</v>
      </c>
      <c r="U19">
        <f>L19*(1000-(1000*0.61365*exp(17.502*Y19/(240.97+Y19))/(CX19+CY19)+CS19)/2)/(1000*0.61365*exp(17.502*Y19/(240.97+Y19))/(CX19+CY19)-CS19)</f>
        <v>0</v>
      </c>
      <c r="V19">
        <f>1/((CM19+1)/(S19/1.6)+1/(T19/1.37)) + CM19/((CM19+1)/(S19/1.6) + CM19/(T19/1.37))</f>
        <v>0</v>
      </c>
      <c r="W19">
        <f>(CH19*CK19)</f>
        <v>0</v>
      </c>
      <c r="X19">
        <f>(CZ19+(W19+2*0.95*5.67E-8*(((CZ19+$B$7)+273)^4-(CZ19+273)^4)-44100*L19)/(1.84*29.3*T19+8*0.95*5.67E-8*(CZ19+273)^3))</f>
        <v>0</v>
      </c>
      <c r="Y19">
        <f>($C$7*DA19+$D$7*DB19+$E$7*X19)</f>
        <v>0</v>
      </c>
      <c r="Z19">
        <f>0.61365*exp(17.502*Y19/(240.97+Y19))</f>
        <v>0</v>
      </c>
      <c r="AA19">
        <f>(AB19/AC19*100)</f>
        <v>0</v>
      </c>
      <c r="AB19">
        <f>CS19*(CX19+CY19)/1000</f>
        <v>0</v>
      </c>
      <c r="AC19">
        <f>0.61365*exp(17.502*CZ19/(240.97+CZ19))</f>
        <v>0</v>
      </c>
      <c r="AD19">
        <f>(Z19-CS19*(CX19+CY19)/1000)</f>
        <v>0</v>
      </c>
      <c r="AE19">
        <f>(-L19*44100)</f>
        <v>0</v>
      </c>
      <c r="AF19">
        <f>2*29.3*T19*0.92*(CZ19-Y19)</f>
        <v>0</v>
      </c>
      <c r="AG19">
        <f>2*0.95*5.67E-8*(((CZ19+$B$7)+273)^4-(Y19+273)^4)</f>
        <v>0</v>
      </c>
      <c r="AH19">
        <f>W19+AG19+AE19+AF19</f>
        <v>0</v>
      </c>
      <c r="AI19">
        <v>0</v>
      </c>
      <c r="AJ19">
        <v>0</v>
      </c>
      <c r="AK19">
        <f>IF(AI19*$H$13&gt;=AM19,1.0,(AM19/(AM19-AI19*$H$13)))</f>
        <v>0</v>
      </c>
      <c r="AL19">
        <f>(AK19-1)*100</f>
        <v>0</v>
      </c>
      <c r="AM19">
        <f>MAX(0,($B$13+$C$13*DE19)/(1+$D$13*DE19)*CX19/(CZ19+273)*$E$13)</f>
        <v>0</v>
      </c>
      <c r="AN19" t="s">
        <v>398</v>
      </c>
      <c r="AO19" t="s">
        <v>398</v>
      </c>
      <c r="AP19">
        <v>0</v>
      </c>
      <c r="AQ19">
        <v>0</v>
      </c>
      <c r="AR19">
        <f>1-AP19/AQ19</f>
        <v>0</v>
      </c>
      <c r="AS19">
        <v>0</v>
      </c>
      <c r="AT19" t="s">
        <v>398</v>
      </c>
      <c r="AU19" t="s">
        <v>398</v>
      </c>
      <c r="AV19">
        <v>0</v>
      </c>
      <c r="AW19">
        <v>0</v>
      </c>
      <c r="AX19">
        <f>1-AV19/AW19</f>
        <v>0</v>
      </c>
      <c r="AY19">
        <v>0.5</v>
      </c>
      <c r="AZ19">
        <f>CI19</f>
        <v>0</v>
      </c>
      <c r="BA19">
        <f>N19</f>
        <v>0</v>
      </c>
      <c r="BB19">
        <f>AX19*AY19*AZ19</f>
        <v>0</v>
      </c>
      <c r="BC19">
        <f>(BA19-AS19)/AZ19</f>
        <v>0</v>
      </c>
      <c r="BD19">
        <f>(AQ19-AW19)/AW19</f>
        <v>0</v>
      </c>
      <c r="BE19">
        <f>AP19/(AR19+AP19/AW19)</f>
        <v>0</v>
      </c>
      <c r="BF19" t="s">
        <v>398</v>
      </c>
      <c r="BG19">
        <v>0</v>
      </c>
      <c r="BH19">
        <f>IF(BG19&lt;&gt;0, BG19, BE19)</f>
        <v>0</v>
      </c>
      <c r="BI19">
        <f>1-BH19/AW19</f>
        <v>0</v>
      </c>
      <c r="BJ19">
        <f>(AW19-AV19)/(AW19-BH19)</f>
        <v>0</v>
      </c>
      <c r="BK19">
        <f>(AQ19-AW19)/(AQ19-BH19)</f>
        <v>0</v>
      </c>
      <c r="BL19">
        <f>(AW19-AV19)/(AW19-AP19)</f>
        <v>0</v>
      </c>
      <c r="BM19">
        <f>(AQ19-AW19)/(AQ19-AP19)</f>
        <v>0</v>
      </c>
      <c r="BN19">
        <f>(BJ19*BH19/AV19)</f>
        <v>0</v>
      </c>
      <c r="BO19">
        <f>(1-BN19)</f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f>$B$11*DF19+$C$11*DG19+$F$11*DR19*(1-DU19)</f>
        <v>0</v>
      </c>
      <c r="CI19">
        <f>CH19*CJ19</f>
        <v>0</v>
      </c>
      <c r="CJ19">
        <f>($B$11*$D$9+$C$11*$D$9+$F$11*((EE19+DW19)/MAX(EE19+DW19+EF19, 0.1)*$I$9+EF19/MAX(EE19+DW19+EF19, 0.1)*$J$9))/($B$11+$C$11+$F$11)</f>
        <v>0</v>
      </c>
      <c r="CK19">
        <f>($B$11*$K$9+$C$11*$K$9+$F$11*((EE19+DW19)/MAX(EE19+DW19+EF19, 0.1)*$P$9+EF19/MAX(EE19+DW19+EF19, 0.1)*$Q$9))/($B$11+$C$11+$F$11)</f>
        <v>0</v>
      </c>
      <c r="CL19">
        <v>6</v>
      </c>
      <c r="CM19">
        <v>0.5</v>
      </c>
      <c r="CN19" t="s">
        <v>399</v>
      </c>
      <c r="CO19">
        <v>2</v>
      </c>
      <c r="CP19">
        <v>1657679137.1</v>
      </c>
      <c r="CQ19">
        <v>285.585</v>
      </c>
      <c r="CR19">
        <v>299.869</v>
      </c>
      <c r="CS19">
        <v>26.7757</v>
      </c>
      <c r="CT19">
        <v>23.3522</v>
      </c>
      <c r="CU19">
        <v>280.019</v>
      </c>
      <c r="CV19">
        <v>25.3916</v>
      </c>
      <c r="CW19">
        <v>550.182</v>
      </c>
      <c r="CX19">
        <v>100.771</v>
      </c>
      <c r="CY19">
        <v>0.0999671</v>
      </c>
      <c r="CZ19">
        <v>28.0287</v>
      </c>
      <c r="DA19">
        <v>28.7324</v>
      </c>
      <c r="DB19">
        <v>999.9</v>
      </c>
      <c r="DC19">
        <v>0</v>
      </c>
      <c r="DD19">
        <v>0</v>
      </c>
      <c r="DE19">
        <v>5006.25</v>
      </c>
      <c r="DF19">
        <v>0</v>
      </c>
      <c r="DG19">
        <v>1236.27</v>
      </c>
      <c r="DH19">
        <v>-14.2847</v>
      </c>
      <c r="DI19">
        <v>293.442</v>
      </c>
      <c r="DJ19">
        <v>307.039</v>
      </c>
      <c r="DK19">
        <v>3.42356</v>
      </c>
      <c r="DL19">
        <v>299.869</v>
      </c>
      <c r="DM19">
        <v>23.3522</v>
      </c>
      <c r="DN19">
        <v>2.69823</v>
      </c>
      <c r="DO19">
        <v>2.35323</v>
      </c>
      <c r="DP19">
        <v>22.2743</v>
      </c>
      <c r="DQ19">
        <v>20.0455</v>
      </c>
      <c r="DR19">
        <v>1499.93</v>
      </c>
      <c r="DS19">
        <v>0.973001</v>
      </c>
      <c r="DT19">
        <v>0.0269989</v>
      </c>
      <c r="DU19">
        <v>0</v>
      </c>
      <c r="DV19">
        <v>1.8986</v>
      </c>
      <c r="DW19">
        <v>0</v>
      </c>
      <c r="DX19">
        <v>17717.5</v>
      </c>
      <c r="DY19">
        <v>13302.9</v>
      </c>
      <c r="DZ19">
        <v>38.125</v>
      </c>
      <c r="EA19">
        <v>39.812</v>
      </c>
      <c r="EB19">
        <v>38.75</v>
      </c>
      <c r="EC19">
        <v>38.687</v>
      </c>
      <c r="ED19">
        <v>38.187</v>
      </c>
      <c r="EE19">
        <v>1459.43</v>
      </c>
      <c r="EF19">
        <v>40.5</v>
      </c>
      <c r="EG19">
        <v>0</v>
      </c>
      <c r="EH19">
        <v>1657679138.1</v>
      </c>
      <c r="EI19">
        <v>0</v>
      </c>
      <c r="EJ19">
        <v>2.306568</v>
      </c>
      <c r="EK19">
        <v>-0.2649846243925084</v>
      </c>
      <c r="EL19">
        <v>-824.753849612631</v>
      </c>
      <c r="EM19">
        <v>17812.6</v>
      </c>
      <c r="EN19">
        <v>15</v>
      </c>
      <c r="EO19">
        <v>1657679061.1</v>
      </c>
      <c r="EP19" t="s">
        <v>408</v>
      </c>
      <c r="EQ19">
        <v>1657679059.6</v>
      </c>
      <c r="ER19">
        <v>1657679061.1</v>
      </c>
      <c r="ES19">
        <v>2</v>
      </c>
      <c r="ET19">
        <v>0.02</v>
      </c>
      <c r="EU19">
        <v>-0.021</v>
      </c>
      <c r="EV19">
        <v>6.056</v>
      </c>
      <c r="EW19">
        <v>1.262</v>
      </c>
      <c r="EX19">
        <v>399</v>
      </c>
      <c r="EY19">
        <v>24</v>
      </c>
      <c r="EZ19">
        <v>0.17</v>
      </c>
      <c r="FA19">
        <v>0.03</v>
      </c>
      <c r="FB19">
        <v>-14.153055</v>
      </c>
      <c r="FC19">
        <v>-0.7332652908067313</v>
      </c>
      <c r="FD19">
        <v>0.07714916704022147</v>
      </c>
      <c r="FE19">
        <v>0</v>
      </c>
      <c r="FF19">
        <v>3.416989</v>
      </c>
      <c r="FG19">
        <v>-0.3081476172607953</v>
      </c>
      <c r="FH19">
        <v>0.03331256465659765</v>
      </c>
      <c r="FI19">
        <v>1</v>
      </c>
      <c r="FJ19">
        <v>1</v>
      </c>
      <c r="FK19">
        <v>2</v>
      </c>
      <c r="FL19" t="s">
        <v>401</v>
      </c>
      <c r="FM19">
        <v>3.0579</v>
      </c>
      <c r="FN19">
        <v>2.76394</v>
      </c>
      <c r="FO19">
        <v>0.0753204</v>
      </c>
      <c r="FP19">
        <v>0.08012809999999999</v>
      </c>
      <c r="FQ19">
        <v>0.124854</v>
      </c>
      <c r="FR19">
        <v>0.117788</v>
      </c>
      <c r="FS19">
        <v>29163.6</v>
      </c>
      <c r="FT19">
        <v>22745.8</v>
      </c>
      <c r="FU19">
        <v>29621.4</v>
      </c>
      <c r="FV19">
        <v>24189.8</v>
      </c>
      <c r="FW19">
        <v>33866.4</v>
      </c>
      <c r="FX19">
        <v>31138.6</v>
      </c>
      <c r="FY19">
        <v>42547.3</v>
      </c>
      <c r="FZ19">
        <v>39443.6</v>
      </c>
      <c r="GA19">
        <v>2.05487</v>
      </c>
      <c r="GB19">
        <v>1.94725</v>
      </c>
      <c r="GC19">
        <v>0.0854507</v>
      </c>
      <c r="GD19">
        <v>0</v>
      </c>
      <c r="GE19">
        <v>27.3373</v>
      </c>
      <c r="GF19">
        <v>999.9</v>
      </c>
      <c r="GG19">
        <v>61.8</v>
      </c>
      <c r="GH19">
        <v>31.9</v>
      </c>
      <c r="GI19">
        <v>29.1222</v>
      </c>
      <c r="GJ19">
        <v>30.9365</v>
      </c>
      <c r="GK19">
        <v>35.7252</v>
      </c>
      <c r="GL19">
        <v>1</v>
      </c>
      <c r="GM19">
        <v>0.201123</v>
      </c>
      <c r="GN19">
        <v>1.34417</v>
      </c>
      <c r="GO19">
        <v>20.2619</v>
      </c>
      <c r="GP19">
        <v>5.22717</v>
      </c>
      <c r="GQ19">
        <v>11.9081</v>
      </c>
      <c r="GR19">
        <v>4.9639</v>
      </c>
      <c r="GS19">
        <v>3.292</v>
      </c>
      <c r="GT19">
        <v>9999</v>
      </c>
      <c r="GU19">
        <v>9999</v>
      </c>
      <c r="GV19">
        <v>9999</v>
      </c>
      <c r="GW19">
        <v>992.3</v>
      </c>
      <c r="GX19">
        <v>1.87702</v>
      </c>
      <c r="GY19">
        <v>1.87541</v>
      </c>
      <c r="GZ19">
        <v>1.87408</v>
      </c>
      <c r="HA19">
        <v>1.87325</v>
      </c>
      <c r="HB19">
        <v>1.8747</v>
      </c>
      <c r="HC19">
        <v>1.86966</v>
      </c>
      <c r="HD19">
        <v>1.87389</v>
      </c>
      <c r="HE19">
        <v>1.87897</v>
      </c>
      <c r="HF19">
        <v>0</v>
      </c>
      <c r="HG19">
        <v>0</v>
      </c>
      <c r="HH19">
        <v>0</v>
      </c>
      <c r="HI19">
        <v>0</v>
      </c>
      <c r="HJ19" t="s">
        <v>402</v>
      </c>
      <c r="HK19" t="s">
        <v>403</v>
      </c>
      <c r="HL19" t="s">
        <v>404</v>
      </c>
      <c r="HM19" t="s">
        <v>405</v>
      </c>
      <c r="HN19" t="s">
        <v>405</v>
      </c>
      <c r="HO19" t="s">
        <v>404</v>
      </c>
      <c r="HP19">
        <v>0</v>
      </c>
      <c r="HQ19">
        <v>100</v>
      </c>
      <c r="HR19">
        <v>100</v>
      </c>
      <c r="HS19">
        <v>5.566</v>
      </c>
      <c r="HT19">
        <v>1.3841</v>
      </c>
      <c r="HU19">
        <v>4.006514438262838</v>
      </c>
      <c r="HV19">
        <v>0.006528983496677464</v>
      </c>
      <c r="HW19">
        <v>-3.637491770542342E-06</v>
      </c>
      <c r="HX19">
        <v>7.290883958971773E-10</v>
      </c>
      <c r="HY19">
        <v>0.4139146128136371</v>
      </c>
      <c r="HZ19">
        <v>0.04196336603461088</v>
      </c>
      <c r="IA19">
        <v>-0.0004000174321647373</v>
      </c>
      <c r="IB19">
        <v>9.93194025241378E-06</v>
      </c>
      <c r="IC19">
        <v>1</v>
      </c>
      <c r="ID19">
        <v>2008</v>
      </c>
      <c r="IE19">
        <v>1</v>
      </c>
      <c r="IF19">
        <v>25</v>
      </c>
      <c r="IG19">
        <v>1.3</v>
      </c>
      <c r="IH19">
        <v>1.3</v>
      </c>
      <c r="II19">
        <v>0.797119</v>
      </c>
      <c r="IJ19">
        <v>2.42798</v>
      </c>
      <c r="IK19">
        <v>1.42578</v>
      </c>
      <c r="IL19">
        <v>2.28516</v>
      </c>
      <c r="IM19">
        <v>1.54785</v>
      </c>
      <c r="IN19">
        <v>2.33154</v>
      </c>
      <c r="IO19">
        <v>36.0113</v>
      </c>
      <c r="IP19">
        <v>15.7606</v>
      </c>
      <c r="IQ19">
        <v>18</v>
      </c>
      <c r="IR19">
        <v>571.9829999999999</v>
      </c>
      <c r="IS19">
        <v>487.735</v>
      </c>
      <c r="IT19">
        <v>25.0012</v>
      </c>
      <c r="IU19">
        <v>29.7498</v>
      </c>
      <c r="IV19">
        <v>30.0005</v>
      </c>
      <c r="IW19">
        <v>29.6869</v>
      </c>
      <c r="IX19">
        <v>29.623</v>
      </c>
      <c r="IY19">
        <v>15.9554</v>
      </c>
      <c r="IZ19">
        <v>25.7009</v>
      </c>
      <c r="JA19">
        <v>52.6781</v>
      </c>
      <c r="JB19">
        <v>25</v>
      </c>
      <c r="JC19">
        <v>300</v>
      </c>
      <c r="JD19">
        <v>23.3017</v>
      </c>
      <c r="JE19">
        <v>98.8252</v>
      </c>
      <c r="JF19">
        <v>100.374</v>
      </c>
    </row>
    <row r="20" spans="1:266">
      <c r="A20">
        <v>4</v>
      </c>
      <c r="B20">
        <v>1657679212.6</v>
      </c>
      <c r="C20">
        <v>986.0999999046326</v>
      </c>
      <c r="D20" t="s">
        <v>411</v>
      </c>
      <c r="E20" t="s">
        <v>412</v>
      </c>
      <c r="F20" t="s">
        <v>394</v>
      </c>
      <c r="H20" t="s">
        <v>395</v>
      </c>
      <c r="I20" t="s">
        <v>396</v>
      </c>
      <c r="J20" t="s">
        <v>397</v>
      </c>
      <c r="K20">
        <v>1657679212.6</v>
      </c>
      <c r="L20">
        <f>(M20)/1000</f>
        <v>0</v>
      </c>
      <c r="M20">
        <f>1000*CW20*AK20*(CS20-CT20)/(100*CL20*(1000-AK20*CS20))</f>
        <v>0</v>
      </c>
      <c r="N20">
        <f>CW20*AK20*(CR20-CQ20*(1000-AK20*CT20)/(1000-AK20*CS20))/(100*CL20)</f>
        <v>0</v>
      </c>
      <c r="O20">
        <f>CQ20 - IF(AK20&gt;1, N20*CL20*100.0/(AM20*DE20), 0)</f>
        <v>0</v>
      </c>
      <c r="P20">
        <f>((V20-L20/2)*O20-N20)/(V20+L20/2)</f>
        <v>0</v>
      </c>
      <c r="Q20">
        <f>P20*(CX20+CY20)/1000.0</f>
        <v>0</v>
      </c>
      <c r="R20">
        <f>(CQ20 - IF(AK20&gt;1, N20*CL20*100.0/(AM20*DE20), 0))*(CX20+CY20)/1000.0</f>
        <v>0</v>
      </c>
      <c r="S20">
        <f>2.0/((1/U20-1/T20)+SIGN(U20)*SQRT((1/U20-1/T20)*(1/U20-1/T20) + 4*CM20/((CM20+1)*(CM20+1))*(2*1/U20*1/T20-1/T20*1/T20)))</f>
        <v>0</v>
      </c>
      <c r="T20">
        <f>IF(LEFT(CN20,1)&lt;&gt;"0",IF(LEFT(CN20,1)="1",3.0,CO20),$D$5+$E$5*(DE20*CX20/($K$5*1000))+$F$5*(DE20*CX20/($K$5*1000))*MAX(MIN(CL20,$J$5),$I$5)*MAX(MIN(CL20,$J$5),$I$5)+$G$5*MAX(MIN(CL20,$J$5),$I$5)*(DE20*CX20/($K$5*1000))+$H$5*(DE20*CX20/($K$5*1000))*(DE20*CX20/($K$5*1000)))</f>
        <v>0</v>
      </c>
      <c r="U20">
        <f>L20*(1000-(1000*0.61365*exp(17.502*Y20/(240.97+Y20))/(CX20+CY20)+CS20)/2)/(1000*0.61365*exp(17.502*Y20/(240.97+Y20))/(CX20+CY20)-CS20)</f>
        <v>0</v>
      </c>
      <c r="V20">
        <f>1/((CM20+1)/(S20/1.6)+1/(T20/1.37)) + CM20/((CM20+1)/(S20/1.6) + CM20/(T20/1.37))</f>
        <v>0</v>
      </c>
      <c r="W20">
        <f>(CH20*CK20)</f>
        <v>0</v>
      </c>
      <c r="X20">
        <f>(CZ20+(W20+2*0.95*5.67E-8*(((CZ20+$B$7)+273)^4-(CZ20+273)^4)-44100*L20)/(1.84*29.3*T20+8*0.95*5.67E-8*(CZ20+273)^3))</f>
        <v>0</v>
      </c>
      <c r="Y20">
        <f>($C$7*DA20+$D$7*DB20+$E$7*X20)</f>
        <v>0</v>
      </c>
      <c r="Z20">
        <f>0.61365*exp(17.502*Y20/(240.97+Y20))</f>
        <v>0</v>
      </c>
      <c r="AA20">
        <f>(AB20/AC20*100)</f>
        <v>0</v>
      </c>
      <c r="AB20">
        <f>CS20*(CX20+CY20)/1000</f>
        <v>0</v>
      </c>
      <c r="AC20">
        <f>0.61365*exp(17.502*CZ20/(240.97+CZ20))</f>
        <v>0</v>
      </c>
      <c r="AD20">
        <f>(Z20-CS20*(CX20+CY20)/1000)</f>
        <v>0</v>
      </c>
      <c r="AE20">
        <f>(-L20*44100)</f>
        <v>0</v>
      </c>
      <c r="AF20">
        <f>2*29.3*T20*0.92*(CZ20-Y20)</f>
        <v>0</v>
      </c>
      <c r="AG20">
        <f>2*0.95*5.67E-8*(((CZ20+$B$7)+273)^4-(Y20+273)^4)</f>
        <v>0</v>
      </c>
      <c r="AH20">
        <f>W20+AG20+AE20+AF20</f>
        <v>0</v>
      </c>
      <c r="AI20">
        <v>0</v>
      </c>
      <c r="AJ20">
        <v>0</v>
      </c>
      <c r="AK20">
        <f>IF(AI20*$H$13&gt;=AM20,1.0,(AM20/(AM20-AI20*$H$13)))</f>
        <v>0</v>
      </c>
      <c r="AL20">
        <f>(AK20-1)*100</f>
        <v>0</v>
      </c>
      <c r="AM20">
        <f>MAX(0,($B$13+$C$13*DE20)/(1+$D$13*DE20)*CX20/(CZ20+273)*$E$13)</f>
        <v>0</v>
      </c>
      <c r="AN20" t="s">
        <v>398</v>
      </c>
      <c r="AO20" t="s">
        <v>398</v>
      </c>
      <c r="AP20">
        <v>0</v>
      </c>
      <c r="AQ20">
        <v>0</v>
      </c>
      <c r="AR20">
        <f>1-AP20/AQ20</f>
        <v>0</v>
      </c>
      <c r="AS20">
        <v>0</v>
      </c>
      <c r="AT20" t="s">
        <v>398</v>
      </c>
      <c r="AU20" t="s">
        <v>398</v>
      </c>
      <c r="AV20">
        <v>0</v>
      </c>
      <c r="AW20">
        <v>0</v>
      </c>
      <c r="AX20">
        <f>1-AV20/AW20</f>
        <v>0</v>
      </c>
      <c r="AY20">
        <v>0.5</v>
      </c>
      <c r="AZ20">
        <f>CI20</f>
        <v>0</v>
      </c>
      <c r="BA20">
        <f>N20</f>
        <v>0</v>
      </c>
      <c r="BB20">
        <f>AX20*AY20*AZ20</f>
        <v>0</v>
      </c>
      <c r="BC20">
        <f>(BA20-AS20)/AZ20</f>
        <v>0</v>
      </c>
      <c r="BD20">
        <f>(AQ20-AW20)/AW20</f>
        <v>0</v>
      </c>
      <c r="BE20">
        <f>AP20/(AR20+AP20/AW20)</f>
        <v>0</v>
      </c>
      <c r="BF20" t="s">
        <v>398</v>
      </c>
      <c r="BG20">
        <v>0</v>
      </c>
      <c r="BH20">
        <f>IF(BG20&lt;&gt;0, BG20, BE20)</f>
        <v>0</v>
      </c>
      <c r="BI20">
        <f>1-BH20/AW20</f>
        <v>0</v>
      </c>
      <c r="BJ20">
        <f>(AW20-AV20)/(AW20-BH20)</f>
        <v>0</v>
      </c>
      <c r="BK20">
        <f>(AQ20-AW20)/(AQ20-BH20)</f>
        <v>0</v>
      </c>
      <c r="BL20">
        <f>(AW20-AV20)/(AW20-AP20)</f>
        <v>0</v>
      </c>
      <c r="BM20">
        <f>(AQ20-AW20)/(AQ20-AP20)</f>
        <v>0</v>
      </c>
      <c r="BN20">
        <f>(BJ20*BH20/AV20)</f>
        <v>0</v>
      </c>
      <c r="BO20">
        <f>(1-BN20)</f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f>$B$11*DF20+$C$11*DG20+$F$11*DR20*(1-DU20)</f>
        <v>0</v>
      </c>
      <c r="CI20">
        <f>CH20*CJ20</f>
        <v>0</v>
      </c>
      <c r="CJ20">
        <f>($B$11*$D$9+$C$11*$D$9+$F$11*((EE20+DW20)/MAX(EE20+DW20+EF20, 0.1)*$I$9+EF20/MAX(EE20+DW20+EF20, 0.1)*$J$9))/($B$11+$C$11+$F$11)</f>
        <v>0</v>
      </c>
      <c r="CK20">
        <f>($B$11*$K$9+$C$11*$K$9+$F$11*((EE20+DW20)/MAX(EE20+DW20+EF20, 0.1)*$P$9+EF20/MAX(EE20+DW20+EF20, 0.1)*$Q$9))/($B$11+$C$11+$F$11)</f>
        <v>0</v>
      </c>
      <c r="CL20">
        <v>6</v>
      </c>
      <c r="CM20">
        <v>0.5</v>
      </c>
      <c r="CN20" t="s">
        <v>399</v>
      </c>
      <c r="CO20">
        <v>2</v>
      </c>
      <c r="CP20">
        <v>1657679212.6</v>
      </c>
      <c r="CQ20">
        <v>191.447</v>
      </c>
      <c r="CR20">
        <v>199.845</v>
      </c>
      <c r="CS20">
        <v>26.7419</v>
      </c>
      <c r="CT20">
        <v>23.2701</v>
      </c>
      <c r="CU20">
        <v>186.27</v>
      </c>
      <c r="CV20">
        <v>25.3591</v>
      </c>
      <c r="CW20">
        <v>550.1950000000001</v>
      </c>
      <c r="CX20">
        <v>100.774</v>
      </c>
      <c r="CY20">
        <v>0.10004</v>
      </c>
      <c r="CZ20">
        <v>28.0411</v>
      </c>
      <c r="DA20">
        <v>28.7665</v>
      </c>
      <c r="DB20">
        <v>999.9</v>
      </c>
      <c r="DC20">
        <v>0</v>
      </c>
      <c r="DD20">
        <v>0</v>
      </c>
      <c r="DE20">
        <v>4983.75</v>
      </c>
      <c r="DF20">
        <v>0</v>
      </c>
      <c r="DG20">
        <v>1242.52</v>
      </c>
      <c r="DH20">
        <v>-8.474320000000001</v>
      </c>
      <c r="DI20">
        <v>196.629</v>
      </c>
      <c r="DJ20">
        <v>204.606</v>
      </c>
      <c r="DK20">
        <v>3.47178</v>
      </c>
      <c r="DL20">
        <v>199.845</v>
      </c>
      <c r="DM20">
        <v>23.2701</v>
      </c>
      <c r="DN20">
        <v>2.69489</v>
      </c>
      <c r="DO20">
        <v>2.34503</v>
      </c>
      <c r="DP20">
        <v>22.254</v>
      </c>
      <c r="DQ20">
        <v>19.9891</v>
      </c>
      <c r="DR20">
        <v>1499.81</v>
      </c>
      <c r="DS20">
        <v>0.972996</v>
      </c>
      <c r="DT20">
        <v>0.027004</v>
      </c>
      <c r="DU20">
        <v>0</v>
      </c>
      <c r="DV20">
        <v>2.2854</v>
      </c>
      <c r="DW20">
        <v>0</v>
      </c>
      <c r="DX20">
        <v>17549.7</v>
      </c>
      <c r="DY20">
        <v>13301.9</v>
      </c>
      <c r="DZ20">
        <v>37.687</v>
      </c>
      <c r="EA20">
        <v>39.375</v>
      </c>
      <c r="EB20">
        <v>38.312</v>
      </c>
      <c r="EC20">
        <v>38.312</v>
      </c>
      <c r="ED20">
        <v>37.812</v>
      </c>
      <c r="EE20">
        <v>1459.31</v>
      </c>
      <c r="EF20">
        <v>40.5</v>
      </c>
      <c r="EG20">
        <v>0</v>
      </c>
      <c r="EH20">
        <v>1657679213.1</v>
      </c>
      <c r="EI20">
        <v>0</v>
      </c>
      <c r="EJ20">
        <v>2.294865384615385</v>
      </c>
      <c r="EK20">
        <v>0.7355589682001943</v>
      </c>
      <c r="EL20">
        <v>118.0478630962512</v>
      </c>
      <c r="EM20">
        <v>17560.55</v>
      </c>
      <c r="EN20">
        <v>15</v>
      </c>
      <c r="EO20">
        <v>1657679229.6</v>
      </c>
      <c r="EP20" t="s">
        <v>413</v>
      </c>
      <c r="EQ20">
        <v>1657679229.6</v>
      </c>
      <c r="ER20">
        <v>1657679061.1</v>
      </c>
      <c r="ES20">
        <v>3</v>
      </c>
      <c r="ET20">
        <v>0.034</v>
      </c>
      <c r="EU20">
        <v>-0.021</v>
      </c>
      <c r="EV20">
        <v>5.177</v>
      </c>
      <c r="EW20">
        <v>1.262</v>
      </c>
      <c r="EX20">
        <v>199</v>
      </c>
      <c r="EY20">
        <v>24</v>
      </c>
      <c r="EZ20">
        <v>0.28</v>
      </c>
      <c r="FA20">
        <v>0.03</v>
      </c>
      <c r="FB20">
        <v>-8.489278292682927</v>
      </c>
      <c r="FC20">
        <v>-0.1813576306620177</v>
      </c>
      <c r="FD20">
        <v>0.02305664063936643</v>
      </c>
      <c r="FE20">
        <v>0</v>
      </c>
      <c r="FF20">
        <v>3.447336829268293</v>
      </c>
      <c r="FG20">
        <v>0.3771976306620271</v>
      </c>
      <c r="FH20">
        <v>0.03957790954677623</v>
      </c>
      <c r="FI20">
        <v>1</v>
      </c>
      <c r="FJ20">
        <v>1</v>
      </c>
      <c r="FK20">
        <v>2</v>
      </c>
      <c r="FL20" t="s">
        <v>401</v>
      </c>
      <c r="FM20">
        <v>3.05781</v>
      </c>
      <c r="FN20">
        <v>2.76393</v>
      </c>
      <c r="FO20">
        <v>0.0527991</v>
      </c>
      <c r="FP20">
        <v>0.0565521</v>
      </c>
      <c r="FQ20">
        <v>0.12472</v>
      </c>
      <c r="FR20">
        <v>0.117481</v>
      </c>
      <c r="FS20">
        <v>29866.9</v>
      </c>
      <c r="FT20">
        <v>23324.9</v>
      </c>
      <c r="FU20">
        <v>29614.7</v>
      </c>
      <c r="FV20">
        <v>24186</v>
      </c>
      <c r="FW20">
        <v>33863.1</v>
      </c>
      <c r="FX20">
        <v>31143.9</v>
      </c>
      <c r="FY20">
        <v>42537.2</v>
      </c>
      <c r="FZ20">
        <v>39437.3</v>
      </c>
      <c r="GA20">
        <v>2.05387</v>
      </c>
      <c r="GB20">
        <v>1.9435</v>
      </c>
      <c r="GC20">
        <v>0.0820309</v>
      </c>
      <c r="GD20">
        <v>0</v>
      </c>
      <c r="GE20">
        <v>27.4274</v>
      </c>
      <c r="GF20">
        <v>999.9</v>
      </c>
      <c r="GG20">
        <v>62.2</v>
      </c>
      <c r="GH20">
        <v>32.1</v>
      </c>
      <c r="GI20">
        <v>29.6404</v>
      </c>
      <c r="GJ20">
        <v>31.0565</v>
      </c>
      <c r="GK20">
        <v>35.4207</v>
      </c>
      <c r="GL20">
        <v>1</v>
      </c>
      <c r="GM20">
        <v>0.209644</v>
      </c>
      <c r="GN20">
        <v>1.39011</v>
      </c>
      <c r="GO20">
        <v>20.2617</v>
      </c>
      <c r="GP20">
        <v>5.22642</v>
      </c>
      <c r="GQ20">
        <v>11.9083</v>
      </c>
      <c r="GR20">
        <v>4.9639</v>
      </c>
      <c r="GS20">
        <v>3.292</v>
      </c>
      <c r="GT20">
        <v>9999</v>
      </c>
      <c r="GU20">
        <v>9999</v>
      </c>
      <c r="GV20">
        <v>9999</v>
      </c>
      <c r="GW20">
        <v>992.4</v>
      </c>
      <c r="GX20">
        <v>1.87707</v>
      </c>
      <c r="GY20">
        <v>1.87546</v>
      </c>
      <c r="GZ20">
        <v>1.87408</v>
      </c>
      <c r="HA20">
        <v>1.87329</v>
      </c>
      <c r="HB20">
        <v>1.87473</v>
      </c>
      <c r="HC20">
        <v>1.86966</v>
      </c>
      <c r="HD20">
        <v>1.87393</v>
      </c>
      <c r="HE20">
        <v>1.87897</v>
      </c>
      <c r="HF20">
        <v>0</v>
      </c>
      <c r="HG20">
        <v>0</v>
      </c>
      <c r="HH20">
        <v>0</v>
      </c>
      <c r="HI20">
        <v>0</v>
      </c>
      <c r="HJ20" t="s">
        <v>402</v>
      </c>
      <c r="HK20" t="s">
        <v>403</v>
      </c>
      <c r="HL20" t="s">
        <v>404</v>
      </c>
      <c r="HM20" t="s">
        <v>405</v>
      </c>
      <c r="HN20" t="s">
        <v>405</v>
      </c>
      <c r="HO20" t="s">
        <v>404</v>
      </c>
      <c r="HP20">
        <v>0</v>
      </c>
      <c r="HQ20">
        <v>100</v>
      </c>
      <c r="HR20">
        <v>100</v>
      </c>
      <c r="HS20">
        <v>5.177</v>
      </c>
      <c r="HT20">
        <v>1.3828</v>
      </c>
      <c r="HU20">
        <v>4.006514438262838</v>
      </c>
      <c r="HV20">
        <v>0.006528983496677464</v>
      </c>
      <c r="HW20">
        <v>-3.637491770542342E-06</v>
      </c>
      <c r="HX20">
        <v>7.290883958971773E-10</v>
      </c>
      <c r="HY20">
        <v>0.4139146128136371</v>
      </c>
      <c r="HZ20">
        <v>0.04196336603461088</v>
      </c>
      <c r="IA20">
        <v>-0.0004000174321647373</v>
      </c>
      <c r="IB20">
        <v>9.93194025241378E-06</v>
      </c>
      <c r="IC20">
        <v>1</v>
      </c>
      <c r="ID20">
        <v>2008</v>
      </c>
      <c r="IE20">
        <v>1</v>
      </c>
      <c r="IF20">
        <v>25</v>
      </c>
      <c r="IG20">
        <v>2.5</v>
      </c>
      <c r="IH20">
        <v>2.5</v>
      </c>
      <c r="II20">
        <v>0.577393</v>
      </c>
      <c r="IJ20">
        <v>2.44507</v>
      </c>
      <c r="IK20">
        <v>1.42578</v>
      </c>
      <c r="IL20">
        <v>2.28516</v>
      </c>
      <c r="IM20">
        <v>1.54785</v>
      </c>
      <c r="IN20">
        <v>2.28027</v>
      </c>
      <c r="IO20">
        <v>36.2224</v>
      </c>
      <c r="IP20">
        <v>15.7519</v>
      </c>
      <c r="IQ20">
        <v>18</v>
      </c>
      <c r="IR20">
        <v>572.141</v>
      </c>
      <c r="IS20">
        <v>486.087</v>
      </c>
      <c r="IT20">
        <v>25.0016</v>
      </c>
      <c r="IU20">
        <v>29.8427</v>
      </c>
      <c r="IV20">
        <v>30.0006</v>
      </c>
      <c r="IW20">
        <v>29.7796</v>
      </c>
      <c r="IX20">
        <v>29.7145</v>
      </c>
      <c r="IY20">
        <v>11.5785</v>
      </c>
      <c r="IZ20">
        <v>26.8231</v>
      </c>
      <c r="JA20">
        <v>51.5538</v>
      </c>
      <c r="JB20">
        <v>25</v>
      </c>
      <c r="JC20">
        <v>200</v>
      </c>
      <c r="JD20">
        <v>23.2351</v>
      </c>
      <c r="JE20">
        <v>98.8022</v>
      </c>
      <c r="JF20">
        <v>100.358</v>
      </c>
    </row>
    <row r="21" spans="1:266">
      <c r="A21">
        <v>5</v>
      </c>
      <c r="B21">
        <v>1657679305.6</v>
      </c>
      <c r="C21">
        <v>1079.099999904633</v>
      </c>
      <c r="D21" t="s">
        <v>414</v>
      </c>
      <c r="E21" t="s">
        <v>415</v>
      </c>
      <c r="F21" t="s">
        <v>394</v>
      </c>
      <c r="H21" t="s">
        <v>395</v>
      </c>
      <c r="I21" t="s">
        <v>396</v>
      </c>
      <c r="J21" t="s">
        <v>397</v>
      </c>
      <c r="K21">
        <v>1657679305.6</v>
      </c>
      <c r="L21">
        <f>(M21)/1000</f>
        <v>0</v>
      </c>
      <c r="M21">
        <f>1000*CW21*AK21*(CS21-CT21)/(100*CL21*(1000-AK21*CS21))</f>
        <v>0</v>
      </c>
      <c r="N21">
        <f>CW21*AK21*(CR21-CQ21*(1000-AK21*CT21)/(1000-AK21*CS21))/(100*CL21)</f>
        <v>0</v>
      </c>
      <c r="O21">
        <f>CQ21 - IF(AK21&gt;1, N21*CL21*100.0/(AM21*DE21), 0)</f>
        <v>0</v>
      </c>
      <c r="P21">
        <f>((V21-L21/2)*O21-N21)/(V21+L21/2)</f>
        <v>0</v>
      </c>
      <c r="Q21">
        <f>P21*(CX21+CY21)/1000.0</f>
        <v>0</v>
      </c>
      <c r="R21">
        <f>(CQ21 - IF(AK21&gt;1, N21*CL21*100.0/(AM21*DE21), 0))*(CX21+CY21)/1000.0</f>
        <v>0</v>
      </c>
      <c r="S21">
        <f>2.0/((1/U21-1/T21)+SIGN(U21)*SQRT((1/U21-1/T21)*(1/U21-1/T21) + 4*CM21/((CM21+1)*(CM21+1))*(2*1/U21*1/T21-1/T21*1/T21)))</f>
        <v>0</v>
      </c>
      <c r="T21">
        <f>IF(LEFT(CN21,1)&lt;&gt;"0",IF(LEFT(CN21,1)="1",3.0,CO21),$D$5+$E$5*(DE21*CX21/($K$5*1000))+$F$5*(DE21*CX21/($K$5*1000))*MAX(MIN(CL21,$J$5),$I$5)*MAX(MIN(CL21,$J$5),$I$5)+$G$5*MAX(MIN(CL21,$J$5),$I$5)*(DE21*CX21/($K$5*1000))+$H$5*(DE21*CX21/($K$5*1000))*(DE21*CX21/($K$5*1000)))</f>
        <v>0</v>
      </c>
      <c r="U21">
        <f>L21*(1000-(1000*0.61365*exp(17.502*Y21/(240.97+Y21))/(CX21+CY21)+CS21)/2)/(1000*0.61365*exp(17.502*Y21/(240.97+Y21))/(CX21+CY21)-CS21)</f>
        <v>0</v>
      </c>
      <c r="V21">
        <f>1/((CM21+1)/(S21/1.6)+1/(T21/1.37)) + CM21/((CM21+1)/(S21/1.6) + CM21/(T21/1.37))</f>
        <v>0</v>
      </c>
      <c r="W21">
        <f>(CH21*CK21)</f>
        <v>0</v>
      </c>
      <c r="X21">
        <f>(CZ21+(W21+2*0.95*5.67E-8*(((CZ21+$B$7)+273)^4-(CZ21+273)^4)-44100*L21)/(1.84*29.3*T21+8*0.95*5.67E-8*(CZ21+273)^3))</f>
        <v>0</v>
      </c>
      <c r="Y21">
        <f>($C$7*DA21+$D$7*DB21+$E$7*X21)</f>
        <v>0</v>
      </c>
      <c r="Z21">
        <f>0.61365*exp(17.502*Y21/(240.97+Y21))</f>
        <v>0</v>
      </c>
      <c r="AA21">
        <f>(AB21/AC21*100)</f>
        <v>0</v>
      </c>
      <c r="AB21">
        <f>CS21*(CX21+CY21)/1000</f>
        <v>0</v>
      </c>
      <c r="AC21">
        <f>0.61365*exp(17.502*CZ21/(240.97+CZ21))</f>
        <v>0</v>
      </c>
      <c r="AD21">
        <f>(Z21-CS21*(CX21+CY21)/1000)</f>
        <v>0</v>
      </c>
      <c r="AE21">
        <f>(-L21*44100)</f>
        <v>0</v>
      </c>
      <c r="AF21">
        <f>2*29.3*T21*0.92*(CZ21-Y21)</f>
        <v>0</v>
      </c>
      <c r="AG21">
        <f>2*0.95*5.67E-8*(((CZ21+$B$7)+273)^4-(Y21+273)^4)</f>
        <v>0</v>
      </c>
      <c r="AH21">
        <f>W21+AG21+AE21+AF21</f>
        <v>0</v>
      </c>
      <c r="AI21">
        <v>0</v>
      </c>
      <c r="AJ21">
        <v>0</v>
      </c>
      <c r="AK21">
        <f>IF(AI21*$H$13&gt;=AM21,1.0,(AM21/(AM21-AI21*$H$13)))</f>
        <v>0</v>
      </c>
      <c r="AL21">
        <f>(AK21-1)*100</f>
        <v>0</v>
      </c>
      <c r="AM21">
        <f>MAX(0,($B$13+$C$13*DE21)/(1+$D$13*DE21)*CX21/(CZ21+273)*$E$13)</f>
        <v>0</v>
      </c>
      <c r="AN21" t="s">
        <v>398</v>
      </c>
      <c r="AO21" t="s">
        <v>398</v>
      </c>
      <c r="AP21">
        <v>0</v>
      </c>
      <c r="AQ21">
        <v>0</v>
      </c>
      <c r="AR21">
        <f>1-AP21/AQ21</f>
        <v>0</v>
      </c>
      <c r="AS21">
        <v>0</v>
      </c>
      <c r="AT21" t="s">
        <v>398</v>
      </c>
      <c r="AU21" t="s">
        <v>398</v>
      </c>
      <c r="AV21">
        <v>0</v>
      </c>
      <c r="AW21">
        <v>0</v>
      </c>
      <c r="AX21">
        <f>1-AV21/AW21</f>
        <v>0</v>
      </c>
      <c r="AY21">
        <v>0.5</v>
      </c>
      <c r="AZ21">
        <f>CI21</f>
        <v>0</v>
      </c>
      <c r="BA21">
        <f>N21</f>
        <v>0</v>
      </c>
      <c r="BB21">
        <f>AX21*AY21*AZ21</f>
        <v>0</v>
      </c>
      <c r="BC21">
        <f>(BA21-AS21)/AZ21</f>
        <v>0</v>
      </c>
      <c r="BD21">
        <f>(AQ21-AW21)/AW21</f>
        <v>0</v>
      </c>
      <c r="BE21">
        <f>AP21/(AR21+AP21/AW21)</f>
        <v>0</v>
      </c>
      <c r="BF21" t="s">
        <v>398</v>
      </c>
      <c r="BG21">
        <v>0</v>
      </c>
      <c r="BH21">
        <f>IF(BG21&lt;&gt;0, BG21, BE21)</f>
        <v>0</v>
      </c>
      <c r="BI21">
        <f>1-BH21/AW21</f>
        <v>0</v>
      </c>
      <c r="BJ21">
        <f>(AW21-AV21)/(AW21-BH21)</f>
        <v>0</v>
      </c>
      <c r="BK21">
        <f>(AQ21-AW21)/(AQ21-BH21)</f>
        <v>0</v>
      </c>
      <c r="BL21">
        <f>(AW21-AV21)/(AW21-AP21)</f>
        <v>0</v>
      </c>
      <c r="BM21">
        <f>(AQ21-AW21)/(AQ21-AP21)</f>
        <v>0</v>
      </c>
      <c r="BN21">
        <f>(BJ21*BH21/AV21)</f>
        <v>0</v>
      </c>
      <c r="BO21">
        <f>(1-BN21)</f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f>$B$11*DF21+$C$11*DG21+$F$11*DR21*(1-DU21)</f>
        <v>0</v>
      </c>
      <c r="CI21">
        <f>CH21*CJ21</f>
        <v>0</v>
      </c>
      <c r="CJ21">
        <f>($B$11*$D$9+$C$11*$D$9+$F$11*((EE21+DW21)/MAX(EE21+DW21+EF21, 0.1)*$I$9+EF21/MAX(EE21+DW21+EF21, 0.1)*$J$9))/($B$11+$C$11+$F$11)</f>
        <v>0</v>
      </c>
      <c r="CK21">
        <f>($B$11*$K$9+$C$11*$K$9+$F$11*((EE21+DW21)/MAX(EE21+DW21+EF21, 0.1)*$P$9+EF21/MAX(EE21+DW21+EF21, 0.1)*$Q$9))/($B$11+$C$11+$F$11)</f>
        <v>0</v>
      </c>
      <c r="CL21">
        <v>6</v>
      </c>
      <c r="CM21">
        <v>0.5</v>
      </c>
      <c r="CN21" t="s">
        <v>399</v>
      </c>
      <c r="CO21">
        <v>2</v>
      </c>
      <c r="CP21">
        <v>1657679305.6</v>
      </c>
      <c r="CQ21">
        <v>97.60339999999999</v>
      </c>
      <c r="CR21">
        <v>99.8849</v>
      </c>
      <c r="CS21">
        <v>26.7519</v>
      </c>
      <c r="CT21">
        <v>23.2152</v>
      </c>
      <c r="CU21">
        <v>92.85339999999999</v>
      </c>
      <c r="CV21">
        <v>25.3688</v>
      </c>
      <c r="CW21">
        <v>550.207</v>
      </c>
      <c r="CX21">
        <v>100.779</v>
      </c>
      <c r="CY21">
        <v>0.100014</v>
      </c>
      <c r="CZ21">
        <v>28.0553</v>
      </c>
      <c r="DA21">
        <v>28.909</v>
      </c>
      <c r="DB21">
        <v>999.9</v>
      </c>
      <c r="DC21">
        <v>0</v>
      </c>
      <c r="DD21">
        <v>0</v>
      </c>
      <c r="DE21">
        <v>5015.62</v>
      </c>
      <c r="DF21">
        <v>0</v>
      </c>
      <c r="DG21">
        <v>1252.82</v>
      </c>
      <c r="DH21">
        <v>-2.41604</v>
      </c>
      <c r="DI21">
        <v>100.148</v>
      </c>
      <c r="DJ21">
        <v>102.259</v>
      </c>
      <c r="DK21">
        <v>3.53677</v>
      </c>
      <c r="DL21">
        <v>99.8849</v>
      </c>
      <c r="DM21">
        <v>23.2152</v>
      </c>
      <c r="DN21">
        <v>2.69603</v>
      </c>
      <c r="DO21">
        <v>2.3396</v>
      </c>
      <c r="DP21">
        <v>22.2609</v>
      </c>
      <c r="DQ21">
        <v>19.9517</v>
      </c>
      <c r="DR21">
        <v>1500</v>
      </c>
      <c r="DS21">
        <v>0.972996</v>
      </c>
      <c r="DT21">
        <v>0.027004</v>
      </c>
      <c r="DU21">
        <v>0</v>
      </c>
      <c r="DV21">
        <v>2.1996</v>
      </c>
      <c r="DW21">
        <v>0</v>
      </c>
      <c r="DX21">
        <v>17552.1</v>
      </c>
      <c r="DY21">
        <v>13303.5</v>
      </c>
      <c r="DZ21">
        <v>37.312</v>
      </c>
      <c r="EA21">
        <v>39.125</v>
      </c>
      <c r="EB21">
        <v>37.937</v>
      </c>
      <c r="EC21">
        <v>38.062</v>
      </c>
      <c r="ED21">
        <v>37.5</v>
      </c>
      <c r="EE21">
        <v>1459.49</v>
      </c>
      <c r="EF21">
        <v>40.51</v>
      </c>
      <c r="EG21">
        <v>0</v>
      </c>
      <c r="EH21">
        <v>1657679306.1</v>
      </c>
      <c r="EI21">
        <v>0</v>
      </c>
      <c r="EJ21">
        <v>2.341212000000001</v>
      </c>
      <c r="EK21">
        <v>-0.1170307731592714</v>
      </c>
      <c r="EL21">
        <v>1119.561540590691</v>
      </c>
      <c r="EM21">
        <v>17458.132</v>
      </c>
      <c r="EN21">
        <v>15</v>
      </c>
      <c r="EO21">
        <v>1657679327.1</v>
      </c>
      <c r="EP21" t="s">
        <v>416</v>
      </c>
      <c r="EQ21">
        <v>1657679327.1</v>
      </c>
      <c r="ER21">
        <v>1657679061.1</v>
      </c>
      <c r="ES21">
        <v>4</v>
      </c>
      <c r="ET21">
        <v>0.122</v>
      </c>
      <c r="EU21">
        <v>-0.021</v>
      </c>
      <c r="EV21">
        <v>4.75</v>
      </c>
      <c r="EW21">
        <v>1.262</v>
      </c>
      <c r="EX21">
        <v>100</v>
      </c>
      <c r="EY21">
        <v>24</v>
      </c>
      <c r="EZ21">
        <v>0.3</v>
      </c>
      <c r="FA21">
        <v>0.03</v>
      </c>
      <c r="FB21">
        <v>-2.418424</v>
      </c>
      <c r="FC21">
        <v>0.06210439024391287</v>
      </c>
      <c r="FD21">
        <v>0.02146983567706099</v>
      </c>
      <c r="FE21">
        <v>1</v>
      </c>
      <c r="FF21">
        <v>3.582163</v>
      </c>
      <c r="FG21">
        <v>-0.2284550093808663</v>
      </c>
      <c r="FH21">
        <v>0.02439302279341372</v>
      </c>
      <c r="FI21">
        <v>1</v>
      </c>
      <c r="FJ21">
        <v>2</v>
      </c>
      <c r="FK21">
        <v>2</v>
      </c>
      <c r="FL21" t="s">
        <v>417</v>
      </c>
      <c r="FM21">
        <v>3.0577</v>
      </c>
      <c r="FN21">
        <v>2.76404</v>
      </c>
      <c r="FO21">
        <v>0.0273182</v>
      </c>
      <c r="FP21">
        <v>0.029502</v>
      </c>
      <c r="FQ21">
        <v>0.124729</v>
      </c>
      <c r="FR21">
        <v>0.117268</v>
      </c>
      <c r="FS21">
        <v>30664.5</v>
      </c>
      <c r="FT21">
        <v>23989.9</v>
      </c>
      <c r="FU21">
        <v>29609.6</v>
      </c>
      <c r="FV21">
        <v>24182.7</v>
      </c>
      <c r="FW21">
        <v>33855.3</v>
      </c>
      <c r="FX21">
        <v>31146.5</v>
      </c>
      <c r="FY21">
        <v>42528.6</v>
      </c>
      <c r="FZ21">
        <v>39431.9</v>
      </c>
      <c r="GA21">
        <v>2.05292</v>
      </c>
      <c r="GB21">
        <v>1.9391</v>
      </c>
      <c r="GC21">
        <v>0.08650869999999999</v>
      </c>
      <c r="GD21">
        <v>0</v>
      </c>
      <c r="GE21">
        <v>27.497</v>
      </c>
      <c r="GF21">
        <v>999.9</v>
      </c>
      <c r="GG21">
        <v>62.7</v>
      </c>
      <c r="GH21">
        <v>32.3</v>
      </c>
      <c r="GI21">
        <v>30.217</v>
      </c>
      <c r="GJ21">
        <v>30.6065</v>
      </c>
      <c r="GK21">
        <v>35.4167</v>
      </c>
      <c r="GL21">
        <v>1</v>
      </c>
      <c r="GM21">
        <v>0.21747</v>
      </c>
      <c r="GN21">
        <v>1.43089</v>
      </c>
      <c r="GO21">
        <v>20.2614</v>
      </c>
      <c r="GP21">
        <v>5.22463</v>
      </c>
      <c r="GQ21">
        <v>11.9081</v>
      </c>
      <c r="GR21">
        <v>4.96375</v>
      </c>
      <c r="GS21">
        <v>3.292</v>
      </c>
      <c r="GT21">
        <v>9999</v>
      </c>
      <c r="GU21">
        <v>9999</v>
      </c>
      <c r="GV21">
        <v>9999</v>
      </c>
      <c r="GW21">
        <v>992.4</v>
      </c>
      <c r="GX21">
        <v>1.87713</v>
      </c>
      <c r="GY21">
        <v>1.87543</v>
      </c>
      <c r="GZ21">
        <v>1.87408</v>
      </c>
      <c r="HA21">
        <v>1.87332</v>
      </c>
      <c r="HB21">
        <v>1.87479</v>
      </c>
      <c r="HC21">
        <v>1.86966</v>
      </c>
      <c r="HD21">
        <v>1.87393</v>
      </c>
      <c r="HE21">
        <v>1.87899</v>
      </c>
      <c r="HF21">
        <v>0</v>
      </c>
      <c r="HG21">
        <v>0</v>
      </c>
      <c r="HH21">
        <v>0</v>
      </c>
      <c r="HI21">
        <v>0</v>
      </c>
      <c r="HJ21" t="s">
        <v>402</v>
      </c>
      <c r="HK21" t="s">
        <v>403</v>
      </c>
      <c r="HL21" t="s">
        <v>404</v>
      </c>
      <c r="HM21" t="s">
        <v>405</v>
      </c>
      <c r="HN21" t="s">
        <v>405</v>
      </c>
      <c r="HO21" t="s">
        <v>404</v>
      </c>
      <c r="HP21">
        <v>0</v>
      </c>
      <c r="HQ21">
        <v>100</v>
      </c>
      <c r="HR21">
        <v>100</v>
      </c>
      <c r="HS21">
        <v>4.75</v>
      </c>
      <c r="HT21">
        <v>1.3831</v>
      </c>
      <c r="HU21">
        <v>4.040049446777856</v>
      </c>
      <c r="HV21">
        <v>0.006528983496677464</v>
      </c>
      <c r="HW21">
        <v>-3.637491770542342E-06</v>
      </c>
      <c r="HX21">
        <v>7.290883958971773E-10</v>
      </c>
      <c r="HY21">
        <v>0.4139146128136371</v>
      </c>
      <c r="HZ21">
        <v>0.04196336603461088</v>
      </c>
      <c r="IA21">
        <v>-0.0004000174321647373</v>
      </c>
      <c r="IB21">
        <v>9.93194025241378E-06</v>
      </c>
      <c r="IC21">
        <v>1</v>
      </c>
      <c r="ID21">
        <v>2008</v>
      </c>
      <c r="IE21">
        <v>1</v>
      </c>
      <c r="IF21">
        <v>25</v>
      </c>
      <c r="IG21">
        <v>1.3</v>
      </c>
      <c r="IH21">
        <v>4.1</v>
      </c>
      <c r="II21">
        <v>0.350342</v>
      </c>
      <c r="IJ21">
        <v>2.47192</v>
      </c>
      <c r="IK21">
        <v>1.42578</v>
      </c>
      <c r="IL21">
        <v>2.28394</v>
      </c>
      <c r="IM21">
        <v>1.54785</v>
      </c>
      <c r="IN21">
        <v>2.27783</v>
      </c>
      <c r="IO21">
        <v>36.4814</v>
      </c>
      <c r="IP21">
        <v>15.7344</v>
      </c>
      <c r="IQ21">
        <v>18</v>
      </c>
      <c r="IR21">
        <v>572.407</v>
      </c>
      <c r="IS21">
        <v>484.084</v>
      </c>
      <c r="IT21">
        <v>24.9994</v>
      </c>
      <c r="IU21">
        <v>29.9511</v>
      </c>
      <c r="IV21">
        <v>30.0005</v>
      </c>
      <c r="IW21">
        <v>29.8803</v>
      </c>
      <c r="IX21">
        <v>29.8133</v>
      </c>
      <c r="IY21">
        <v>7.04156</v>
      </c>
      <c r="IZ21">
        <v>28.6042</v>
      </c>
      <c r="JA21">
        <v>50.7071</v>
      </c>
      <c r="JB21">
        <v>25</v>
      </c>
      <c r="JC21">
        <v>100</v>
      </c>
      <c r="JD21">
        <v>23.1188</v>
      </c>
      <c r="JE21">
        <v>98.7835</v>
      </c>
      <c r="JF21">
        <v>100.344</v>
      </c>
    </row>
    <row r="22" spans="1:266">
      <c r="A22">
        <v>6</v>
      </c>
      <c r="B22">
        <v>1657679403.1</v>
      </c>
      <c r="C22">
        <v>1176.599999904633</v>
      </c>
      <c r="D22" t="s">
        <v>418</v>
      </c>
      <c r="E22" t="s">
        <v>419</v>
      </c>
      <c r="F22" t="s">
        <v>394</v>
      </c>
      <c r="H22" t="s">
        <v>395</v>
      </c>
      <c r="I22" t="s">
        <v>396</v>
      </c>
      <c r="J22" t="s">
        <v>397</v>
      </c>
      <c r="K22">
        <v>1657679403.1</v>
      </c>
      <c r="L22">
        <f>(M22)/1000</f>
        <v>0</v>
      </c>
      <c r="M22">
        <f>1000*CW22*AK22*(CS22-CT22)/(100*CL22*(1000-AK22*CS22))</f>
        <v>0</v>
      </c>
      <c r="N22">
        <f>CW22*AK22*(CR22-CQ22*(1000-AK22*CT22)/(1000-AK22*CS22))/(100*CL22)</f>
        <v>0</v>
      </c>
      <c r="O22">
        <f>CQ22 - IF(AK22&gt;1, N22*CL22*100.0/(AM22*DE22), 0)</f>
        <v>0</v>
      </c>
      <c r="P22">
        <f>((V22-L22/2)*O22-N22)/(V22+L22/2)</f>
        <v>0</v>
      </c>
      <c r="Q22">
        <f>P22*(CX22+CY22)/1000.0</f>
        <v>0</v>
      </c>
      <c r="R22">
        <f>(CQ22 - IF(AK22&gt;1, N22*CL22*100.0/(AM22*DE22), 0))*(CX22+CY22)/1000.0</f>
        <v>0</v>
      </c>
      <c r="S22">
        <f>2.0/((1/U22-1/T22)+SIGN(U22)*SQRT((1/U22-1/T22)*(1/U22-1/T22) + 4*CM22/((CM22+1)*(CM22+1))*(2*1/U22*1/T22-1/T22*1/T22)))</f>
        <v>0</v>
      </c>
      <c r="T22">
        <f>IF(LEFT(CN22,1)&lt;&gt;"0",IF(LEFT(CN22,1)="1",3.0,CO22),$D$5+$E$5*(DE22*CX22/($K$5*1000))+$F$5*(DE22*CX22/($K$5*1000))*MAX(MIN(CL22,$J$5),$I$5)*MAX(MIN(CL22,$J$5),$I$5)+$G$5*MAX(MIN(CL22,$J$5),$I$5)*(DE22*CX22/($K$5*1000))+$H$5*(DE22*CX22/($K$5*1000))*(DE22*CX22/($K$5*1000)))</f>
        <v>0</v>
      </c>
      <c r="U22">
        <f>L22*(1000-(1000*0.61365*exp(17.502*Y22/(240.97+Y22))/(CX22+CY22)+CS22)/2)/(1000*0.61365*exp(17.502*Y22/(240.97+Y22))/(CX22+CY22)-CS22)</f>
        <v>0</v>
      </c>
      <c r="V22">
        <f>1/((CM22+1)/(S22/1.6)+1/(T22/1.37)) + CM22/((CM22+1)/(S22/1.6) + CM22/(T22/1.37))</f>
        <v>0</v>
      </c>
      <c r="W22">
        <f>(CH22*CK22)</f>
        <v>0</v>
      </c>
      <c r="X22">
        <f>(CZ22+(W22+2*0.95*5.67E-8*(((CZ22+$B$7)+273)^4-(CZ22+273)^4)-44100*L22)/(1.84*29.3*T22+8*0.95*5.67E-8*(CZ22+273)^3))</f>
        <v>0</v>
      </c>
      <c r="Y22">
        <f>($C$7*DA22+$D$7*DB22+$E$7*X22)</f>
        <v>0</v>
      </c>
      <c r="Z22">
        <f>0.61365*exp(17.502*Y22/(240.97+Y22))</f>
        <v>0</v>
      </c>
      <c r="AA22">
        <f>(AB22/AC22*100)</f>
        <v>0</v>
      </c>
      <c r="AB22">
        <f>CS22*(CX22+CY22)/1000</f>
        <v>0</v>
      </c>
      <c r="AC22">
        <f>0.61365*exp(17.502*CZ22/(240.97+CZ22))</f>
        <v>0</v>
      </c>
      <c r="AD22">
        <f>(Z22-CS22*(CX22+CY22)/1000)</f>
        <v>0</v>
      </c>
      <c r="AE22">
        <f>(-L22*44100)</f>
        <v>0</v>
      </c>
      <c r="AF22">
        <f>2*29.3*T22*0.92*(CZ22-Y22)</f>
        <v>0</v>
      </c>
      <c r="AG22">
        <f>2*0.95*5.67E-8*(((CZ22+$B$7)+273)^4-(Y22+273)^4)</f>
        <v>0</v>
      </c>
      <c r="AH22">
        <f>W22+AG22+AE22+AF22</f>
        <v>0</v>
      </c>
      <c r="AI22">
        <v>0</v>
      </c>
      <c r="AJ22">
        <v>0</v>
      </c>
      <c r="AK22">
        <f>IF(AI22*$H$13&gt;=AM22,1.0,(AM22/(AM22-AI22*$H$13)))</f>
        <v>0</v>
      </c>
      <c r="AL22">
        <f>(AK22-1)*100</f>
        <v>0</v>
      </c>
      <c r="AM22">
        <f>MAX(0,($B$13+$C$13*DE22)/(1+$D$13*DE22)*CX22/(CZ22+273)*$E$13)</f>
        <v>0</v>
      </c>
      <c r="AN22" t="s">
        <v>398</v>
      </c>
      <c r="AO22" t="s">
        <v>398</v>
      </c>
      <c r="AP22">
        <v>0</v>
      </c>
      <c r="AQ22">
        <v>0</v>
      </c>
      <c r="AR22">
        <f>1-AP22/AQ22</f>
        <v>0</v>
      </c>
      <c r="AS22">
        <v>0</v>
      </c>
      <c r="AT22" t="s">
        <v>398</v>
      </c>
      <c r="AU22" t="s">
        <v>398</v>
      </c>
      <c r="AV22">
        <v>0</v>
      </c>
      <c r="AW22">
        <v>0</v>
      </c>
      <c r="AX22">
        <f>1-AV22/AW22</f>
        <v>0</v>
      </c>
      <c r="AY22">
        <v>0.5</v>
      </c>
      <c r="AZ22">
        <f>CI22</f>
        <v>0</v>
      </c>
      <c r="BA22">
        <f>N22</f>
        <v>0</v>
      </c>
      <c r="BB22">
        <f>AX22*AY22*AZ22</f>
        <v>0</v>
      </c>
      <c r="BC22">
        <f>(BA22-AS22)/AZ22</f>
        <v>0</v>
      </c>
      <c r="BD22">
        <f>(AQ22-AW22)/AW22</f>
        <v>0</v>
      </c>
      <c r="BE22">
        <f>AP22/(AR22+AP22/AW22)</f>
        <v>0</v>
      </c>
      <c r="BF22" t="s">
        <v>398</v>
      </c>
      <c r="BG22">
        <v>0</v>
      </c>
      <c r="BH22">
        <f>IF(BG22&lt;&gt;0, BG22, BE22)</f>
        <v>0</v>
      </c>
      <c r="BI22">
        <f>1-BH22/AW22</f>
        <v>0</v>
      </c>
      <c r="BJ22">
        <f>(AW22-AV22)/(AW22-BH22)</f>
        <v>0</v>
      </c>
      <c r="BK22">
        <f>(AQ22-AW22)/(AQ22-BH22)</f>
        <v>0</v>
      </c>
      <c r="BL22">
        <f>(AW22-AV22)/(AW22-AP22)</f>
        <v>0</v>
      </c>
      <c r="BM22">
        <f>(AQ22-AW22)/(AQ22-AP22)</f>
        <v>0</v>
      </c>
      <c r="BN22">
        <f>(BJ22*BH22/AV22)</f>
        <v>0</v>
      </c>
      <c r="BO22">
        <f>(1-BN22)</f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f>$B$11*DF22+$C$11*DG22+$F$11*DR22*(1-DU22)</f>
        <v>0</v>
      </c>
      <c r="CI22">
        <f>CH22*CJ22</f>
        <v>0</v>
      </c>
      <c r="CJ22">
        <f>($B$11*$D$9+$C$11*$D$9+$F$11*((EE22+DW22)/MAX(EE22+DW22+EF22, 0.1)*$I$9+EF22/MAX(EE22+DW22+EF22, 0.1)*$J$9))/($B$11+$C$11+$F$11)</f>
        <v>0</v>
      </c>
      <c r="CK22">
        <f>($B$11*$K$9+$C$11*$K$9+$F$11*((EE22+DW22)/MAX(EE22+DW22+EF22, 0.1)*$P$9+EF22/MAX(EE22+DW22+EF22, 0.1)*$Q$9))/($B$11+$C$11+$F$11)</f>
        <v>0</v>
      </c>
      <c r="CL22">
        <v>6</v>
      </c>
      <c r="CM22">
        <v>0.5</v>
      </c>
      <c r="CN22" t="s">
        <v>399</v>
      </c>
      <c r="CO22">
        <v>2</v>
      </c>
      <c r="CP22">
        <v>1657679403.1</v>
      </c>
      <c r="CQ22">
        <v>50.7098</v>
      </c>
      <c r="CR22">
        <v>49.9166</v>
      </c>
      <c r="CS22">
        <v>26.1027</v>
      </c>
      <c r="CT22">
        <v>22.2285</v>
      </c>
      <c r="CU22">
        <v>46.0648</v>
      </c>
      <c r="CV22">
        <v>24.7448</v>
      </c>
      <c r="CW22">
        <v>550.086</v>
      </c>
      <c r="CX22">
        <v>100.779</v>
      </c>
      <c r="CY22">
        <v>0.0997355</v>
      </c>
      <c r="CZ22">
        <v>27.9029</v>
      </c>
      <c r="DA22">
        <v>28.6997</v>
      </c>
      <c r="DB22">
        <v>999.9</v>
      </c>
      <c r="DC22">
        <v>0</v>
      </c>
      <c r="DD22">
        <v>0</v>
      </c>
      <c r="DE22">
        <v>5015.62</v>
      </c>
      <c r="DF22">
        <v>0</v>
      </c>
      <c r="DG22">
        <v>1260.41</v>
      </c>
      <c r="DH22">
        <v>0.603611</v>
      </c>
      <c r="DI22">
        <v>51.8743</v>
      </c>
      <c r="DJ22">
        <v>51.0514</v>
      </c>
      <c r="DK22">
        <v>3.87413</v>
      </c>
      <c r="DL22">
        <v>49.9166</v>
      </c>
      <c r="DM22">
        <v>22.2285</v>
      </c>
      <c r="DN22">
        <v>2.6306</v>
      </c>
      <c r="DO22">
        <v>2.24017</v>
      </c>
      <c r="DP22">
        <v>21.8579</v>
      </c>
      <c r="DQ22">
        <v>19.2525</v>
      </c>
      <c r="DR22">
        <v>1500.13</v>
      </c>
      <c r="DS22">
        <v>0.972996</v>
      </c>
      <c r="DT22">
        <v>0.027004</v>
      </c>
      <c r="DU22">
        <v>0</v>
      </c>
      <c r="DV22">
        <v>2.4488</v>
      </c>
      <c r="DW22">
        <v>0</v>
      </c>
      <c r="DX22">
        <v>17283</v>
      </c>
      <c r="DY22">
        <v>13304.7</v>
      </c>
      <c r="DZ22">
        <v>36.937</v>
      </c>
      <c r="EA22">
        <v>38.812</v>
      </c>
      <c r="EB22">
        <v>37.562</v>
      </c>
      <c r="EC22">
        <v>37.625</v>
      </c>
      <c r="ED22">
        <v>37.125</v>
      </c>
      <c r="EE22">
        <v>1459.62</v>
      </c>
      <c r="EF22">
        <v>40.51</v>
      </c>
      <c r="EG22">
        <v>0</v>
      </c>
      <c r="EH22">
        <v>1657679403.9</v>
      </c>
      <c r="EI22">
        <v>0</v>
      </c>
      <c r="EJ22">
        <v>2.363153846153846</v>
      </c>
      <c r="EK22">
        <v>-0.7312478477299077</v>
      </c>
      <c r="EL22">
        <v>126.0615374040879</v>
      </c>
      <c r="EM22">
        <v>17242.80384615385</v>
      </c>
      <c r="EN22">
        <v>15</v>
      </c>
      <c r="EO22">
        <v>1657679424.1</v>
      </c>
      <c r="EP22" t="s">
        <v>420</v>
      </c>
      <c r="EQ22">
        <v>1657679424.1</v>
      </c>
      <c r="ER22">
        <v>1657679061.1</v>
      </c>
      <c r="ES22">
        <v>5</v>
      </c>
      <c r="ET22">
        <v>0.196</v>
      </c>
      <c r="EU22">
        <v>-0.021</v>
      </c>
      <c r="EV22">
        <v>4.645</v>
      </c>
      <c r="EW22">
        <v>1.262</v>
      </c>
      <c r="EX22">
        <v>50</v>
      </c>
      <c r="EY22">
        <v>24</v>
      </c>
      <c r="EZ22">
        <v>0.39</v>
      </c>
      <c r="FA22">
        <v>0.03</v>
      </c>
      <c r="FB22">
        <v>0.6555555</v>
      </c>
      <c r="FC22">
        <v>-0.3141876697936212</v>
      </c>
      <c r="FD22">
        <v>0.04722279819006917</v>
      </c>
      <c r="FE22">
        <v>0</v>
      </c>
      <c r="FF22">
        <v>3.9442025</v>
      </c>
      <c r="FG22">
        <v>-0.5448535834896991</v>
      </c>
      <c r="FH22">
        <v>0.05755861103040969</v>
      </c>
      <c r="FI22">
        <v>0</v>
      </c>
      <c r="FJ22">
        <v>0</v>
      </c>
      <c r="FK22">
        <v>2</v>
      </c>
      <c r="FL22" t="s">
        <v>421</v>
      </c>
      <c r="FM22">
        <v>3.05731</v>
      </c>
      <c r="FN22">
        <v>2.76375</v>
      </c>
      <c r="FO22">
        <v>0.0136377</v>
      </c>
      <c r="FP22">
        <v>0.0148641</v>
      </c>
      <c r="FQ22">
        <v>0.122567</v>
      </c>
      <c r="FR22">
        <v>0.113774</v>
      </c>
      <c r="FS22">
        <v>31090.5</v>
      </c>
      <c r="FT22">
        <v>24348.8</v>
      </c>
      <c r="FU22">
        <v>29605</v>
      </c>
      <c r="FV22">
        <v>24180.1</v>
      </c>
      <c r="FW22">
        <v>33933.6</v>
      </c>
      <c r="FX22">
        <v>31267.7</v>
      </c>
      <c r="FY22">
        <v>42520.5</v>
      </c>
      <c r="FZ22">
        <v>39428</v>
      </c>
      <c r="GA22">
        <v>2.05215</v>
      </c>
      <c r="GB22">
        <v>1.93342</v>
      </c>
      <c r="GC22">
        <v>0.0888929</v>
      </c>
      <c r="GD22">
        <v>0</v>
      </c>
      <c r="GE22">
        <v>27.2482</v>
      </c>
      <c r="GF22">
        <v>999.9</v>
      </c>
      <c r="GG22">
        <v>62.9</v>
      </c>
      <c r="GH22">
        <v>32.5</v>
      </c>
      <c r="GI22">
        <v>30.6581</v>
      </c>
      <c r="GJ22">
        <v>30.5065</v>
      </c>
      <c r="GK22">
        <v>36.4704</v>
      </c>
      <c r="GL22">
        <v>1</v>
      </c>
      <c r="GM22">
        <v>0.223913</v>
      </c>
      <c r="GN22">
        <v>1.35411</v>
      </c>
      <c r="GO22">
        <v>20.2615</v>
      </c>
      <c r="GP22">
        <v>5.22403</v>
      </c>
      <c r="GQ22">
        <v>11.9081</v>
      </c>
      <c r="GR22">
        <v>4.96335</v>
      </c>
      <c r="GS22">
        <v>3.29133</v>
      </c>
      <c r="GT22">
        <v>9999</v>
      </c>
      <c r="GU22">
        <v>9999</v>
      </c>
      <c r="GV22">
        <v>9999</v>
      </c>
      <c r="GW22">
        <v>992.4</v>
      </c>
      <c r="GX22">
        <v>1.87713</v>
      </c>
      <c r="GY22">
        <v>1.87546</v>
      </c>
      <c r="GZ22">
        <v>1.87408</v>
      </c>
      <c r="HA22">
        <v>1.87332</v>
      </c>
      <c r="HB22">
        <v>1.87481</v>
      </c>
      <c r="HC22">
        <v>1.86968</v>
      </c>
      <c r="HD22">
        <v>1.87393</v>
      </c>
      <c r="HE22">
        <v>1.87905</v>
      </c>
      <c r="HF22">
        <v>0</v>
      </c>
      <c r="HG22">
        <v>0</v>
      </c>
      <c r="HH22">
        <v>0</v>
      </c>
      <c r="HI22">
        <v>0</v>
      </c>
      <c r="HJ22" t="s">
        <v>402</v>
      </c>
      <c r="HK22" t="s">
        <v>403</v>
      </c>
      <c r="HL22" t="s">
        <v>404</v>
      </c>
      <c r="HM22" t="s">
        <v>405</v>
      </c>
      <c r="HN22" t="s">
        <v>405</v>
      </c>
      <c r="HO22" t="s">
        <v>404</v>
      </c>
      <c r="HP22">
        <v>0</v>
      </c>
      <c r="HQ22">
        <v>100</v>
      </c>
      <c r="HR22">
        <v>100</v>
      </c>
      <c r="HS22">
        <v>4.645</v>
      </c>
      <c r="HT22">
        <v>1.3579</v>
      </c>
      <c r="HU22">
        <v>4.162351327100011</v>
      </c>
      <c r="HV22">
        <v>0.006528983496677464</v>
      </c>
      <c r="HW22">
        <v>-3.637491770542342E-06</v>
      </c>
      <c r="HX22">
        <v>7.290883958971773E-10</v>
      </c>
      <c r="HY22">
        <v>0.4139146128136371</v>
      </c>
      <c r="HZ22">
        <v>0.04196336603461088</v>
      </c>
      <c r="IA22">
        <v>-0.0004000174321647373</v>
      </c>
      <c r="IB22">
        <v>9.93194025241378E-06</v>
      </c>
      <c r="IC22">
        <v>1</v>
      </c>
      <c r="ID22">
        <v>2008</v>
      </c>
      <c r="IE22">
        <v>1</v>
      </c>
      <c r="IF22">
        <v>25</v>
      </c>
      <c r="IG22">
        <v>1.3</v>
      </c>
      <c r="IH22">
        <v>5.7</v>
      </c>
      <c r="II22">
        <v>0.238037</v>
      </c>
      <c r="IJ22">
        <v>2.47314</v>
      </c>
      <c r="IK22">
        <v>1.42578</v>
      </c>
      <c r="IL22">
        <v>2.28394</v>
      </c>
      <c r="IM22">
        <v>1.54785</v>
      </c>
      <c r="IN22">
        <v>2.38892</v>
      </c>
      <c r="IO22">
        <v>36.6943</v>
      </c>
      <c r="IP22">
        <v>15.7169</v>
      </c>
      <c r="IQ22">
        <v>18</v>
      </c>
      <c r="IR22">
        <v>572.64</v>
      </c>
      <c r="IS22">
        <v>481.128</v>
      </c>
      <c r="IT22">
        <v>24.9997</v>
      </c>
      <c r="IU22">
        <v>30.0248</v>
      </c>
      <c r="IV22">
        <v>30.0001</v>
      </c>
      <c r="IW22">
        <v>29.9643</v>
      </c>
      <c r="IX22">
        <v>29.8937</v>
      </c>
      <c r="IY22">
        <v>4.80243</v>
      </c>
      <c r="IZ22">
        <v>31.9316</v>
      </c>
      <c r="JA22">
        <v>48.6507</v>
      </c>
      <c r="JB22">
        <v>25</v>
      </c>
      <c r="JC22">
        <v>50</v>
      </c>
      <c r="JD22">
        <v>22.168</v>
      </c>
      <c r="JE22">
        <v>98.76600000000001</v>
      </c>
      <c r="JF22">
        <v>100.334</v>
      </c>
    </row>
    <row r="23" spans="1:266">
      <c r="A23">
        <v>7</v>
      </c>
      <c r="B23">
        <v>1657679500.1</v>
      </c>
      <c r="C23">
        <v>1273.599999904633</v>
      </c>
      <c r="D23" t="s">
        <v>422</v>
      </c>
      <c r="E23" t="s">
        <v>423</v>
      </c>
      <c r="F23" t="s">
        <v>394</v>
      </c>
      <c r="H23" t="s">
        <v>395</v>
      </c>
      <c r="I23" t="s">
        <v>396</v>
      </c>
      <c r="J23" t="s">
        <v>397</v>
      </c>
      <c r="K23">
        <v>1657679500.1</v>
      </c>
      <c r="L23">
        <f>(M23)/1000</f>
        <v>0</v>
      </c>
      <c r="M23">
        <f>1000*CW23*AK23*(CS23-CT23)/(100*CL23*(1000-AK23*CS23))</f>
        <v>0</v>
      </c>
      <c r="N23">
        <f>CW23*AK23*(CR23-CQ23*(1000-AK23*CT23)/(1000-AK23*CS23))/(100*CL23)</f>
        <v>0</v>
      </c>
      <c r="O23">
        <f>CQ23 - IF(AK23&gt;1, N23*CL23*100.0/(AM23*DE23), 0)</f>
        <v>0</v>
      </c>
      <c r="P23">
        <f>((V23-L23/2)*O23-N23)/(V23+L23/2)</f>
        <v>0</v>
      </c>
      <c r="Q23">
        <f>P23*(CX23+CY23)/1000.0</f>
        <v>0</v>
      </c>
      <c r="R23">
        <f>(CQ23 - IF(AK23&gt;1, N23*CL23*100.0/(AM23*DE23), 0))*(CX23+CY23)/1000.0</f>
        <v>0</v>
      </c>
      <c r="S23">
        <f>2.0/((1/U23-1/T23)+SIGN(U23)*SQRT((1/U23-1/T23)*(1/U23-1/T23) + 4*CM23/((CM23+1)*(CM23+1))*(2*1/U23*1/T23-1/T23*1/T23)))</f>
        <v>0</v>
      </c>
      <c r="T23">
        <f>IF(LEFT(CN23,1)&lt;&gt;"0",IF(LEFT(CN23,1)="1",3.0,CO23),$D$5+$E$5*(DE23*CX23/($K$5*1000))+$F$5*(DE23*CX23/($K$5*1000))*MAX(MIN(CL23,$J$5),$I$5)*MAX(MIN(CL23,$J$5),$I$5)+$G$5*MAX(MIN(CL23,$J$5),$I$5)*(DE23*CX23/($K$5*1000))+$H$5*(DE23*CX23/($K$5*1000))*(DE23*CX23/($K$5*1000)))</f>
        <v>0</v>
      </c>
      <c r="U23">
        <f>L23*(1000-(1000*0.61365*exp(17.502*Y23/(240.97+Y23))/(CX23+CY23)+CS23)/2)/(1000*0.61365*exp(17.502*Y23/(240.97+Y23))/(CX23+CY23)-CS23)</f>
        <v>0</v>
      </c>
      <c r="V23">
        <f>1/((CM23+1)/(S23/1.6)+1/(T23/1.37)) + CM23/((CM23+1)/(S23/1.6) + CM23/(T23/1.37))</f>
        <v>0</v>
      </c>
      <c r="W23">
        <f>(CH23*CK23)</f>
        <v>0</v>
      </c>
      <c r="X23">
        <f>(CZ23+(W23+2*0.95*5.67E-8*(((CZ23+$B$7)+273)^4-(CZ23+273)^4)-44100*L23)/(1.84*29.3*T23+8*0.95*5.67E-8*(CZ23+273)^3))</f>
        <v>0</v>
      </c>
      <c r="Y23">
        <f>($C$7*DA23+$D$7*DB23+$E$7*X23)</f>
        <v>0</v>
      </c>
      <c r="Z23">
        <f>0.61365*exp(17.502*Y23/(240.97+Y23))</f>
        <v>0</v>
      </c>
      <c r="AA23">
        <f>(AB23/AC23*100)</f>
        <v>0</v>
      </c>
      <c r="AB23">
        <f>CS23*(CX23+CY23)/1000</f>
        <v>0</v>
      </c>
      <c r="AC23">
        <f>0.61365*exp(17.502*CZ23/(240.97+CZ23))</f>
        <v>0</v>
      </c>
      <c r="AD23">
        <f>(Z23-CS23*(CX23+CY23)/1000)</f>
        <v>0</v>
      </c>
      <c r="AE23">
        <f>(-L23*44100)</f>
        <v>0</v>
      </c>
      <c r="AF23">
        <f>2*29.3*T23*0.92*(CZ23-Y23)</f>
        <v>0</v>
      </c>
      <c r="AG23">
        <f>2*0.95*5.67E-8*(((CZ23+$B$7)+273)^4-(Y23+273)^4)</f>
        <v>0</v>
      </c>
      <c r="AH23">
        <f>W23+AG23+AE23+AF23</f>
        <v>0</v>
      </c>
      <c r="AI23">
        <v>0</v>
      </c>
      <c r="AJ23">
        <v>0</v>
      </c>
      <c r="AK23">
        <f>IF(AI23*$H$13&gt;=AM23,1.0,(AM23/(AM23-AI23*$H$13)))</f>
        <v>0</v>
      </c>
      <c r="AL23">
        <f>(AK23-1)*100</f>
        <v>0</v>
      </c>
      <c r="AM23">
        <f>MAX(0,($B$13+$C$13*DE23)/(1+$D$13*DE23)*CX23/(CZ23+273)*$E$13)</f>
        <v>0</v>
      </c>
      <c r="AN23" t="s">
        <v>398</v>
      </c>
      <c r="AO23" t="s">
        <v>398</v>
      </c>
      <c r="AP23">
        <v>0</v>
      </c>
      <c r="AQ23">
        <v>0</v>
      </c>
      <c r="AR23">
        <f>1-AP23/AQ23</f>
        <v>0</v>
      </c>
      <c r="AS23">
        <v>0</v>
      </c>
      <c r="AT23" t="s">
        <v>398</v>
      </c>
      <c r="AU23" t="s">
        <v>398</v>
      </c>
      <c r="AV23">
        <v>0</v>
      </c>
      <c r="AW23">
        <v>0</v>
      </c>
      <c r="AX23">
        <f>1-AV23/AW23</f>
        <v>0</v>
      </c>
      <c r="AY23">
        <v>0.5</v>
      </c>
      <c r="AZ23">
        <f>CI23</f>
        <v>0</v>
      </c>
      <c r="BA23">
        <f>N23</f>
        <v>0</v>
      </c>
      <c r="BB23">
        <f>AX23*AY23*AZ23</f>
        <v>0</v>
      </c>
      <c r="BC23">
        <f>(BA23-AS23)/AZ23</f>
        <v>0</v>
      </c>
      <c r="BD23">
        <f>(AQ23-AW23)/AW23</f>
        <v>0</v>
      </c>
      <c r="BE23">
        <f>AP23/(AR23+AP23/AW23)</f>
        <v>0</v>
      </c>
      <c r="BF23" t="s">
        <v>398</v>
      </c>
      <c r="BG23">
        <v>0</v>
      </c>
      <c r="BH23">
        <f>IF(BG23&lt;&gt;0, BG23, BE23)</f>
        <v>0</v>
      </c>
      <c r="BI23">
        <f>1-BH23/AW23</f>
        <v>0</v>
      </c>
      <c r="BJ23">
        <f>(AW23-AV23)/(AW23-BH23)</f>
        <v>0</v>
      </c>
      <c r="BK23">
        <f>(AQ23-AW23)/(AQ23-BH23)</f>
        <v>0</v>
      </c>
      <c r="BL23">
        <f>(AW23-AV23)/(AW23-AP23)</f>
        <v>0</v>
      </c>
      <c r="BM23">
        <f>(AQ23-AW23)/(AQ23-AP23)</f>
        <v>0</v>
      </c>
      <c r="BN23">
        <f>(BJ23*BH23/AV23)</f>
        <v>0</v>
      </c>
      <c r="BO23">
        <f>(1-BN23)</f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f>$B$11*DF23+$C$11*DG23+$F$11*DR23*(1-DU23)</f>
        <v>0</v>
      </c>
      <c r="CI23">
        <f>CH23*CJ23</f>
        <v>0</v>
      </c>
      <c r="CJ23">
        <f>($B$11*$D$9+$C$11*$D$9+$F$11*((EE23+DW23)/MAX(EE23+DW23+EF23, 0.1)*$I$9+EF23/MAX(EE23+DW23+EF23, 0.1)*$J$9))/($B$11+$C$11+$F$11)</f>
        <v>0</v>
      </c>
      <c r="CK23">
        <f>($B$11*$K$9+$C$11*$K$9+$F$11*((EE23+DW23)/MAX(EE23+DW23+EF23, 0.1)*$P$9+EF23/MAX(EE23+DW23+EF23, 0.1)*$Q$9))/($B$11+$C$11+$F$11)</f>
        <v>0</v>
      </c>
      <c r="CL23">
        <v>6</v>
      </c>
      <c r="CM23">
        <v>0.5</v>
      </c>
      <c r="CN23" t="s">
        <v>399</v>
      </c>
      <c r="CO23">
        <v>2</v>
      </c>
      <c r="CP23">
        <v>1657679500.1</v>
      </c>
      <c r="CQ23">
        <v>8.75329</v>
      </c>
      <c r="CR23">
        <v>4.86675</v>
      </c>
      <c r="CS23">
        <v>25.8607</v>
      </c>
      <c r="CT23">
        <v>22.1066</v>
      </c>
      <c r="CU23">
        <v>3.88229</v>
      </c>
      <c r="CV23">
        <v>24.5122</v>
      </c>
      <c r="CW23">
        <v>550.17</v>
      </c>
      <c r="CX23">
        <v>100.775</v>
      </c>
      <c r="CY23">
        <v>0.0999203</v>
      </c>
      <c r="CZ23">
        <v>27.6731</v>
      </c>
      <c r="DA23">
        <v>28.4995</v>
      </c>
      <c r="DB23">
        <v>999.9</v>
      </c>
      <c r="DC23">
        <v>0</v>
      </c>
      <c r="DD23">
        <v>0</v>
      </c>
      <c r="DE23">
        <v>5019.38</v>
      </c>
      <c r="DF23">
        <v>0</v>
      </c>
      <c r="DG23">
        <v>1271.76</v>
      </c>
      <c r="DH23">
        <v>3.39903</v>
      </c>
      <c r="DI23">
        <v>8.48521</v>
      </c>
      <c r="DJ23">
        <v>4.97677</v>
      </c>
      <c r="DK23">
        <v>3.75401</v>
      </c>
      <c r="DL23">
        <v>4.86675</v>
      </c>
      <c r="DM23">
        <v>22.1066</v>
      </c>
      <c r="DN23">
        <v>2.6061</v>
      </c>
      <c r="DO23">
        <v>2.22779</v>
      </c>
      <c r="DP23">
        <v>21.7048</v>
      </c>
      <c r="DQ23">
        <v>19.1636</v>
      </c>
      <c r="DR23">
        <v>1499.88</v>
      </c>
      <c r="DS23">
        <v>0.973006</v>
      </c>
      <c r="DT23">
        <v>0.0269938</v>
      </c>
      <c r="DU23">
        <v>0</v>
      </c>
      <c r="DV23">
        <v>2.5336</v>
      </c>
      <c r="DW23">
        <v>0</v>
      </c>
      <c r="DX23">
        <v>17247.8</v>
      </c>
      <c r="DY23">
        <v>13302.6</v>
      </c>
      <c r="DZ23">
        <v>36.437</v>
      </c>
      <c r="EA23">
        <v>38.437</v>
      </c>
      <c r="EB23">
        <v>37.187</v>
      </c>
      <c r="EC23">
        <v>37</v>
      </c>
      <c r="ED23">
        <v>36.75</v>
      </c>
      <c r="EE23">
        <v>1459.39</v>
      </c>
      <c r="EF23">
        <v>40.49</v>
      </c>
      <c r="EG23">
        <v>0</v>
      </c>
      <c r="EH23">
        <v>1657679501.1</v>
      </c>
      <c r="EI23">
        <v>0</v>
      </c>
      <c r="EJ23">
        <v>2.3044</v>
      </c>
      <c r="EK23">
        <v>-0.2926153903537383</v>
      </c>
      <c r="EL23">
        <v>606.6153885658715</v>
      </c>
      <c r="EM23">
        <v>17228.45</v>
      </c>
      <c r="EN23">
        <v>15</v>
      </c>
      <c r="EO23">
        <v>1657679525.6</v>
      </c>
      <c r="EP23" t="s">
        <v>424</v>
      </c>
      <c r="EQ23">
        <v>1657679525.6</v>
      </c>
      <c r="ER23">
        <v>1657679061.1</v>
      </c>
      <c r="ES23">
        <v>6</v>
      </c>
      <c r="ET23">
        <v>0.514</v>
      </c>
      <c r="EU23">
        <v>-0.021</v>
      </c>
      <c r="EV23">
        <v>4.871</v>
      </c>
      <c r="EW23">
        <v>1.262</v>
      </c>
      <c r="EX23">
        <v>5</v>
      </c>
      <c r="EY23">
        <v>24</v>
      </c>
      <c r="EZ23">
        <v>0.23</v>
      </c>
      <c r="FA23">
        <v>0.03</v>
      </c>
      <c r="FB23">
        <v>3.429290487804878</v>
      </c>
      <c r="FC23">
        <v>-0.182498466898957</v>
      </c>
      <c r="FD23">
        <v>0.02412604542926024</v>
      </c>
      <c r="FE23">
        <v>0</v>
      </c>
      <c r="FF23">
        <v>3.827151951219512</v>
      </c>
      <c r="FG23">
        <v>-0.5379819512195149</v>
      </c>
      <c r="FH23">
        <v>0.0539172693371809</v>
      </c>
      <c r="FI23">
        <v>0</v>
      </c>
      <c r="FJ23">
        <v>0</v>
      </c>
      <c r="FK23">
        <v>2</v>
      </c>
      <c r="FL23" t="s">
        <v>421</v>
      </c>
      <c r="FM23">
        <v>3.05753</v>
      </c>
      <c r="FN23">
        <v>2.76396</v>
      </c>
      <c r="FO23">
        <v>0.00114435</v>
      </c>
      <c r="FP23">
        <v>0.00144347</v>
      </c>
      <c r="FQ23">
        <v>0.121756</v>
      </c>
      <c r="FR23">
        <v>0.113334</v>
      </c>
      <c r="FS23">
        <v>31485.2</v>
      </c>
      <c r="FT23">
        <v>24682.4</v>
      </c>
      <c r="FU23">
        <v>29605.8</v>
      </c>
      <c r="FV23">
        <v>24182</v>
      </c>
      <c r="FW23">
        <v>33964.9</v>
      </c>
      <c r="FX23">
        <v>31284.9</v>
      </c>
      <c r="FY23">
        <v>42520.5</v>
      </c>
      <c r="FZ23">
        <v>39430.5</v>
      </c>
      <c r="GA23">
        <v>2.05235</v>
      </c>
      <c r="GB23">
        <v>1.931</v>
      </c>
      <c r="GC23">
        <v>0.0977218</v>
      </c>
      <c r="GD23">
        <v>0</v>
      </c>
      <c r="GE23">
        <v>26.9032</v>
      </c>
      <c r="GF23">
        <v>999.9</v>
      </c>
      <c r="GG23">
        <v>62.9</v>
      </c>
      <c r="GH23">
        <v>32.7</v>
      </c>
      <c r="GI23">
        <v>31.0056</v>
      </c>
      <c r="GJ23">
        <v>30.4265</v>
      </c>
      <c r="GK23">
        <v>35.7252</v>
      </c>
      <c r="GL23">
        <v>1</v>
      </c>
      <c r="GM23">
        <v>0.221288</v>
      </c>
      <c r="GN23">
        <v>1.2332</v>
      </c>
      <c r="GO23">
        <v>20.2627</v>
      </c>
      <c r="GP23">
        <v>5.22523</v>
      </c>
      <c r="GQ23">
        <v>11.9081</v>
      </c>
      <c r="GR23">
        <v>4.9633</v>
      </c>
      <c r="GS23">
        <v>3.29158</v>
      </c>
      <c r="GT23">
        <v>9999</v>
      </c>
      <c r="GU23">
        <v>9999</v>
      </c>
      <c r="GV23">
        <v>9999</v>
      </c>
      <c r="GW23">
        <v>992.4</v>
      </c>
      <c r="GX23">
        <v>1.87714</v>
      </c>
      <c r="GY23">
        <v>1.87547</v>
      </c>
      <c r="GZ23">
        <v>1.87417</v>
      </c>
      <c r="HA23">
        <v>1.87333</v>
      </c>
      <c r="HB23">
        <v>1.87485</v>
      </c>
      <c r="HC23">
        <v>1.86977</v>
      </c>
      <c r="HD23">
        <v>1.87393</v>
      </c>
      <c r="HE23">
        <v>1.8791</v>
      </c>
      <c r="HF23">
        <v>0</v>
      </c>
      <c r="HG23">
        <v>0</v>
      </c>
      <c r="HH23">
        <v>0</v>
      </c>
      <c r="HI23">
        <v>0</v>
      </c>
      <c r="HJ23" t="s">
        <v>402</v>
      </c>
      <c r="HK23" t="s">
        <v>403</v>
      </c>
      <c r="HL23" t="s">
        <v>404</v>
      </c>
      <c r="HM23" t="s">
        <v>405</v>
      </c>
      <c r="HN23" t="s">
        <v>405</v>
      </c>
      <c r="HO23" t="s">
        <v>404</v>
      </c>
      <c r="HP23">
        <v>0</v>
      </c>
      <c r="HQ23">
        <v>100</v>
      </c>
      <c r="HR23">
        <v>100</v>
      </c>
      <c r="HS23">
        <v>4.871</v>
      </c>
      <c r="HT23">
        <v>1.3485</v>
      </c>
      <c r="HU23">
        <v>4.358194269798172</v>
      </c>
      <c r="HV23">
        <v>0.006528983496677464</v>
      </c>
      <c r="HW23">
        <v>-3.637491770542342E-06</v>
      </c>
      <c r="HX23">
        <v>7.290883958971773E-10</v>
      </c>
      <c r="HY23">
        <v>0.4139146128136371</v>
      </c>
      <c r="HZ23">
        <v>0.04196336603461088</v>
      </c>
      <c r="IA23">
        <v>-0.0004000174321647373</v>
      </c>
      <c r="IB23">
        <v>9.93194025241378E-06</v>
      </c>
      <c r="IC23">
        <v>1</v>
      </c>
      <c r="ID23">
        <v>2008</v>
      </c>
      <c r="IE23">
        <v>1</v>
      </c>
      <c r="IF23">
        <v>25</v>
      </c>
      <c r="IG23">
        <v>1.3</v>
      </c>
      <c r="IH23">
        <v>7.3</v>
      </c>
      <c r="II23">
        <v>0.0317383</v>
      </c>
      <c r="IJ23">
        <v>4.99756</v>
      </c>
      <c r="IK23">
        <v>1.42578</v>
      </c>
      <c r="IL23">
        <v>2.28271</v>
      </c>
      <c r="IM23">
        <v>1.54785</v>
      </c>
      <c r="IN23">
        <v>2.35474</v>
      </c>
      <c r="IO23">
        <v>36.9317</v>
      </c>
      <c r="IP23">
        <v>15.6818</v>
      </c>
      <c r="IQ23">
        <v>18</v>
      </c>
      <c r="IR23">
        <v>572.876</v>
      </c>
      <c r="IS23">
        <v>479.678</v>
      </c>
      <c r="IT23">
        <v>24.9992</v>
      </c>
      <c r="IU23">
        <v>30.0043</v>
      </c>
      <c r="IV23">
        <v>29.9999</v>
      </c>
      <c r="IW23">
        <v>29.9749</v>
      </c>
      <c r="IX23">
        <v>29.9044</v>
      </c>
      <c r="IY23">
        <v>0</v>
      </c>
      <c r="IZ23">
        <v>32.6865</v>
      </c>
      <c r="JA23">
        <v>46.3133</v>
      </c>
      <c r="JB23">
        <v>25</v>
      </c>
      <c r="JC23">
        <v>0</v>
      </c>
      <c r="JD23">
        <v>22.1056</v>
      </c>
      <c r="JE23">
        <v>98.7671</v>
      </c>
      <c r="JF23">
        <v>100.341</v>
      </c>
    </row>
    <row r="24" spans="1:266">
      <c r="A24">
        <v>8</v>
      </c>
      <c r="B24">
        <v>1657679601.6</v>
      </c>
      <c r="C24">
        <v>1375.099999904633</v>
      </c>
      <c r="D24" t="s">
        <v>425</v>
      </c>
      <c r="E24" t="s">
        <v>426</v>
      </c>
      <c r="F24" t="s">
        <v>394</v>
      </c>
      <c r="H24" t="s">
        <v>395</v>
      </c>
      <c r="I24" t="s">
        <v>396</v>
      </c>
      <c r="J24" t="s">
        <v>397</v>
      </c>
      <c r="K24">
        <v>1657679601.6</v>
      </c>
      <c r="L24">
        <f>(M24)/1000</f>
        <v>0</v>
      </c>
      <c r="M24">
        <f>1000*CW24*AK24*(CS24-CT24)/(100*CL24*(1000-AK24*CS24))</f>
        <v>0</v>
      </c>
      <c r="N24">
        <f>CW24*AK24*(CR24-CQ24*(1000-AK24*CT24)/(1000-AK24*CS24))/(100*CL24)</f>
        <v>0</v>
      </c>
      <c r="O24">
        <f>CQ24 - IF(AK24&gt;1, N24*CL24*100.0/(AM24*DE24), 0)</f>
        <v>0</v>
      </c>
      <c r="P24">
        <f>((V24-L24/2)*O24-N24)/(V24+L24/2)</f>
        <v>0</v>
      </c>
      <c r="Q24">
        <f>P24*(CX24+CY24)/1000.0</f>
        <v>0</v>
      </c>
      <c r="R24">
        <f>(CQ24 - IF(AK24&gt;1, N24*CL24*100.0/(AM24*DE24), 0))*(CX24+CY24)/1000.0</f>
        <v>0</v>
      </c>
      <c r="S24">
        <f>2.0/((1/U24-1/T24)+SIGN(U24)*SQRT((1/U24-1/T24)*(1/U24-1/T24) + 4*CM24/((CM24+1)*(CM24+1))*(2*1/U24*1/T24-1/T24*1/T24)))</f>
        <v>0</v>
      </c>
      <c r="T24">
        <f>IF(LEFT(CN24,1)&lt;&gt;"0",IF(LEFT(CN24,1)="1",3.0,CO24),$D$5+$E$5*(DE24*CX24/($K$5*1000))+$F$5*(DE24*CX24/($K$5*1000))*MAX(MIN(CL24,$J$5),$I$5)*MAX(MIN(CL24,$J$5),$I$5)+$G$5*MAX(MIN(CL24,$J$5),$I$5)*(DE24*CX24/($K$5*1000))+$H$5*(DE24*CX24/($K$5*1000))*(DE24*CX24/($K$5*1000)))</f>
        <v>0</v>
      </c>
      <c r="U24">
        <f>L24*(1000-(1000*0.61365*exp(17.502*Y24/(240.97+Y24))/(CX24+CY24)+CS24)/2)/(1000*0.61365*exp(17.502*Y24/(240.97+Y24))/(CX24+CY24)-CS24)</f>
        <v>0</v>
      </c>
      <c r="V24">
        <f>1/((CM24+1)/(S24/1.6)+1/(T24/1.37)) + CM24/((CM24+1)/(S24/1.6) + CM24/(T24/1.37))</f>
        <v>0</v>
      </c>
      <c r="W24">
        <f>(CH24*CK24)</f>
        <v>0</v>
      </c>
      <c r="X24">
        <f>(CZ24+(W24+2*0.95*5.67E-8*(((CZ24+$B$7)+273)^4-(CZ24+273)^4)-44100*L24)/(1.84*29.3*T24+8*0.95*5.67E-8*(CZ24+273)^3))</f>
        <v>0</v>
      </c>
      <c r="Y24">
        <f>($C$7*DA24+$D$7*DB24+$E$7*X24)</f>
        <v>0</v>
      </c>
      <c r="Z24">
        <f>0.61365*exp(17.502*Y24/(240.97+Y24))</f>
        <v>0</v>
      </c>
      <c r="AA24">
        <f>(AB24/AC24*100)</f>
        <v>0</v>
      </c>
      <c r="AB24">
        <f>CS24*(CX24+CY24)/1000</f>
        <v>0</v>
      </c>
      <c r="AC24">
        <f>0.61365*exp(17.502*CZ24/(240.97+CZ24))</f>
        <v>0</v>
      </c>
      <c r="AD24">
        <f>(Z24-CS24*(CX24+CY24)/1000)</f>
        <v>0</v>
      </c>
      <c r="AE24">
        <f>(-L24*44100)</f>
        <v>0</v>
      </c>
      <c r="AF24">
        <f>2*29.3*T24*0.92*(CZ24-Y24)</f>
        <v>0</v>
      </c>
      <c r="AG24">
        <f>2*0.95*5.67E-8*(((CZ24+$B$7)+273)^4-(Y24+273)^4)</f>
        <v>0</v>
      </c>
      <c r="AH24">
        <f>W24+AG24+AE24+AF24</f>
        <v>0</v>
      </c>
      <c r="AI24">
        <v>0</v>
      </c>
      <c r="AJ24">
        <v>0</v>
      </c>
      <c r="AK24">
        <f>IF(AI24*$H$13&gt;=AM24,1.0,(AM24/(AM24-AI24*$H$13)))</f>
        <v>0</v>
      </c>
      <c r="AL24">
        <f>(AK24-1)*100</f>
        <v>0</v>
      </c>
      <c r="AM24">
        <f>MAX(0,($B$13+$C$13*DE24)/(1+$D$13*DE24)*CX24/(CZ24+273)*$E$13)</f>
        <v>0</v>
      </c>
      <c r="AN24" t="s">
        <v>398</v>
      </c>
      <c r="AO24" t="s">
        <v>398</v>
      </c>
      <c r="AP24">
        <v>0</v>
      </c>
      <c r="AQ24">
        <v>0</v>
      </c>
      <c r="AR24">
        <f>1-AP24/AQ24</f>
        <v>0</v>
      </c>
      <c r="AS24">
        <v>0</v>
      </c>
      <c r="AT24" t="s">
        <v>398</v>
      </c>
      <c r="AU24" t="s">
        <v>398</v>
      </c>
      <c r="AV24">
        <v>0</v>
      </c>
      <c r="AW24">
        <v>0</v>
      </c>
      <c r="AX24">
        <f>1-AV24/AW24</f>
        <v>0</v>
      </c>
      <c r="AY24">
        <v>0.5</v>
      </c>
      <c r="AZ24">
        <f>CI24</f>
        <v>0</v>
      </c>
      <c r="BA24">
        <f>N24</f>
        <v>0</v>
      </c>
      <c r="BB24">
        <f>AX24*AY24*AZ24</f>
        <v>0</v>
      </c>
      <c r="BC24">
        <f>(BA24-AS24)/AZ24</f>
        <v>0</v>
      </c>
      <c r="BD24">
        <f>(AQ24-AW24)/AW24</f>
        <v>0</v>
      </c>
      <c r="BE24">
        <f>AP24/(AR24+AP24/AW24)</f>
        <v>0</v>
      </c>
      <c r="BF24" t="s">
        <v>398</v>
      </c>
      <c r="BG24">
        <v>0</v>
      </c>
      <c r="BH24">
        <f>IF(BG24&lt;&gt;0, BG24, BE24)</f>
        <v>0</v>
      </c>
      <c r="BI24">
        <f>1-BH24/AW24</f>
        <v>0</v>
      </c>
      <c r="BJ24">
        <f>(AW24-AV24)/(AW24-BH24)</f>
        <v>0</v>
      </c>
      <c r="BK24">
        <f>(AQ24-AW24)/(AQ24-BH24)</f>
        <v>0</v>
      </c>
      <c r="BL24">
        <f>(AW24-AV24)/(AW24-AP24)</f>
        <v>0</v>
      </c>
      <c r="BM24">
        <f>(AQ24-AW24)/(AQ24-AP24)</f>
        <v>0</v>
      </c>
      <c r="BN24">
        <f>(BJ24*BH24/AV24)</f>
        <v>0</v>
      </c>
      <c r="BO24">
        <f>(1-BN24)</f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f>$B$11*DF24+$C$11*DG24+$F$11*DR24*(1-DU24)</f>
        <v>0</v>
      </c>
      <c r="CI24">
        <f>CH24*CJ24</f>
        <v>0</v>
      </c>
      <c r="CJ24">
        <f>($B$11*$D$9+$C$11*$D$9+$F$11*((EE24+DW24)/MAX(EE24+DW24+EF24, 0.1)*$I$9+EF24/MAX(EE24+DW24+EF24, 0.1)*$J$9))/($B$11+$C$11+$F$11)</f>
        <v>0</v>
      </c>
      <c r="CK24">
        <f>($B$11*$K$9+$C$11*$K$9+$F$11*((EE24+DW24)/MAX(EE24+DW24+EF24, 0.1)*$P$9+EF24/MAX(EE24+DW24+EF24, 0.1)*$Q$9))/($B$11+$C$11+$F$11)</f>
        <v>0</v>
      </c>
      <c r="CL24">
        <v>6</v>
      </c>
      <c r="CM24">
        <v>0.5</v>
      </c>
      <c r="CN24" t="s">
        <v>399</v>
      </c>
      <c r="CO24">
        <v>2</v>
      </c>
      <c r="CP24">
        <v>1657679601.6</v>
      </c>
      <c r="CQ24">
        <v>380.755</v>
      </c>
      <c r="CR24">
        <v>400.186</v>
      </c>
      <c r="CS24">
        <v>25.1738</v>
      </c>
      <c r="CT24">
        <v>21.3191</v>
      </c>
      <c r="CU24">
        <v>374.475</v>
      </c>
      <c r="CV24">
        <v>23.8518</v>
      </c>
      <c r="CW24">
        <v>550.192</v>
      </c>
      <c r="CX24">
        <v>100.773</v>
      </c>
      <c r="CY24">
        <v>0.100031</v>
      </c>
      <c r="CZ24">
        <v>27.4932</v>
      </c>
      <c r="DA24">
        <v>28.5215</v>
      </c>
      <c r="DB24">
        <v>999.9</v>
      </c>
      <c r="DC24">
        <v>0</v>
      </c>
      <c r="DD24">
        <v>0</v>
      </c>
      <c r="DE24">
        <v>5019.38</v>
      </c>
      <c r="DF24">
        <v>0</v>
      </c>
      <c r="DG24">
        <v>1280.04</v>
      </c>
      <c r="DH24">
        <v>-18.8658</v>
      </c>
      <c r="DI24">
        <v>391.167</v>
      </c>
      <c r="DJ24">
        <v>408.903</v>
      </c>
      <c r="DK24">
        <v>3.85471</v>
      </c>
      <c r="DL24">
        <v>400.186</v>
      </c>
      <c r="DM24">
        <v>21.3191</v>
      </c>
      <c r="DN24">
        <v>2.53683</v>
      </c>
      <c r="DO24">
        <v>2.14839</v>
      </c>
      <c r="DP24">
        <v>21.2648</v>
      </c>
      <c r="DQ24">
        <v>18.5825</v>
      </c>
      <c r="DR24">
        <v>1499.96</v>
      </c>
      <c r="DS24">
        <v>0.973006</v>
      </c>
      <c r="DT24">
        <v>0.0269938</v>
      </c>
      <c r="DU24">
        <v>0</v>
      </c>
      <c r="DV24">
        <v>2.5287</v>
      </c>
      <c r="DW24">
        <v>0</v>
      </c>
      <c r="DX24">
        <v>17110.3</v>
      </c>
      <c r="DY24">
        <v>13303.2</v>
      </c>
      <c r="DZ24">
        <v>36.062</v>
      </c>
      <c r="EA24">
        <v>38</v>
      </c>
      <c r="EB24">
        <v>36.812</v>
      </c>
      <c r="EC24">
        <v>36.625</v>
      </c>
      <c r="ED24">
        <v>36.25</v>
      </c>
      <c r="EE24">
        <v>1459.47</v>
      </c>
      <c r="EF24">
        <v>40.49</v>
      </c>
      <c r="EG24">
        <v>0</v>
      </c>
      <c r="EH24">
        <v>1657679602.5</v>
      </c>
      <c r="EI24">
        <v>0</v>
      </c>
      <c r="EJ24">
        <v>2.305788</v>
      </c>
      <c r="EK24">
        <v>-1.28283847886038</v>
      </c>
      <c r="EL24">
        <v>845.5538433766268</v>
      </c>
      <c r="EM24">
        <v>17031.624</v>
      </c>
      <c r="EN24">
        <v>15</v>
      </c>
      <c r="EO24">
        <v>1657679619.1</v>
      </c>
      <c r="EP24" t="s">
        <v>427</v>
      </c>
      <c r="EQ24">
        <v>1657679619.1</v>
      </c>
      <c r="ER24">
        <v>1657679061.1</v>
      </c>
      <c r="ES24">
        <v>7</v>
      </c>
      <c r="ET24">
        <v>-0.645</v>
      </c>
      <c r="EU24">
        <v>-0.021</v>
      </c>
      <c r="EV24">
        <v>6.28</v>
      </c>
      <c r="EW24">
        <v>1.262</v>
      </c>
      <c r="EX24">
        <v>400</v>
      </c>
      <c r="EY24">
        <v>24</v>
      </c>
      <c r="EZ24">
        <v>0.12</v>
      </c>
      <c r="FA24">
        <v>0.03</v>
      </c>
      <c r="FB24">
        <v>-18.656815</v>
      </c>
      <c r="FC24">
        <v>-2.895917448405244</v>
      </c>
      <c r="FD24">
        <v>0.3554326191769688</v>
      </c>
      <c r="FE24">
        <v>0</v>
      </c>
      <c r="FF24">
        <v>3.8676155</v>
      </c>
      <c r="FG24">
        <v>-0.0505652532833101</v>
      </c>
      <c r="FH24">
        <v>0.006009195432834609</v>
      </c>
      <c r="FI24">
        <v>1</v>
      </c>
      <c r="FJ24">
        <v>1</v>
      </c>
      <c r="FK24">
        <v>2</v>
      </c>
      <c r="FL24" t="s">
        <v>401</v>
      </c>
      <c r="FM24">
        <v>3.0577</v>
      </c>
      <c r="FN24">
        <v>2.76407</v>
      </c>
      <c r="FO24">
        <v>0.09518799999999999</v>
      </c>
      <c r="FP24">
        <v>0.100707</v>
      </c>
      <c r="FQ24">
        <v>0.11947</v>
      </c>
      <c r="FR24">
        <v>0.11052</v>
      </c>
      <c r="FS24">
        <v>28525.4</v>
      </c>
      <c r="FT24">
        <v>22232.3</v>
      </c>
      <c r="FU24">
        <v>29610.4</v>
      </c>
      <c r="FV24">
        <v>24185.5</v>
      </c>
      <c r="FW24">
        <v>34062.2</v>
      </c>
      <c r="FX24">
        <v>31393.8</v>
      </c>
      <c r="FY24">
        <v>42525.4</v>
      </c>
      <c r="FZ24">
        <v>39436.9</v>
      </c>
      <c r="GA24">
        <v>2.05317</v>
      </c>
      <c r="GB24">
        <v>1.92997</v>
      </c>
      <c r="GC24">
        <v>0.119574</v>
      </c>
      <c r="GD24">
        <v>0</v>
      </c>
      <c r="GE24">
        <v>26.5677</v>
      </c>
      <c r="GF24">
        <v>999.9</v>
      </c>
      <c r="GG24">
        <v>62.6</v>
      </c>
      <c r="GH24">
        <v>32.9</v>
      </c>
      <c r="GI24">
        <v>31.2085</v>
      </c>
      <c r="GJ24">
        <v>30.9265</v>
      </c>
      <c r="GK24">
        <v>36.4984</v>
      </c>
      <c r="GL24">
        <v>1</v>
      </c>
      <c r="GM24">
        <v>0.21345</v>
      </c>
      <c r="GN24">
        <v>1.09957</v>
      </c>
      <c r="GO24">
        <v>20.264</v>
      </c>
      <c r="GP24">
        <v>5.22732</v>
      </c>
      <c r="GQ24">
        <v>11.9081</v>
      </c>
      <c r="GR24">
        <v>4.96385</v>
      </c>
      <c r="GS24">
        <v>3.292</v>
      </c>
      <c r="GT24">
        <v>9999</v>
      </c>
      <c r="GU24">
        <v>9999</v>
      </c>
      <c r="GV24">
        <v>9999</v>
      </c>
      <c r="GW24">
        <v>992.5</v>
      </c>
      <c r="GX24">
        <v>1.87714</v>
      </c>
      <c r="GY24">
        <v>1.87549</v>
      </c>
      <c r="GZ24">
        <v>1.87414</v>
      </c>
      <c r="HA24">
        <v>1.87332</v>
      </c>
      <c r="HB24">
        <v>1.87485</v>
      </c>
      <c r="HC24">
        <v>1.86974</v>
      </c>
      <c r="HD24">
        <v>1.87394</v>
      </c>
      <c r="HE24">
        <v>1.87909</v>
      </c>
      <c r="HF24">
        <v>0</v>
      </c>
      <c r="HG24">
        <v>0</v>
      </c>
      <c r="HH24">
        <v>0</v>
      </c>
      <c r="HI24">
        <v>0</v>
      </c>
      <c r="HJ24" t="s">
        <v>402</v>
      </c>
      <c r="HK24" t="s">
        <v>403</v>
      </c>
      <c r="HL24" t="s">
        <v>404</v>
      </c>
      <c r="HM24" t="s">
        <v>405</v>
      </c>
      <c r="HN24" t="s">
        <v>405</v>
      </c>
      <c r="HO24" t="s">
        <v>404</v>
      </c>
      <c r="HP24">
        <v>0</v>
      </c>
      <c r="HQ24">
        <v>100</v>
      </c>
      <c r="HR24">
        <v>100</v>
      </c>
      <c r="HS24">
        <v>6.28</v>
      </c>
      <c r="HT24">
        <v>1.322</v>
      </c>
      <c r="HU24">
        <v>4.872361486531097</v>
      </c>
      <c r="HV24">
        <v>0.006528983496677464</v>
      </c>
      <c r="HW24">
        <v>-3.637491770542342E-06</v>
      </c>
      <c r="HX24">
        <v>7.290883958971773E-10</v>
      </c>
      <c r="HY24">
        <v>0.4139146128136371</v>
      </c>
      <c r="HZ24">
        <v>0.04196336603461088</v>
      </c>
      <c r="IA24">
        <v>-0.0004000174321647373</v>
      </c>
      <c r="IB24">
        <v>9.93194025241378E-06</v>
      </c>
      <c r="IC24">
        <v>1</v>
      </c>
      <c r="ID24">
        <v>2008</v>
      </c>
      <c r="IE24">
        <v>1</v>
      </c>
      <c r="IF24">
        <v>25</v>
      </c>
      <c r="IG24">
        <v>1.3</v>
      </c>
      <c r="IH24">
        <v>9</v>
      </c>
      <c r="II24">
        <v>1.03271</v>
      </c>
      <c r="IJ24">
        <v>2.44263</v>
      </c>
      <c r="IK24">
        <v>1.42578</v>
      </c>
      <c r="IL24">
        <v>2.28394</v>
      </c>
      <c r="IM24">
        <v>1.54785</v>
      </c>
      <c r="IN24">
        <v>2.40601</v>
      </c>
      <c r="IO24">
        <v>37.0747</v>
      </c>
      <c r="IP24">
        <v>15.6818</v>
      </c>
      <c r="IQ24">
        <v>18</v>
      </c>
      <c r="IR24">
        <v>573</v>
      </c>
      <c r="IS24">
        <v>478.64</v>
      </c>
      <c r="IT24">
        <v>24.9989</v>
      </c>
      <c r="IU24">
        <v>29.9147</v>
      </c>
      <c r="IV24">
        <v>29.9995</v>
      </c>
      <c r="IW24">
        <v>29.9258</v>
      </c>
      <c r="IX24">
        <v>29.8557</v>
      </c>
      <c r="IY24">
        <v>20.6808</v>
      </c>
      <c r="IZ24">
        <v>34.8188</v>
      </c>
      <c r="JA24">
        <v>42.8351</v>
      </c>
      <c r="JB24">
        <v>25</v>
      </c>
      <c r="JC24">
        <v>400</v>
      </c>
      <c r="JD24">
        <v>21.3654</v>
      </c>
      <c r="JE24">
        <v>98.78019999999999</v>
      </c>
      <c r="JF24">
        <v>100.356</v>
      </c>
    </row>
    <row r="25" spans="1:266">
      <c r="A25">
        <v>9</v>
      </c>
      <c r="B25">
        <v>1657679695.1</v>
      </c>
      <c r="C25">
        <v>1468.599999904633</v>
      </c>
      <c r="D25" t="s">
        <v>428</v>
      </c>
      <c r="E25" t="s">
        <v>429</v>
      </c>
      <c r="F25" t="s">
        <v>394</v>
      </c>
      <c r="H25" t="s">
        <v>395</v>
      </c>
      <c r="I25" t="s">
        <v>396</v>
      </c>
      <c r="J25" t="s">
        <v>397</v>
      </c>
      <c r="K25">
        <v>1657679695.1</v>
      </c>
      <c r="L25">
        <f>(M25)/1000</f>
        <v>0</v>
      </c>
      <c r="M25">
        <f>1000*CW25*AK25*(CS25-CT25)/(100*CL25*(1000-AK25*CS25))</f>
        <v>0</v>
      </c>
      <c r="N25">
        <f>CW25*AK25*(CR25-CQ25*(1000-AK25*CT25)/(1000-AK25*CS25))/(100*CL25)</f>
        <v>0</v>
      </c>
      <c r="O25">
        <f>CQ25 - IF(AK25&gt;1, N25*CL25*100.0/(AM25*DE25), 0)</f>
        <v>0</v>
      </c>
      <c r="P25">
        <f>((V25-L25/2)*O25-N25)/(V25+L25/2)</f>
        <v>0</v>
      </c>
      <c r="Q25">
        <f>P25*(CX25+CY25)/1000.0</f>
        <v>0</v>
      </c>
      <c r="R25">
        <f>(CQ25 - IF(AK25&gt;1, N25*CL25*100.0/(AM25*DE25), 0))*(CX25+CY25)/1000.0</f>
        <v>0</v>
      </c>
      <c r="S25">
        <f>2.0/((1/U25-1/T25)+SIGN(U25)*SQRT((1/U25-1/T25)*(1/U25-1/T25) + 4*CM25/((CM25+1)*(CM25+1))*(2*1/U25*1/T25-1/T25*1/T25)))</f>
        <v>0</v>
      </c>
      <c r="T25">
        <f>IF(LEFT(CN25,1)&lt;&gt;"0",IF(LEFT(CN25,1)="1",3.0,CO25),$D$5+$E$5*(DE25*CX25/($K$5*1000))+$F$5*(DE25*CX25/($K$5*1000))*MAX(MIN(CL25,$J$5),$I$5)*MAX(MIN(CL25,$J$5),$I$5)+$G$5*MAX(MIN(CL25,$J$5),$I$5)*(DE25*CX25/($K$5*1000))+$H$5*(DE25*CX25/($K$5*1000))*(DE25*CX25/($K$5*1000)))</f>
        <v>0</v>
      </c>
      <c r="U25">
        <f>L25*(1000-(1000*0.61365*exp(17.502*Y25/(240.97+Y25))/(CX25+CY25)+CS25)/2)/(1000*0.61365*exp(17.502*Y25/(240.97+Y25))/(CX25+CY25)-CS25)</f>
        <v>0</v>
      </c>
      <c r="V25">
        <f>1/((CM25+1)/(S25/1.6)+1/(T25/1.37)) + CM25/((CM25+1)/(S25/1.6) + CM25/(T25/1.37))</f>
        <v>0</v>
      </c>
      <c r="W25">
        <f>(CH25*CK25)</f>
        <v>0</v>
      </c>
      <c r="X25">
        <f>(CZ25+(W25+2*0.95*5.67E-8*(((CZ25+$B$7)+273)^4-(CZ25+273)^4)-44100*L25)/(1.84*29.3*T25+8*0.95*5.67E-8*(CZ25+273)^3))</f>
        <v>0</v>
      </c>
      <c r="Y25">
        <f>($C$7*DA25+$D$7*DB25+$E$7*X25)</f>
        <v>0</v>
      </c>
      <c r="Z25">
        <f>0.61365*exp(17.502*Y25/(240.97+Y25))</f>
        <v>0</v>
      </c>
      <c r="AA25">
        <f>(AB25/AC25*100)</f>
        <v>0</v>
      </c>
      <c r="AB25">
        <f>CS25*(CX25+CY25)/1000</f>
        <v>0</v>
      </c>
      <c r="AC25">
        <f>0.61365*exp(17.502*CZ25/(240.97+CZ25))</f>
        <v>0</v>
      </c>
      <c r="AD25">
        <f>(Z25-CS25*(CX25+CY25)/1000)</f>
        <v>0</v>
      </c>
      <c r="AE25">
        <f>(-L25*44100)</f>
        <v>0</v>
      </c>
      <c r="AF25">
        <f>2*29.3*T25*0.92*(CZ25-Y25)</f>
        <v>0</v>
      </c>
      <c r="AG25">
        <f>2*0.95*5.67E-8*(((CZ25+$B$7)+273)^4-(Y25+273)^4)</f>
        <v>0</v>
      </c>
      <c r="AH25">
        <f>W25+AG25+AE25+AF25</f>
        <v>0</v>
      </c>
      <c r="AI25">
        <v>0</v>
      </c>
      <c r="AJ25">
        <v>0</v>
      </c>
      <c r="AK25">
        <f>IF(AI25*$H$13&gt;=AM25,1.0,(AM25/(AM25-AI25*$H$13)))</f>
        <v>0</v>
      </c>
      <c r="AL25">
        <f>(AK25-1)*100</f>
        <v>0</v>
      </c>
      <c r="AM25">
        <f>MAX(0,($B$13+$C$13*DE25)/(1+$D$13*DE25)*CX25/(CZ25+273)*$E$13)</f>
        <v>0</v>
      </c>
      <c r="AN25" t="s">
        <v>398</v>
      </c>
      <c r="AO25" t="s">
        <v>398</v>
      </c>
      <c r="AP25">
        <v>0</v>
      </c>
      <c r="AQ25">
        <v>0</v>
      </c>
      <c r="AR25">
        <f>1-AP25/AQ25</f>
        <v>0</v>
      </c>
      <c r="AS25">
        <v>0</v>
      </c>
      <c r="AT25" t="s">
        <v>398</v>
      </c>
      <c r="AU25" t="s">
        <v>398</v>
      </c>
      <c r="AV25">
        <v>0</v>
      </c>
      <c r="AW25">
        <v>0</v>
      </c>
      <c r="AX25">
        <f>1-AV25/AW25</f>
        <v>0</v>
      </c>
      <c r="AY25">
        <v>0.5</v>
      </c>
      <c r="AZ25">
        <f>CI25</f>
        <v>0</v>
      </c>
      <c r="BA25">
        <f>N25</f>
        <v>0</v>
      </c>
      <c r="BB25">
        <f>AX25*AY25*AZ25</f>
        <v>0</v>
      </c>
      <c r="BC25">
        <f>(BA25-AS25)/AZ25</f>
        <v>0</v>
      </c>
      <c r="BD25">
        <f>(AQ25-AW25)/AW25</f>
        <v>0</v>
      </c>
      <c r="BE25">
        <f>AP25/(AR25+AP25/AW25)</f>
        <v>0</v>
      </c>
      <c r="BF25" t="s">
        <v>398</v>
      </c>
      <c r="BG25">
        <v>0</v>
      </c>
      <c r="BH25">
        <f>IF(BG25&lt;&gt;0, BG25, BE25)</f>
        <v>0</v>
      </c>
      <c r="BI25">
        <f>1-BH25/AW25</f>
        <v>0</v>
      </c>
      <c r="BJ25">
        <f>(AW25-AV25)/(AW25-BH25)</f>
        <v>0</v>
      </c>
      <c r="BK25">
        <f>(AQ25-AW25)/(AQ25-BH25)</f>
        <v>0</v>
      </c>
      <c r="BL25">
        <f>(AW25-AV25)/(AW25-AP25)</f>
        <v>0</v>
      </c>
      <c r="BM25">
        <f>(AQ25-AW25)/(AQ25-AP25)</f>
        <v>0</v>
      </c>
      <c r="BN25">
        <f>(BJ25*BH25/AV25)</f>
        <v>0</v>
      </c>
      <c r="BO25">
        <f>(1-BN25)</f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f>$B$11*DF25+$C$11*DG25+$F$11*DR25*(1-DU25)</f>
        <v>0</v>
      </c>
      <c r="CI25">
        <f>CH25*CJ25</f>
        <v>0</v>
      </c>
      <c r="CJ25">
        <f>($B$11*$D$9+$C$11*$D$9+$F$11*((EE25+DW25)/MAX(EE25+DW25+EF25, 0.1)*$I$9+EF25/MAX(EE25+DW25+EF25, 0.1)*$J$9))/($B$11+$C$11+$F$11)</f>
        <v>0</v>
      </c>
      <c r="CK25">
        <f>($B$11*$K$9+$C$11*$K$9+$F$11*((EE25+DW25)/MAX(EE25+DW25+EF25, 0.1)*$P$9+EF25/MAX(EE25+DW25+EF25, 0.1)*$Q$9))/($B$11+$C$11+$F$11)</f>
        <v>0</v>
      </c>
      <c r="CL25">
        <v>6</v>
      </c>
      <c r="CM25">
        <v>0.5</v>
      </c>
      <c r="CN25" t="s">
        <v>399</v>
      </c>
      <c r="CO25">
        <v>2</v>
      </c>
      <c r="CP25">
        <v>1657679695.1</v>
      </c>
      <c r="CQ25">
        <v>380.154</v>
      </c>
      <c r="CR25">
        <v>400.103</v>
      </c>
      <c r="CS25">
        <v>25.2492</v>
      </c>
      <c r="CT25">
        <v>21.4974</v>
      </c>
      <c r="CU25">
        <v>373.955</v>
      </c>
      <c r="CV25">
        <v>24.0562</v>
      </c>
      <c r="CW25">
        <v>550.159</v>
      </c>
      <c r="CX25">
        <v>100.774</v>
      </c>
      <c r="CY25">
        <v>0.100055</v>
      </c>
      <c r="CZ25">
        <v>27.5795</v>
      </c>
      <c r="DA25">
        <v>28.9546</v>
      </c>
      <c r="DB25">
        <v>999.9</v>
      </c>
      <c r="DC25">
        <v>0</v>
      </c>
      <c r="DD25">
        <v>0</v>
      </c>
      <c r="DE25">
        <v>5000.62</v>
      </c>
      <c r="DF25">
        <v>0</v>
      </c>
      <c r="DG25">
        <v>1286.07</v>
      </c>
      <c r="DH25">
        <v>-19.9491</v>
      </c>
      <c r="DI25">
        <v>390.056</v>
      </c>
      <c r="DJ25">
        <v>408.893</v>
      </c>
      <c r="DK25">
        <v>3.8889</v>
      </c>
      <c r="DL25">
        <v>400.103</v>
      </c>
      <c r="DM25">
        <v>21.4974</v>
      </c>
      <c r="DN25">
        <v>2.55827</v>
      </c>
      <c r="DO25">
        <v>2.16638</v>
      </c>
      <c r="DP25">
        <v>21.4021</v>
      </c>
      <c r="DQ25">
        <v>18.7158</v>
      </c>
      <c r="DR25">
        <v>1500.01</v>
      </c>
      <c r="DS25">
        <v>0.973011</v>
      </c>
      <c r="DT25">
        <v>0.026989</v>
      </c>
      <c r="DU25">
        <v>0</v>
      </c>
      <c r="DV25">
        <v>2.3527</v>
      </c>
      <c r="DW25">
        <v>0</v>
      </c>
      <c r="DX25">
        <v>17130.6</v>
      </c>
      <c r="DY25">
        <v>13303.7</v>
      </c>
      <c r="DZ25">
        <v>37.437</v>
      </c>
      <c r="EA25">
        <v>40.062</v>
      </c>
      <c r="EB25">
        <v>38.25</v>
      </c>
      <c r="EC25">
        <v>38.125</v>
      </c>
      <c r="ED25">
        <v>37.687</v>
      </c>
      <c r="EE25">
        <v>1459.53</v>
      </c>
      <c r="EF25">
        <v>40.48</v>
      </c>
      <c r="EG25">
        <v>0</v>
      </c>
      <c r="EH25">
        <v>1657679696.1</v>
      </c>
      <c r="EI25">
        <v>0</v>
      </c>
      <c r="EJ25">
        <v>2.338604</v>
      </c>
      <c r="EK25">
        <v>-0.6438538554951295</v>
      </c>
      <c r="EL25">
        <v>-1205.384621827317</v>
      </c>
      <c r="EM25">
        <v>17212.136</v>
      </c>
      <c r="EN25">
        <v>15</v>
      </c>
      <c r="EO25">
        <v>1657679722.1</v>
      </c>
      <c r="EP25" t="s">
        <v>430</v>
      </c>
      <c r="EQ25">
        <v>1657679619.1</v>
      </c>
      <c r="ER25">
        <v>1657679722.1</v>
      </c>
      <c r="ES25">
        <v>8</v>
      </c>
      <c r="ET25">
        <v>-0.645</v>
      </c>
      <c r="EU25">
        <v>0.007</v>
      </c>
      <c r="EV25">
        <v>6.28</v>
      </c>
      <c r="EW25">
        <v>1.193</v>
      </c>
      <c r="EX25">
        <v>400</v>
      </c>
      <c r="EY25">
        <v>22</v>
      </c>
      <c r="EZ25">
        <v>0.12</v>
      </c>
      <c r="FA25">
        <v>0.02</v>
      </c>
      <c r="FB25">
        <v>-19.75128536585366</v>
      </c>
      <c r="FC25">
        <v>-0.577910801393733</v>
      </c>
      <c r="FD25">
        <v>0.06701429247256027</v>
      </c>
      <c r="FE25">
        <v>0</v>
      </c>
      <c r="FF25">
        <v>3.926236829268293</v>
      </c>
      <c r="FG25">
        <v>-0.3021083623693326</v>
      </c>
      <c r="FH25">
        <v>0.03160551715028096</v>
      </c>
      <c r="FI25">
        <v>1</v>
      </c>
      <c r="FJ25">
        <v>1</v>
      </c>
      <c r="FK25">
        <v>2</v>
      </c>
      <c r="FL25" t="s">
        <v>401</v>
      </c>
      <c r="FM25">
        <v>3.05769</v>
      </c>
      <c r="FN25">
        <v>2.76401</v>
      </c>
      <c r="FO25">
        <v>0.095095</v>
      </c>
      <c r="FP25">
        <v>0.100699</v>
      </c>
      <c r="FQ25">
        <v>0.120193</v>
      </c>
      <c r="FR25">
        <v>0.11117</v>
      </c>
      <c r="FS25">
        <v>28530.2</v>
      </c>
      <c r="FT25">
        <v>22233</v>
      </c>
      <c r="FU25">
        <v>29612</v>
      </c>
      <c r="FV25">
        <v>24185.9</v>
      </c>
      <c r="FW25">
        <v>34035.1</v>
      </c>
      <c r="FX25">
        <v>31370.8</v>
      </c>
      <c r="FY25">
        <v>42527.4</v>
      </c>
      <c r="FZ25">
        <v>39437.2</v>
      </c>
      <c r="GA25">
        <v>2.05382</v>
      </c>
      <c r="GB25">
        <v>1.92895</v>
      </c>
      <c r="GC25">
        <v>0.134513</v>
      </c>
      <c r="GD25">
        <v>0</v>
      </c>
      <c r="GE25">
        <v>26.7579</v>
      </c>
      <c r="GF25">
        <v>999.9</v>
      </c>
      <c r="GG25">
        <v>62.4</v>
      </c>
      <c r="GH25">
        <v>33.1</v>
      </c>
      <c r="GI25">
        <v>31.4591</v>
      </c>
      <c r="GJ25">
        <v>30.6965</v>
      </c>
      <c r="GK25">
        <v>35.7973</v>
      </c>
      <c r="GL25">
        <v>1</v>
      </c>
      <c r="GM25">
        <v>0.210495</v>
      </c>
      <c r="GN25">
        <v>1.19305</v>
      </c>
      <c r="GO25">
        <v>20.2653</v>
      </c>
      <c r="GP25">
        <v>5.22747</v>
      </c>
      <c r="GQ25">
        <v>11.9081</v>
      </c>
      <c r="GR25">
        <v>4.96395</v>
      </c>
      <c r="GS25">
        <v>3.292</v>
      </c>
      <c r="GT25">
        <v>9999</v>
      </c>
      <c r="GU25">
        <v>9999</v>
      </c>
      <c r="GV25">
        <v>9999</v>
      </c>
      <c r="GW25">
        <v>992.5</v>
      </c>
      <c r="GX25">
        <v>1.87714</v>
      </c>
      <c r="GY25">
        <v>1.87549</v>
      </c>
      <c r="GZ25">
        <v>1.87411</v>
      </c>
      <c r="HA25">
        <v>1.87333</v>
      </c>
      <c r="HB25">
        <v>1.87485</v>
      </c>
      <c r="HC25">
        <v>1.86979</v>
      </c>
      <c r="HD25">
        <v>1.87393</v>
      </c>
      <c r="HE25">
        <v>1.87912</v>
      </c>
      <c r="HF25">
        <v>0</v>
      </c>
      <c r="HG25">
        <v>0</v>
      </c>
      <c r="HH25">
        <v>0</v>
      </c>
      <c r="HI25">
        <v>0</v>
      </c>
      <c r="HJ25" t="s">
        <v>402</v>
      </c>
      <c r="HK25" t="s">
        <v>403</v>
      </c>
      <c r="HL25" t="s">
        <v>404</v>
      </c>
      <c r="HM25" t="s">
        <v>405</v>
      </c>
      <c r="HN25" t="s">
        <v>405</v>
      </c>
      <c r="HO25" t="s">
        <v>404</v>
      </c>
      <c r="HP25">
        <v>0</v>
      </c>
      <c r="HQ25">
        <v>100</v>
      </c>
      <c r="HR25">
        <v>100</v>
      </c>
      <c r="HS25">
        <v>6.199</v>
      </c>
      <c r="HT25">
        <v>1.193</v>
      </c>
      <c r="HU25">
        <v>4.227626410873396</v>
      </c>
      <c r="HV25">
        <v>0.006528983496677464</v>
      </c>
      <c r="HW25">
        <v>-3.637491770542342E-06</v>
      </c>
      <c r="HX25">
        <v>7.290883958971773E-10</v>
      </c>
      <c r="HY25">
        <v>0.4139146128136371</v>
      </c>
      <c r="HZ25">
        <v>0.04196336603461088</v>
      </c>
      <c r="IA25">
        <v>-0.0004000174321647373</v>
      </c>
      <c r="IB25">
        <v>9.93194025241378E-06</v>
      </c>
      <c r="IC25">
        <v>1</v>
      </c>
      <c r="ID25">
        <v>2008</v>
      </c>
      <c r="IE25">
        <v>1</v>
      </c>
      <c r="IF25">
        <v>25</v>
      </c>
      <c r="IG25">
        <v>1.3</v>
      </c>
      <c r="IH25">
        <v>10.6</v>
      </c>
      <c r="II25">
        <v>1.03027</v>
      </c>
      <c r="IJ25">
        <v>2.45483</v>
      </c>
      <c r="IK25">
        <v>1.42578</v>
      </c>
      <c r="IL25">
        <v>2.28394</v>
      </c>
      <c r="IM25">
        <v>1.54785</v>
      </c>
      <c r="IN25">
        <v>2.30347</v>
      </c>
      <c r="IO25">
        <v>37.1702</v>
      </c>
      <c r="IP25">
        <v>15.6643</v>
      </c>
      <c r="IQ25">
        <v>18</v>
      </c>
      <c r="IR25">
        <v>573.168</v>
      </c>
      <c r="IS25">
        <v>477.829</v>
      </c>
      <c r="IT25">
        <v>24.9999</v>
      </c>
      <c r="IU25">
        <v>29.8619</v>
      </c>
      <c r="IV25">
        <v>30.0002</v>
      </c>
      <c r="IW25">
        <v>29.895</v>
      </c>
      <c r="IX25">
        <v>29.8352</v>
      </c>
      <c r="IY25">
        <v>20.6266</v>
      </c>
      <c r="IZ25">
        <v>34.6279</v>
      </c>
      <c r="JA25">
        <v>39.7948</v>
      </c>
      <c r="JB25">
        <v>25</v>
      </c>
      <c r="JC25">
        <v>400</v>
      </c>
      <c r="JD25">
        <v>21.492</v>
      </c>
      <c r="JE25">
        <v>98.785</v>
      </c>
      <c r="JF25">
        <v>100.358</v>
      </c>
    </row>
    <row r="26" spans="1:266">
      <c r="A26">
        <v>10</v>
      </c>
      <c r="B26">
        <v>1657679798.1</v>
      </c>
      <c r="C26">
        <v>1571.599999904633</v>
      </c>
      <c r="D26" t="s">
        <v>431</v>
      </c>
      <c r="E26" t="s">
        <v>432</v>
      </c>
      <c r="F26" t="s">
        <v>394</v>
      </c>
      <c r="H26" t="s">
        <v>395</v>
      </c>
      <c r="I26" t="s">
        <v>396</v>
      </c>
      <c r="J26" t="s">
        <v>397</v>
      </c>
      <c r="K26">
        <v>1657679798.1</v>
      </c>
      <c r="L26">
        <f>(M26)/1000</f>
        <v>0</v>
      </c>
      <c r="M26">
        <f>1000*CW26*AK26*(CS26-CT26)/(100*CL26*(1000-AK26*CS26))</f>
        <v>0</v>
      </c>
      <c r="N26">
        <f>CW26*AK26*(CR26-CQ26*(1000-AK26*CT26)/(1000-AK26*CS26))/(100*CL26)</f>
        <v>0</v>
      </c>
      <c r="O26">
        <f>CQ26 - IF(AK26&gt;1, N26*CL26*100.0/(AM26*DE26), 0)</f>
        <v>0</v>
      </c>
      <c r="P26">
        <f>((V26-L26/2)*O26-N26)/(V26+L26/2)</f>
        <v>0</v>
      </c>
      <c r="Q26">
        <f>P26*(CX26+CY26)/1000.0</f>
        <v>0</v>
      </c>
      <c r="R26">
        <f>(CQ26 - IF(AK26&gt;1, N26*CL26*100.0/(AM26*DE26), 0))*(CX26+CY26)/1000.0</f>
        <v>0</v>
      </c>
      <c r="S26">
        <f>2.0/((1/U26-1/T26)+SIGN(U26)*SQRT((1/U26-1/T26)*(1/U26-1/T26) + 4*CM26/((CM26+1)*(CM26+1))*(2*1/U26*1/T26-1/T26*1/T26)))</f>
        <v>0</v>
      </c>
      <c r="T26">
        <f>IF(LEFT(CN26,1)&lt;&gt;"0",IF(LEFT(CN26,1)="1",3.0,CO26),$D$5+$E$5*(DE26*CX26/($K$5*1000))+$F$5*(DE26*CX26/($K$5*1000))*MAX(MIN(CL26,$J$5),$I$5)*MAX(MIN(CL26,$J$5),$I$5)+$G$5*MAX(MIN(CL26,$J$5),$I$5)*(DE26*CX26/($K$5*1000))+$H$5*(DE26*CX26/($K$5*1000))*(DE26*CX26/($K$5*1000)))</f>
        <v>0</v>
      </c>
      <c r="U26">
        <f>L26*(1000-(1000*0.61365*exp(17.502*Y26/(240.97+Y26))/(CX26+CY26)+CS26)/2)/(1000*0.61365*exp(17.502*Y26/(240.97+Y26))/(CX26+CY26)-CS26)</f>
        <v>0</v>
      </c>
      <c r="V26">
        <f>1/((CM26+1)/(S26/1.6)+1/(T26/1.37)) + CM26/((CM26+1)/(S26/1.6) + CM26/(T26/1.37))</f>
        <v>0</v>
      </c>
      <c r="W26">
        <f>(CH26*CK26)</f>
        <v>0</v>
      </c>
      <c r="X26">
        <f>(CZ26+(W26+2*0.95*5.67E-8*(((CZ26+$B$7)+273)^4-(CZ26+273)^4)-44100*L26)/(1.84*29.3*T26+8*0.95*5.67E-8*(CZ26+273)^3))</f>
        <v>0</v>
      </c>
      <c r="Y26">
        <f>($C$7*DA26+$D$7*DB26+$E$7*X26)</f>
        <v>0</v>
      </c>
      <c r="Z26">
        <f>0.61365*exp(17.502*Y26/(240.97+Y26))</f>
        <v>0</v>
      </c>
      <c r="AA26">
        <f>(AB26/AC26*100)</f>
        <v>0</v>
      </c>
      <c r="AB26">
        <f>CS26*(CX26+CY26)/1000</f>
        <v>0</v>
      </c>
      <c r="AC26">
        <f>0.61365*exp(17.502*CZ26/(240.97+CZ26))</f>
        <v>0</v>
      </c>
      <c r="AD26">
        <f>(Z26-CS26*(CX26+CY26)/1000)</f>
        <v>0</v>
      </c>
      <c r="AE26">
        <f>(-L26*44100)</f>
        <v>0</v>
      </c>
      <c r="AF26">
        <f>2*29.3*T26*0.92*(CZ26-Y26)</f>
        <v>0</v>
      </c>
      <c r="AG26">
        <f>2*0.95*5.67E-8*(((CZ26+$B$7)+273)^4-(Y26+273)^4)</f>
        <v>0</v>
      </c>
      <c r="AH26">
        <f>W26+AG26+AE26+AF26</f>
        <v>0</v>
      </c>
      <c r="AI26">
        <v>0</v>
      </c>
      <c r="AJ26">
        <v>0</v>
      </c>
      <c r="AK26">
        <f>IF(AI26*$H$13&gt;=AM26,1.0,(AM26/(AM26-AI26*$H$13)))</f>
        <v>0</v>
      </c>
      <c r="AL26">
        <f>(AK26-1)*100</f>
        <v>0</v>
      </c>
      <c r="AM26">
        <f>MAX(0,($B$13+$C$13*DE26)/(1+$D$13*DE26)*CX26/(CZ26+273)*$E$13)</f>
        <v>0</v>
      </c>
      <c r="AN26" t="s">
        <v>398</v>
      </c>
      <c r="AO26" t="s">
        <v>398</v>
      </c>
      <c r="AP26">
        <v>0</v>
      </c>
      <c r="AQ26">
        <v>0</v>
      </c>
      <c r="AR26">
        <f>1-AP26/AQ26</f>
        <v>0</v>
      </c>
      <c r="AS26">
        <v>0</v>
      </c>
      <c r="AT26" t="s">
        <v>398</v>
      </c>
      <c r="AU26" t="s">
        <v>398</v>
      </c>
      <c r="AV26">
        <v>0</v>
      </c>
      <c r="AW26">
        <v>0</v>
      </c>
      <c r="AX26">
        <f>1-AV26/AW26</f>
        <v>0</v>
      </c>
      <c r="AY26">
        <v>0.5</v>
      </c>
      <c r="AZ26">
        <f>CI26</f>
        <v>0</v>
      </c>
      <c r="BA26">
        <f>N26</f>
        <v>0</v>
      </c>
      <c r="BB26">
        <f>AX26*AY26*AZ26</f>
        <v>0</v>
      </c>
      <c r="BC26">
        <f>(BA26-AS26)/AZ26</f>
        <v>0</v>
      </c>
      <c r="BD26">
        <f>(AQ26-AW26)/AW26</f>
        <v>0</v>
      </c>
      <c r="BE26">
        <f>AP26/(AR26+AP26/AW26)</f>
        <v>0</v>
      </c>
      <c r="BF26" t="s">
        <v>398</v>
      </c>
      <c r="BG26">
        <v>0</v>
      </c>
      <c r="BH26">
        <f>IF(BG26&lt;&gt;0, BG26, BE26)</f>
        <v>0</v>
      </c>
      <c r="BI26">
        <f>1-BH26/AW26</f>
        <v>0</v>
      </c>
      <c r="BJ26">
        <f>(AW26-AV26)/(AW26-BH26)</f>
        <v>0</v>
      </c>
      <c r="BK26">
        <f>(AQ26-AW26)/(AQ26-BH26)</f>
        <v>0</v>
      </c>
      <c r="BL26">
        <f>(AW26-AV26)/(AW26-AP26)</f>
        <v>0</v>
      </c>
      <c r="BM26">
        <f>(AQ26-AW26)/(AQ26-AP26)</f>
        <v>0</v>
      </c>
      <c r="BN26">
        <f>(BJ26*BH26/AV26)</f>
        <v>0</v>
      </c>
      <c r="BO26">
        <f>(1-BN26)</f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f>$B$11*DF26+$C$11*DG26+$F$11*DR26*(1-DU26)</f>
        <v>0</v>
      </c>
      <c r="CI26">
        <f>CH26*CJ26</f>
        <v>0</v>
      </c>
      <c r="CJ26">
        <f>($B$11*$D$9+$C$11*$D$9+$F$11*((EE26+DW26)/MAX(EE26+DW26+EF26, 0.1)*$I$9+EF26/MAX(EE26+DW26+EF26, 0.1)*$J$9))/($B$11+$C$11+$F$11)</f>
        <v>0</v>
      </c>
      <c r="CK26">
        <f>($B$11*$K$9+$C$11*$K$9+$F$11*((EE26+DW26)/MAX(EE26+DW26+EF26, 0.1)*$P$9+EF26/MAX(EE26+DW26+EF26, 0.1)*$Q$9))/($B$11+$C$11+$F$11)</f>
        <v>0</v>
      </c>
      <c r="CL26">
        <v>6</v>
      </c>
      <c r="CM26">
        <v>0.5</v>
      </c>
      <c r="CN26" t="s">
        <v>399</v>
      </c>
      <c r="CO26">
        <v>2</v>
      </c>
      <c r="CP26">
        <v>1657679798.1</v>
      </c>
      <c r="CQ26">
        <v>574.431</v>
      </c>
      <c r="CR26">
        <v>600</v>
      </c>
      <c r="CS26">
        <v>25.4596</v>
      </c>
      <c r="CT26">
        <v>21.4403</v>
      </c>
      <c r="CU26">
        <v>567.095</v>
      </c>
      <c r="CV26">
        <v>24.1195</v>
      </c>
      <c r="CW26">
        <v>550.146</v>
      </c>
      <c r="CX26">
        <v>100.774</v>
      </c>
      <c r="CY26">
        <v>0.100051</v>
      </c>
      <c r="CZ26">
        <v>27.7883</v>
      </c>
      <c r="DA26">
        <v>29.2661</v>
      </c>
      <c r="DB26">
        <v>999.9</v>
      </c>
      <c r="DC26">
        <v>0</v>
      </c>
      <c r="DD26">
        <v>0</v>
      </c>
      <c r="DE26">
        <v>4980</v>
      </c>
      <c r="DF26">
        <v>0</v>
      </c>
      <c r="DG26">
        <v>1295.61</v>
      </c>
      <c r="DH26">
        <v>-26.0121</v>
      </c>
      <c r="DI26">
        <v>588.984</v>
      </c>
      <c r="DJ26">
        <v>613.146</v>
      </c>
      <c r="DK26">
        <v>4.01933</v>
      </c>
      <c r="DL26">
        <v>600</v>
      </c>
      <c r="DM26">
        <v>21.4403</v>
      </c>
      <c r="DN26">
        <v>2.56565</v>
      </c>
      <c r="DO26">
        <v>2.16061</v>
      </c>
      <c r="DP26">
        <v>21.4491</v>
      </c>
      <c r="DQ26">
        <v>18.6732</v>
      </c>
      <c r="DR26">
        <v>1500.03</v>
      </c>
      <c r="DS26">
        <v>0.973006</v>
      </c>
      <c r="DT26">
        <v>0.0269939</v>
      </c>
      <c r="DU26">
        <v>0</v>
      </c>
      <c r="DV26">
        <v>1.7822</v>
      </c>
      <c r="DW26">
        <v>0</v>
      </c>
      <c r="DX26">
        <v>17372.1</v>
      </c>
      <c r="DY26">
        <v>13303.8</v>
      </c>
      <c r="DZ26">
        <v>39.125</v>
      </c>
      <c r="EA26">
        <v>41.75</v>
      </c>
      <c r="EB26">
        <v>39.812</v>
      </c>
      <c r="EC26">
        <v>40.75</v>
      </c>
      <c r="ED26">
        <v>39.25</v>
      </c>
      <c r="EE26">
        <v>1459.54</v>
      </c>
      <c r="EF26">
        <v>40.49</v>
      </c>
      <c r="EG26">
        <v>0</v>
      </c>
      <c r="EH26">
        <v>1657679798.7</v>
      </c>
      <c r="EI26">
        <v>0</v>
      </c>
      <c r="EJ26">
        <v>2.283669230769231</v>
      </c>
      <c r="EK26">
        <v>-1.420861532841573</v>
      </c>
      <c r="EL26">
        <v>-500.0752146979065</v>
      </c>
      <c r="EM26">
        <v>17479.68461538462</v>
      </c>
      <c r="EN26">
        <v>15</v>
      </c>
      <c r="EO26">
        <v>1657679817.1</v>
      </c>
      <c r="EP26" t="s">
        <v>433</v>
      </c>
      <c r="EQ26">
        <v>1657679817.1</v>
      </c>
      <c r="ER26">
        <v>1657679722.1</v>
      </c>
      <c r="ES26">
        <v>9</v>
      </c>
      <c r="ET26">
        <v>0.365</v>
      </c>
      <c r="EU26">
        <v>0.007</v>
      </c>
      <c r="EV26">
        <v>7.336</v>
      </c>
      <c r="EW26">
        <v>1.193</v>
      </c>
      <c r="EX26">
        <v>600</v>
      </c>
      <c r="EY26">
        <v>22</v>
      </c>
      <c r="EZ26">
        <v>0.07000000000000001</v>
      </c>
      <c r="FA26">
        <v>0.02</v>
      </c>
      <c r="FB26">
        <v>-26.07186585365853</v>
      </c>
      <c r="FC26">
        <v>1.209326132404138</v>
      </c>
      <c r="FD26">
        <v>0.1365088072022588</v>
      </c>
      <c r="FE26">
        <v>0</v>
      </c>
      <c r="FF26">
        <v>4.066430975609755</v>
      </c>
      <c r="FG26">
        <v>-0.04487205574913173</v>
      </c>
      <c r="FH26">
        <v>0.02672448852369416</v>
      </c>
      <c r="FI26">
        <v>1</v>
      </c>
      <c r="FJ26">
        <v>1</v>
      </c>
      <c r="FK26">
        <v>2</v>
      </c>
      <c r="FL26" t="s">
        <v>401</v>
      </c>
      <c r="FM26">
        <v>3.05768</v>
      </c>
      <c r="FN26">
        <v>2.76392</v>
      </c>
      <c r="FO26">
        <v>0.129719</v>
      </c>
      <c r="FP26">
        <v>0.135615</v>
      </c>
      <c r="FQ26">
        <v>0.120417</v>
      </c>
      <c r="FR26">
        <v>0.110966</v>
      </c>
      <c r="FS26">
        <v>27438.9</v>
      </c>
      <c r="FT26">
        <v>21369.6</v>
      </c>
      <c r="FU26">
        <v>29612.9</v>
      </c>
      <c r="FV26">
        <v>24186.1</v>
      </c>
      <c r="FW26">
        <v>34027.2</v>
      </c>
      <c r="FX26">
        <v>31379.5</v>
      </c>
      <c r="FY26">
        <v>42526.8</v>
      </c>
      <c r="FZ26">
        <v>39437.5</v>
      </c>
      <c r="GA26">
        <v>2.05428</v>
      </c>
      <c r="GB26">
        <v>1.9272</v>
      </c>
      <c r="GC26">
        <v>0.144787</v>
      </c>
      <c r="GD26">
        <v>0</v>
      </c>
      <c r="GE26">
        <v>26.9024</v>
      </c>
      <c r="GF26">
        <v>999.9</v>
      </c>
      <c r="GG26">
        <v>62.3</v>
      </c>
      <c r="GH26">
        <v>33.2</v>
      </c>
      <c r="GI26">
        <v>31.5858</v>
      </c>
      <c r="GJ26">
        <v>30.9165</v>
      </c>
      <c r="GK26">
        <v>36.234</v>
      </c>
      <c r="GL26">
        <v>1</v>
      </c>
      <c r="GM26">
        <v>0.209304</v>
      </c>
      <c r="GN26">
        <v>1.27476</v>
      </c>
      <c r="GO26">
        <v>20.2639</v>
      </c>
      <c r="GP26">
        <v>5.22283</v>
      </c>
      <c r="GQ26">
        <v>11.9081</v>
      </c>
      <c r="GR26">
        <v>4.9633</v>
      </c>
      <c r="GS26">
        <v>3.29133</v>
      </c>
      <c r="GT26">
        <v>9999</v>
      </c>
      <c r="GU26">
        <v>9999</v>
      </c>
      <c r="GV26">
        <v>9999</v>
      </c>
      <c r="GW26">
        <v>992.5</v>
      </c>
      <c r="GX26">
        <v>1.87715</v>
      </c>
      <c r="GY26">
        <v>1.87546</v>
      </c>
      <c r="GZ26">
        <v>1.87419</v>
      </c>
      <c r="HA26">
        <v>1.87333</v>
      </c>
      <c r="HB26">
        <v>1.87485</v>
      </c>
      <c r="HC26">
        <v>1.86979</v>
      </c>
      <c r="HD26">
        <v>1.87393</v>
      </c>
      <c r="HE26">
        <v>1.87912</v>
      </c>
      <c r="HF26">
        <v>0</v>
      </c>
      <c r="HG26">
        <v>0</v>
      </c>
      <c r="HH26">
        <v>0</v>
      </c>
      <c r="HI26">
        <v>0</v>
      </c>
      <c r="HJ26" t="s">
        <v>402</v>
      </c>
      <c r="HK26" t="s">
        <v>403</v>
      </c>
      <c r="HL26" t="s">
        <v>404</v>
      </c>
      <c r="HM26" t="s">
        <v>405</v>
      </c>
      <c r="HN26" t="s">
        <v>405</v>
      </c>
      <c r="HO26" t="s">
        <v>404</v>
      </c>
      <c r="HP26">
        <v>0</v>
      </c>
      <c r="HQ26">
        <v>100</v>
      </c>
      <c r="HR26">
        <v>100</v>
      </c>
      <c r="HS26">
        <v>7.336</v>
      </c>
      <c r="HT26">
        <v>1.3401</v>
      </c>
      <c r="HU26">
        <v>4.227626410873396</v>
      </c>
      <c r="HV26">
        <v>0.006528983496677464</v>
      </c>
      <c r="HW26">
        <v>-3.637491770542342E-06</v>
      </c>
      <c r="HX26">
        <v>7.290883958971773E-10</v>
      </c>
      <c r="HY26">
        <v>0.4213551232381378</v>
      </c>
      <c r="HZ26">
        <v>0.04196336603461088</v>
      </c>
      <c r="IA26">
        <v>-0.0004000174321647373</v>
      </c>
      <c r="IB26">
        <v>9.93194025241378E-06</v>
      </c>
      <c r="IC26">
        <v>1</v>
      </c>
      <c r="ID26">
        <v>2008</v>
      </c>
      <c r="IE26">
        <v>1</v>
      </c>
      <c r="IF26">
        <v>25</v>
      </c>
      <c r="IG26">
        <v>3</v>
      </c>
      <c r="IH26">
        <v>1.3</v>
      </c>
      <c r="II26">
        <v>1.43311</v>
      </c>
      <c r="IJ26">
        <v>2.45605</v>
      </c>
      <c r="IK26">
        <v>1.42578</v>
      </c>
      <c r="IL26">
        <v>2.28394</v>
      </c>
      <c r="IM26">
        <v>1.54785</v>
      </c>
      <c r="IN26">
        <v>2.28027</v>
      </c>
      <c r="IO26">
        <v>37.3138</v>
      </c>
      <c r="IP26">
        <v>15.6468</v>
      </c>
      <c r="IQ26">
        <v>18</v>
      </c>
      <c r="IR26">
        <v>573.348</v>
      </c>
      <c r="IS26">
        <v>476.651</v>
      </c>
      <c r="IT26">
        <v>25.002</v>
      </c>
      <c r="IU26">
        <v>29.8404</v>
      </c>
      <c r="IV26">
        <v>30.0005</v>
      </c>
      <c r="IW26">
        <v>29.8806</v>
      </c>
      <c r="IX26">
        <v>29.8258</v>
      </c>
      <c r="IY26">
        <v>28.7101</v>
      </c>
      <c r="IZ26">
        <v>34.6576</v>
      </c>
      <c r="JA26">
        <v>36.8468</v>
      </c>
      <c r="JB26">
        <v>25</v>
      </c>
      <c r="JC26">
        <v>600</v>
      </c>
      <c r="JD26">
        <v>21.6056</v>
      </c>
      <c r="JE26">
        <v>98.7856</v>
      </c>
      <c r="JF26">
        <v>100.358</v>
      </c>
    </row>
    <row r="27" spans="1:266">
      <c r="A27">
        <v>11</v>
      </c>
      <c r="B27">
        <v>1657679893.1</v>
      </c>
      <c r="C27">
        <v>1666.599999904633</v>
      </c>
      <c r="D27" t="s">
        <v>434</v>
      </c>
      <c r="E27" t="s">
        <v>435</v>
      </c>
      <c r="F27" t="s">
        <v>394</v>
      </c>
      <c r="H27" t="s">
        <v>395</v>
      </c>
      <c r="I27" t="s">
        <v>396</v>
      </c>
      <c r="J27" t="s">
        <v>397</v>
      </c>
      <c r="K27">
        <v>1657679893.1</v>
      </c>
      <c r="L27">
        <f>(M27)/1000</f>
        <v>0</v>
      </c>
      <c r="M27">
        <f>1000*CW27*AK27*(CS27-CT27)/(100*CL27*(1000-AK27*CS27))</f>
        <v>0</v>
      </c>
      <c r="N27">
        <f>CW27*AK27*(CR27-CQ27*(1000-AK27*CT27)/(1000-AK27*CS27))/(100*CL27)</f>
        <v>0</v>
      </c>
      <c r="O27">
        <f>CQ27 - IF(AK27&gt;1, N27*CL27*100.0/(AM27*DE27), 0)</f>
        <v>0</v>
      </c>
      <c r="P27">
        <f>((V27-L27/2)*O27-N27)/(V27+L27/2)</f>
        <v>0</v>
      </c>
      <c r="Q27">
        <f>P27*(CX27+CY27)/1000.0</f>
        <v>0</v>
      </c>
      <c r="R27">
        <f>(CQ27 - IF(AK27&gt;1, N27*CL27*100.0/(AM27*DE27), 0))*(CX27+CY27)/1000.0</f>
        <v>0</v>
      </c>
      <c r="S27">
        <f>2.0/((1/U27-1/T27)+SIGN(U27)*SQRT((1/U27-1/T27)*(1/U27-1/T27) + 4*CM27/((CM27+1)*(CM27+1))*(2*1/U27*1/T27-1/T27*1/T27)))</f>
        <v>0</v>
      </c>
      <c r="T27">
        <f>IF(LEFT(CN27,1)&lt;&gt;"0",IF(LEFT(CN27,1)="1",3.0,CO27),$D$5+$E$5*(DE27*CX27/($K$5*1000))+$F$5*(DE27*CX27/($K$5*1000))*MAX(MIN(CL27,$J$5),$I$5)*MAX(MIN(CL27,$J$5),$I$5)+$G$5*MAX(MIN(CL27,$J$5),$I$5)*(DE27*CX27/($K$5*1000))+$H$5*(DE27*CX27/($K$5*1000))*(DE27*CX27/($K$5*1000)))</f>
        <v>0</v>
      </c>
      <c r="U27">
        <f>L27*(1000-(1000*0.61365*exp(17.502*Y27/(240.97+Y27))/(CX27+CY27)+CS27)/2)/(1000*0.61365*exp(17.502*Y27/(240.97+Y27))/(CX27+CY27)-CS27)</f>
        <v>0</v>
      </c>
      <c r="V27">
        <f>1/((CM27+1)/(S27/1.6)+1/(T27/1.37)) + CM27/((CM27+1)/(S27/1.6) + CM27/(T27/1.37))</f>
        <v>0</v>
      </c>
      <c r="W27">
        <f>(CH27*CK27)</f>
        <v>0</v>
      </c>
      <c r="X27">
        <f>(CZ27+(W27+2*0.95*5.67E-8*(((CZ27+$B$7)+273)^4-(CZ27+273)^4)-44100*L27)/(1.84*29.3*T27+8*0.95*5.67E-8*(CZ27+273)^3))</f>
        <v>0</v>
      </c>
      <c r="Y27">
        <f>($C$7*DA27+$D$7*DB27+$E$7*X27)</f>
        <v>0</v>
      </c>
      <c r="Z27">
        <f>0.61365*exp(17.502*Y27/(240.97+Y27))</f>
        <v>0</v>
      </c>
      <c r="AA27">
        <f>(AB27/AC27*100)</f>
        <v>0</v>
      </c>
      <c r="AB27">
        <f>CS27*(CX27+CY27)/1000</f>
        <v>0</v>
      </c>
      <c r="AC27">
        <f>0.61365*exp(17.502*CZ27/(240.97+CZ27))</f>
        <v>0</v>
      </c>
      <c r="AD27">
        <f>(Z27-CS27*(CX27+CY27)/1000)</f>
        <v>0</v>
      </c>
      <c r="AE27">
        <f>(-L27*44100)</f>
        <v>0</v>
      </c>
      <c r="AF27">
        <f>2*29.3*T27*0.92*(CZ27-Y27)</f>
        <v>0</v>
      </c>
      <c r="AG27">
        <f>2*0.95*5.67E-8*(((CZ27+$B$7)+273)^4-(Y27+273)^4)</f>
        <v>0</v>
      </c>
      <c r="AH27">
        <f>W27+AG27+AE27+AF27</f>
        <v>0</v>
      </c>
      <c r="AI27">
        <v>0</v>
      </c>
      <c r="AJ27">
        <v>0</v>
      </c>
      <c r="AK27">
        <f>IF(AI27*$H$13&gt;=AM27,1.0,(AM27/(AM27-AI27*$H$13)))</f>
        <v>0</v>
      </c>
      <c r="AL27">
        <f>(AK27-1)*100</f>
        <v>0</v>
      </c>
      <c r="AM27">
        <f>MAX(0,($B$13+$C$13*DE27)/(1+$D$13*DE27)*CX27/(CZ27+273)*$E$13)</f>
        <v>0</v>
      </c>
      <c r="AN27" t="s">
        <v>398</v>
      </c>
      <c r="AO27" t="s">
        <v>398</v>
      </c>
      <c r="AP27">
        <v>0</v>
      </c>
      <c r="AQ27">
        <v>0</v>
      </c>
      <c r="AR27">
        <f>1-AP27/AQ27</f>
        <v>0</v>
      </c>
      <c r="AS27">
        <v>0</v>
      </c>
      <c r="AT27" t="s">
        <v>398</v>
      </c>
      <c r="AU27" t="s">
        <v>398</v>
      </c>
      <c r="AV27">
        <v>0</v>
      </c>
      <c r="AW27">
        <v>0</v>
      </c>
      <c r="AX27">
        <f>1-AV27/AW27</f>
        <v>0</v>
      </c>
      <c r="AY27">
        <v>0.5</v>
      </c>
      <c r="AZ27">
        <f>CI27</f>
        <v>0</v>
      </c>
      <c r="BA27">
        <f>N27</f>
        <v>0</v>
      </c>
      <c r="BB27">
        <f>AX27*AY27*AZ27</f>
        <v>0</v>
      </c>
      <c r="BC27">
        <f>(BA27-AS27)/AZ27</f>
        <v>0</v>
      </c>
      <c r="BD27">
        <f>(AQ27-AW27)/AW27</f>
        <v>0</v>
      </c>
      <c r="BE27">
        <f>AP27/(AR27+AP27/AW27)</f>
        <v>0</v>
      </c>
      <c r="BF27" t="s">
        <v>398</v>
      </c>
      <c r="BG27">
        <v>0</v>
      </c>
      <c r="BH27">
        <f>IF(BG27&lt;&gt;0, BG27, BE27)</f>
        <v>0</v>
      </c>
      <c r="BI27">
        <f>1-BH27/AW27</f>
        <v>0</v>
      </c>
      <c r="BJ27">
        <f>(AW27-AV27)/(AW27-BH27)</f>
        <v>0</v>
      </c>
      <c r="BK27">
        <f>(AQ27-AW27)/(AQ27-BH27)</f>
        <v>0</v>
      </c>
      <c r="BL27">
        <f>(AW27-AV27)/(AW27-AP27)</f>
        <v>0</v>
      </c>
      <c r="BM27">
        <f>(AQ27-AW27)/(AQ27-AP27)</f>
        <v>0</v>
      </c>
      <c r="BN27">
        <f>(BJ27*BH27/AV27)</f>
        <v>0</v>
      </c>
      <c r="BO27">
        <f>(1-BN27)</f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f>$B$11*DF27+$C$11*DG27+$F$11*DR27*(1-DU27)</f>
        <v>0</v>
      </c>
      <c r="CI27">
        <f>CH27*CJ27</f>
        <v>0</v>
      </c>
      <c r="CJ27">
        <f>($B$11*$D$9+$C$11*$D$9+$F$11*((EE27+DW27)/MAX(EE27+DW27+EF27, 0.1)*$I$9+EF27/MAX(EE27+DW27+EF27, 0.1)*$J$9))/($B$11+$C$11+$F$11)</f>
        <v>0</v>
      </c>
      <c r="CK27">
        <f>($B$11*$K$9+$C$11*$K$9+$F$11*((EE27+DW27)/MAX(EE27+DW27+EF27, 0.1)*$P$9+EF27/MAX(EE27+DW27+EF27, 0.1)*$Q$9))/($B$11+$C$11+$F$11)</f>
        <v>0</v>
      </c>
      <c r="CL27">
        <v>6</v>
      </c>
      <c r="CM27">
        <v>0.5</v>
      </c>
      <c r="CN27" t="s">
        <v>399</v>
      </c>
      <c r="CO27">
        <v>2</v>
      </c>
      <c r="CP27">
        <v>1657679893.1</v>
      </c>
      <c r="CQ27">
        <v>772.8680000000001</v>
      </c>
      <c r="CR27">
        <v>800.003</v>
      </c>
      <c r="CS27">
        <v>25.9963</v>
      </c>
      <c r="CT27">
        <v>21.9345</v>
      </c>
      <c r="CU27">
        <v>764.724</v>
      </c>
      <c r="CV27">
        <v>24.6355</v>
      </c>
      <c r="CW27">
        <v>550.127</v>
      </c>
      <c r="CX27">
        <v>100.774</v>
      </c>
      <c r="CY27">
        <v>0.0997629</v>
      </c>
      <c r="CZ27">
        <v>27.9563</v>
      </c>
      <c r="DA27">
        <v>28.9737</v>
      </c>
      <c r="DB27">
        <v>999.9</v>
      </c>
      <c r="DC27">
        <v>0</v>
      </c>
      <c r="DD27">
        <v>0</v>
      </c>
      <c r="DE27">
        <v>5019.38</v>
      </c>
      <c r="DF27">
        <v>0</v>
      </c>
      <c r="DG27">
        <v>1303.27</v>
      </c>
      <c r="DH27">
        <v>-27.4948</v>
      </c>
      <c r="DI27">
        <v>793.126</v>
      </c>
      <c r="DJ27">
        <v>817.944</v>
      </c>
      <c r="DK27">
        <v>4.06184</v>
      </c>
      <c r="DL27">
        <v>800.003</v>
      </c>
      <c r="DM27">
        <v>21.9345</v>
      </c>
      <c r="DN27">
        <v>2.61976</v>
      </c>
      <c r="DO27">
        <v>2.21043</v>
      </c>
      <c r="DP27">
        <v>21.7903</v>
      </c>
      <c r="DQ27">
        <v>19.0381</v>
      </c>
      <c r="DR27">
        <v>1499.92</v>
      </c>
      <c r="DS27">
        <v>0.973006</v>
      </c>
      <c r="DT27">
        <v>0.0269939</v>
      </c>
      <c r="DU27">
        <v>0</v>
      </c>
      <c r="DV27">
        <v>2.5804</v>
      </c>
      <c r="DW27">
        <v>0</v>
      </c>
      <c r="DX27">
        <v>17533.9</v>
      </c>
      <c r="DY27">
        <v>13302.9</v>
      </c>
      <c r="DZ27">
        <v>38.687</v>
      </c>
      <c r="EA27">
        <v>40.437</v>
      </c>
      <c r="EB27">
        <v>39.312</v>
      </c>
      <c r="EC27">
        <v>39.5</v>
      </c>
      <c r="ED27">
        <v>38.687</v>
      </c>
      <c r="EE27">
        <v>1459.43</v>
      </c>
      <c r="EF27">
        <v>40.49</v>
      </c>
      <c r="EG27">
        <v>0</v>
      </c>
      <c r="EH27">
        <v>1657679894.1</v>
      </c>
      <c r="EI27">
        <v>0</v>
      </c>
      <c r="EJ27">
        <v>2.381696</v>
      </c>
      <c r="EK27">
        <v>-0.09036924378007605</v>
      </c>
      <c r="EL27">
        <v>-1307.992314618678</v>
      </c>
      <c r="EM27">
        <v>17682.264</v>
      </c>
      <c r="EN27">
        <v>15</v>
      </c>
      <c r="EO27">
        <v>1657679918.6</v>
      </c>
      <c r="EP27" t="s">
        <v>436</v>
      </c>
      <c r="EQ27">
        <v>1657679918.6</v>
      </c>
      <c r="ER27">
        <v>1657679722.1</v>
      </c>
      <c r="ES27">
        <v>10</v>
      </c>
      <c r="ET27">
        <v>0.3</v>
      </c>
      <c r="EU27">
        <v>0.007</v>
      </c>
      <c r="EV27">
        <v>8.144</v>
      </c>
      <c r="EW27">
        <v>1.193</v>
      </c>
      <c r="EX27">
        <v>800</v>
      </c>
      <c r="EY27">
        <v>22</v>
      </c>
      <c r="EZ27">
        <v>0.17</v>
      </c>
      <c r="FA27">
        <v>0.02</v>
      </c>
      <c r="FB27">
        <v>-27.97876097560975</v>
      </c>
      <c r="FC27">
        <v>4.783733101045256</v>
      </c>
      <c r="FD27">
        <v>0.4899639428635187</v>
      </c>
      <c r="FE27">
        <v>0</v>
      </c>
      <c r="FF27">
        <v>4.108621463414634</v>
      </c>
      <c r="FG27">
        <v>-0.1887658536585282</v>
      </c>
      <c r="FH27">
        <v>0.02763379466549084</v>
      </c>
      <c r="FI27">
        <v>1</v>
      </c>
      <c r="FJ27">
        <v>1</v>
      </c>
      <c r="FK27">
        <v>2</v>
      </c>
      <c r="FL27" t="s">
        <v>401</v>
      </c>
      <c r="FM27">
        <v>3.05753</v>
      </c>
      <c r="FN27">
        <v>2.7638</v>
      </c>
      <c r="FO27">
        <v>0.159514</v>
      </c>
      <c r="FP27">
        <v>0.165119</v>
      </c>
      <c r="FQ27">
        <v>0.122194</v>
      </c>
      <c r="FR27">
        <v>0.112728</v>
      </c>
      <c r="FS27">
        <v>26491.9</v>
      </c>
      <c r="FT27">
        <v>20636.8</v>
      </c>
      <c r="FU27">
        <v>29605.7</v>
      </c>
      <c r="FV27">
        <v>24183.3</v>
      </c>
      <c r="FW27">
        <v>33949.8</v>
      </c>
      <c r="FX27">
        <v>31314</v>
      </c>
      <c r="FY27">
        <v>42515.6</v>
      </c>
      <c r="FZ27">
        <v>39432.8</v>
      </c>
      <c r="GA27">
        <v>2.05345</v>
      </c>
      <c r="GB27">
        <v>1.92587</v>
      </c>
      <c r="GC27">
        <v>0.118531</v>
      </c>
      <c r="GD27">
        <v>0</v>
      </c>
      <c r="GE27">
        <v>27.0384</v>
      </c>
      <c r="GF27">
        <v>999.9</v>
      </c>
      <c r="GG27">
        <v>62.1</v>
      </c>
      <c r="GH27">
        <v>33.4</v>
      </c>
      <c r="GI27">
        <v>31.8397</v>
      </c>
      <c r="GJ27">
        <v>30.8765</v>
      </c>
      <c r="GK27">
        <v>35.7973</v>
      </c>
      <c r="GL27">
        <v>1</v>
      </c>
      <c r="GM27">
        <v>0.215155</v>
      </c>
      <c r="GN27">
        <v>1.3994</v>
      </c>
      <c r="GO27">
        <v>20.2611</v>
      </c>
      <c r="GP27">
        <v>5.22268</v>
      </c>
      <c r="GQ27">
        <v>11.9081</v>
      </c>
      <c r="GR27">
        <v>4.96315</v>
      </c>
      <c r="GS27">
        <v>3.29125</v>
      </c>
      <c r="GT27">
        <v>9999</v>
      </c>
      <c r="GU27">
        <v>9999</v>
      </c>
      <c r="GV27">
        <v>9999</v>
      </c>
      <c r="GW27">
        <v>992.6</v>
      </c>
      <c r="GX27">
        <v>1.87714</v>
      </c>
      <c r="GY27">
        <v>1.87546</v>
      </c>
      <c r="GZ27">
        <v>1.87417</v>
      </c>
      <c r="HA27">
        <v>1.87335</v>
      </c>
      <c r="HB27">
        <v>1.87485</v>
      </c>
      <c r="HC27">
        <v>1.86979</v>
      </c>
      <c r="HD27">
        <v>1.87394</v>
      </c>
      <c r="HE27">
        <v>1.87912</v>
      </c>
      <c r="HF27">
        <v>0</v>
      </c>
      <c r="HG27">
        <v>0</v>
      </c>
      <c r="HH27">
        <v>0</v>
      </c>
      <c r="HI27">
        <v>0</v>
      </c>
      <c r="HJ27" t="s">
        <v>402</v>
      </c>
      <c r="HK27" t="s">
        <v>403</v>
      </c>
      <c r="HL27" t="s">
        <v>404</v>
      </c>
      <c r="HM27" t="s">
        <v>405</v>
      </c>
      <c r="HN27" t="s">
        <v>405</v>
      </c>
      <c r="HO27" t="s">
        <v>404</v>
      </c>
      <c r="HP27">
        <v>0</v>
      </c>
      <c r="HQ27">
        <v>100</v>
      </c>
      <c r="HR27">
        <v>100</v>
      </c>
      <c r="HS27">
        <v>8.144</v>
      </c>
      <c r="HT27">
        <v>1.3608</v>
      </c>
      <c r="HU27">
        <v>4.592226587398638</v>
      </c>
      <c r="HV27">
        <v>0.006528983496677464</v>
      </c>
      <c r="HW27">
        <v>-3.637491770542342E-06</v>
      </c>
      <c r="HX27">
        <v>7.290883958971773E-10</v>
      </c>
      <c r="HY27">
        <v>0.4213551232381378</v>
      </c>
      <c r="HZ27">
        <v>0.04196336603461088</v>
      </c>
      <c r="IA27">
        <v>-0.0004000174321647373</v>
      </c>
      <c r="IB27">
        <v>9.93194025241378E-06</v>
      </c>
      <c r="IC27">
        <v>1</v>
      </c>
      <c r="ID27">
        <v>2008</v>
      </c>
      <c r="IE27">
        <v>1</v>
      </c>
      <c r="IF27">
        <v>25</v>
      </c>
      <c r="IG27">
        <v>1.3</v>
      </c>
      <c r="IH27">
        <v>2.9</v>
      </c>
      <c r="II27">
        <v>1.81763</v>
      </c>
      <c r="IJ27">
        <v>2.44995</v>
      </c>
      <c r="IK27">
        <v>1.42578</v>
      </c>
      <c r="IL27">
        <v>2.28394</v>
      </c>
      <c r="IM27">
        <v>1.54785</v>
      </c>
      <c r="IN27">
        <v>2.27661</v>
      </c>
      <c r="IO27">
        <v>37.4338</v>
      </c>
      <c r="IP27">
        <v>15.6205</v>
      </c>
      <c r="IQ27">
        <v>18</v>
      </c>
      <c r="IR27">
        <v>573.212</v>
      </c>
      <c r="IS27">
        <v>476.175</v>
      </c>
      <c r="IT27">
        <v>25</v>
      </c>
      <c r="IU27">
        <v>29.9209</v>
      </c>
      <c r="IV27">
        <v>30.0004</v>
      </c>
      <c r="IW27">
        <v>29.9282</v>
      </c>
      <c r="IX27">
        <v>29.8706</v>
      </c>
      <c r="IY27">
        <v>36.3966</v>
      </c>
      <c r="IZ27">
        <v>34.2231</v>
      </c>
      <c r="JA27">
        <v>34.0111</v>
      </c>
      <c r="JB27">
        <v>25</v>
      </c>
      <c r="JC27">
        <v>800</v>
      </c>
      <c r="JD27">
        <v>21.9329</v>
      </c>
      <c r="JE27">
        <v>98.7603</v>
      </c>
      <c r="JF27">
        <v>100.346</v>
      </c>
    </row>
    <row r="28" spans="1:266">
      <c r="A28">
        <v>12</v>
      </c>
      <c r="B28">
        <v>1657679994.6</v>
      </c>
      <c r="C28">
        <v>1768.099999904633</v>
      </c>
      <c r="D28" t="s">
        <v>437</v>
      </c>
      <c r="E28" t="s">
        <v>438</v>
      </c>
      <c r="F28" t="s">
        <v>394</v>
      </c>
      <c r="H28" t="s">
        <v>395</v>
      </c>
      <c r="I28" t="s">
        <v>396</v>
      </c>
      <c r="J28" t="s">
        <v>397</v>
      </c>
      <c r="K28">
        <v>1657679994.6</v>
      </c>
      <c r="L28">
        <f>(M28)/1000</f>
        <v>0</v>
      </c>
      <c r="M28">
        <f>1000*CW28*AK28*(CS28-CT28)/(100*CL28*(1000-AK28*CS28))</f>
        <v>0</v>
      </c>
      <c r="N28">
        <f>CW28*AK28*(CR28-CQ28*(1000-AK28*CT28)/(1000-AK28*CS28))/(100*CL28)</f>
        <v>0</v>
      </c>
      <c r="O28">
        <f>CQ28 - IF(AK28&gt;1, N28*CL28*100.0/(AM28*DE28), 0)</f>
        <v>0</v>
      </c>
      <c r="P28">
        <f>((V28-L28/2)*O28-N28)/(V28+L28/2)</f>
        <v>0</v>
      </c>
      <c r="Q28">
        <f>P28*(CX28+CY28)/1000.0</f>
        <v>0</v>
      </c>
      <c r="R28">
        <f>(CQ28 - IF(AK28&gt;1, N28*CL28*100.0/(AM28*DE28), 0))*(CX28+CY28)/1000.0</f>
        <v>0</v>
      </c>
      <c r="S28">
        <f>2.0/((1/U28-1/T28)+SIGN(U28)*SQRT((1/U28-1/T28)*(1/U28-1/T28) + 4*CM28/((CM28+1)*(CM28+1))*(2*1/U28*1/T28-1/T28*1/T28)))</f>
        <v>0</v>
      </c>
      <c r="T28">
        <f>IF(LEFT(CN28,1)&lt;&gt;"0",IF(LEFT(CN28,1)="1",3.0,CO28),$D$5+$E$5*(DE28*CX28/($K$5*1000))+$F$5*(DE28*CX28/($K$5*1000))*MAX(MIN(CL28,$J$5),$I$5)*MAX(MIN(CL28,$J$5),$I$5)+$G$5*MAX(MIN(CL28,$J$5),$I$5)*(DE28*CX28/($K$5*1000))+$H$5*(DE28*CX28/($K$5*1000))*(DE28*CX28/($K$5*1000)))</f>
        <v>0</v>
      </c>
      <c r="U28">
        <f>L28*(1000-(1000*0.61365*exp(17.502*Y28/(240.97+Y28))/(CX28+CY28)+CS28)/2)/(1000*0.61365*exp(17.502*Y28/(240.97+Y28))/(CX28+CY28)-CS28)</f>
        <v>0</v>
      </c>
      <c r="V28">
        <f>1/((CM28+1)/(S28/1.6)+1/(T28/1.37)) + CM28/((CM28+1)/(S28/1.6) + CM28/(T28/1.37))</f>
        <v>0</v>
      </c>
      <c r="W28">
        <f>(CH28*CK28)</f>
        <v>0</v>
      </c>
      <c r="X28">
        <f>(CZ28+(W28+2*0.95*5.67E-8*(((CZ28+$B$7)+273)^4-(CZ28+273)^4)-44100*L28)/(1.84*29.3*T28+8*0.95*5.67E-8*(CZ28+273)^3))</f>
        <v>0</v>
      </c>
      <c r="Y28">
        <f>($C$7*DA28+$D$7*DB28+$E$7*X28)</f>
        <v>0</v>
      </c>
      <c r="Z28">
        <f>0.61365*exp(17.502*Y28/(240.97+Y28))</f>
        <v>0</v>
      </c>
      <c r="AA28">
        <f>(AB28/AC28*100)</f>
        <v>0</v>
      </c>
      <c r="AB28">
        <f>CS28*(CX28+CY28)/1000</f>
        <v>0</v>
      </c>
      <c r="AC28">
        <f>0.61365*exp(17.502*CZ28/(240.97+CZ28))</f>
        <v>0</v>
      </c>
      <c r="AD28">
        <f>(Z28-CS28*(CX28+CY28)/1000)</f>
        <v>0</v>
      </c>
      <c r="AE28">
        <f>(-L28*44100)</f>
        <v>0</v>
      </c>
      <c r="AF28">
        <f>2*29.3*T28*0.92*(CZ28-Y28)</f>
        <v>0</v>
      </c>
      <c r="AG28">
        <f>2*0.95*5.67E-8*(((CZ28+$B$7)+273)^4-(Y28+273)^4)</f>
        <v>0</v>
      </c>
      <c r="AH28">
        <f>W28+AG28+AE28+AF28</f>
        <v>0</v>
      </c>
      <c r="AI28">
        <v>0</v>
      </c>
      <c r="AJ28">
        <v>0</v>
      </c>
      <c r="AK28">
        <f>IF(AI28*$H$13&gt;=AM28,1.0,(AM28/(AM28-AI28*$H$13)))</f>
        <v>0</v>
      </c>
      <c r="AL28">
        <f>(AK28-1)*100</f>
        <v>0</v>
      </c>
      <c r="AM28">
        <f>MAX(0,($B$13+$C$13*DE28)/(1+$D$13*DE28)*CX28/(CZ28+273)*$E$13)</f>
        <v>0</v>
      </c>
      <c r="AN28" t="s">
        <v>398</v>
      </c>
      <c r="AO28" t="s">
        <v>398</v>
      </c>
      <c r="AP28">
        <v>0</v>
      </c>
      <c r="AQ28">
        <v>0</v>
      </c>
      <c r="AR28">
        <f>1-AP28/AQ28</f>
        <v>0</v>
      </c>
      <c r="AS28">
        <v>0</v>
      </c>
      <c r="AT28" t="s">
        <v>398</v>
      </c>
      <c r="AU28" t="s">
        <v>398</v>
      </c>
      <c r="AV28">
        <v>0</v>
      </c>
      <c r="AW28">
        <v>0</v>
      </c>
      <c r="AX28">
        <f>1-AV28/AW28</f>
        <v>0</v>
      </c>
      <c r="AY28">
        <v>0.5</v>
      </c>
      <c r="AZ28">
        <f>CI28</f>
        <v>0</v>
      </c>
      <c r="BA28">
        <f>N28</f>
        <v>0</v>
      </c>
      <c r="BB28">
        <f>AX28*AY28*AZ28</f>
        <v>0</v>
      </c>
      <c r="BC28">
        <f>(BA28-AS28)/AZ28</f>
        <v>0</v>
      </c>
      <c r="BD28">
        <f>(AQ28-AW28)/AW28</f>
        <v>0</v>
      </c>
      <c r="BE28">
        <f>AP28/(AR28+AP28/AW28)</f>
        <v>0</v>
      </c>
      <c r="BF28" t="s">
        <v>398</v>
      </c>
      <c r="BG28">
        <v>0</v>
      </c>
      <c r="BH28">
        <f>IF(BG28&lt;&gt;0, BG28, BE28)</f>
        <v>0</v>
      </c>
      <c r="BI28">
        <f>1-BH28/AW28</f>
        <v>0</v>
      </c>
      <c r="BJ28">
        <f>(AW28-AV28)/(AW28-BH28)</f>
        <v>0</v>
      </c>
      <c r="BK28">
        <f>(AQ28-AW28)/(AQ28-BH28)</f>
        <v>0</v>
      </c>
      <c r="BL28">
        <f>(AW28-AV28)/(AW28-AP28)</f>
        <v>0</v>
      </c>
      <c r="BM28">
        <f>(AQ28-AW28)/(AQ28-AP28)</f>
        <v>0</v>
      </c>
      <c r="BN28">
        <f>(BJ28*BH28/AV28)</f>
        <v>0</v>
      </c>
      <c r="BO28">
        <f>(1-BN28)</f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f>$B$11*DF28+$C$11*DG28+$F$11*DR28*(1-DU28)</f>
        <v>0</v>
      </c>
      <c r="CI28">
        <f>CH28*CJ28</f>
        <v>0</v>
      </c>
      <c r="CJ28">
        <f>($B$11*$D$9+$C$11*$D$9+$F$11*((EE28+DW28)/MAX(EE28+DW28+EF28, 0.1)*$I$9+EF28/MAX(EE28+DW28+EF28, 0.1)*$J$9))/($B$11+$C$11+$F$11)</f>
        <v>0</v>
      </c>
      <c r="CK28">
        <f>($B$11*$K$9+$C$11*$K$9+$F$11*((EE28+DW28)/MAX(EE28+DW28+EF28, 0.1)*$P$9+EF28/MAX(EE28+DW28+EF28, 0.1)*$Q$9))/($B$11+$C$11+$F$11)</f>
        <v>0</v>
      </c>
      <c r="CL28">
        <v>6</v>
      </c>
      <c r="CM28">
        <v>0.5</v>
      </c>
      <c r="CN28" t="s">
        <v>399</v>
      </c>
      <c r="CO28">
        <v>2</v>
      </c>
      <c r="CP28">
        <v>1657679994.6</v>
      </c>
      <c r="CQ28">
        <v>971.9380000000001</v>
      </c>
      <c r="CR28">
        <v>999.932</v>
      </c>
      <c r="CS28">
        <v>26.2121</v>
      </c>
      <c r="CT28">
        <v>22.0739</v>
      </c>
      <c r="CU28">
        <v>963.676</v>
      </c>
      <c r="CV28">
        <v>24.8429</v>
      </c>
      <c r="CW28">
        <v>550.163</v>
      </c>
      <c r="CX28">
        <v>100.773</v>
      </c>
      <c r="CY28">
        <v>0.0999444</v>
      </c>
      <c r="CZ28">
        <v>28.0015</v>
      </c>
      <c r="DA28">
        <v>29.166</v>
      </c>
      <c r="DB28">
        <v>999.9</v>
      </c>
      <c r="DC28">
        <v>0</v>
      </c>
      <c r="DD28">
        <v>0</v>
      </c>
      <c r="DE28">
        <v>4996.88</v>
      </c>
      <c r="DF28">
        <v>0</v>
      </c>
      <c r="DG28">
        <v>1312.8</v>
      </c>
      <c r="DH28">
        <v>-27.7962</v>
      </c>
      <c r="DI28">
        <v>998.303</v>
      </c>
      <c r="DJ28">
        <v>1022.5</v>
      </c>
      <c r="DK28">
        <v>4.1383</v>
      </c>
      <c r="DL28">
        <v>999.932</v>
      </c>
      <c r="DM28">
        <v>22.0739</v>
      </c>
      <c r="DN28">
        <v>2.64148</v>
      </c>
      <c r="DO28">
        <v>2.22445</v>
      </c>
      <c r="DP28">
        <v>21.9255</v>
      </c>
      <c r="DQ28">
        <v>19.1395</v>
      </c>
      <c r="DR28">
        <v>1500.18</v>
      </c>
      <c r="DS28">
        <v>0.973006</v>
      </c>
      <c r="DT28">
        <v>0.0269939</v>
      </c>
      <c r="DU28">
        <v>0</v>
      </c>
      <c r="DV28">
        <v>2.2752</v>
      </c>
      <c r="DW28">
        <v>0</v>
      </c>
      <c r="DX28">
        <v>17263.7</v>
      </c>
      <c r="DY28">
        <v>13305.2</v>
      </c>
      <c r="DZ28">
        <v>38</v>
      </c>
      <c r="EA28">
        <v>39.687</v>
      </c>
      <c r="EB28">
        <v>38.562</v>
      </c>
      <c r="EC28">
        <v>38.687</v>
      </c>
      <c r="ED28">
        <v>38.125</v>
      </c>
      <c r="EE28">
        <v>1459.68</v>
      </c>
      <c r="EF28">
        <v>40.5</v>
      </c>
      <c r="EG28">
        <v>0</v>
      </c>
      <c r="EH28">
        <v>1657679995.5</v>
      </c>
      <c r="EI28">
        <v>0</v>
      </c>
      <c r="EJ28">
        <v>2.261815384615384</v>
      </c>
      <c r="EK28">
        <v>-0.4323829172482633</v>
      </c>
      <c r="EL28">
        <v>-857.7606829570669</v>
      </c>
      <c r="EM28">
        <v>17360.01153846154</v>
      </c>
      <c r="EN28">
        <v>15</v>
      </c>
      <c r="EO28">
        <v>1657680021.6</v>
      </c>
      <c r="EP28" t="s">
        <v>439</v>
      </c>
      <c r="EQ28">
        <v>1657680021.6</v>
      </c>
      <c r="ER28">
        <v>1657679722.1</v>
      </c>
      <c r="ES28">
        <v>11</v>
      </c>
      <c r="ET28">
        <v>-0.239</v>
      </c>
      <c r="EU28">
        <v>0.007</v>
      </c>
      <c r="EV28">
        <v>8.262</v>
      </c>
      <c r="EW28">
        <v>1.193</v>
      </c>
      <c r="EX28">
        <v>1000</v>
      </c>
      <c r="EY28">
        <v>22</v>
      </c>
      <c r="EZ28">
        <v>0.06</v>
      </c>
      <c r="FA28">
        <v>0.02</v>
      </c>
      <c r="FB28">
        <v>-28.87017073170732</v>
      </c>
      <c r="FC28">
        <v>7.947495470383252</v>
      </c>
      <c r="FD28">
        <v>0.7886851377200158</v>
      </c>
      <c r="FE28">
        <v>0</v>
      </c>
      <c r="FF28">
        <v>4.135341707317074</v>
      </c>
      <c r="FG28">
        <v>0.3417570731707381</v>
      </c>
      <c r="FH28">
        <v>0.04587858727397564</v>
      </c>
      <c r="FI28">
        <v>1</v>
      </c>
      <c r="FJ28">
        <v>1</v>
      </c>
      <c r="FK28">
        <v>2</v>
      </c>
      <c r="FL28" t="s">
        <v>401</v>
      </c>
      <c r="FM28">
        <v>3.05752</v>
      </c>
      <c r="FN28">
        <v>2.76389</v>
      </c>
      <c r="FO28">
        <v>0.1858</v>
      </c>
      <c r="FP28">
        <v>0.19108</v>
      </c>
      <c r="FQ28">
        <v>0.12289</v>
      </c>
      <c r="FR28">
        <v>0.113209</v>
      </c>
      <c r="FS28">
        <v>25656.5</v>
      </c>
      <c r="FT28">
        <v>19991.8</v>
      </c>
      <c r="FU28">
        <v>29599.4</v>
      </c>
      <c r="FV28">
        <v>24180.4</v>
      </c>
      <c r="FW28">
        <v>33915.9</v>
      </c>
      <c r="FX28">
        <v>31294.4</v>
      </c>
      <c r="FY28">
        <v>42505.6</v>
      </c>
      <c r="FZ28">
        <v>39428.3</v>
      </c>
      <c r="GA28">
        <v>2.05285</v>
      </c>
      <c r="GB28">
        <v>1.9234</v>
      </c>
      <c r="GC28">
        <v>0.120509</v>
      </c>
      <c r="GD28">
        <v>0</v>
      </c>
      <c r="GE28">
        <v>27.199</v>
      </c>
      <c r="GF28">
        <v>999.9</v>
      </c>
      <c r="GG28">
        <v>61.9</v>
      </c>
      <c r="GH28">
        <v>33.6</v>
      </c>
      <c r="GI28">
        <v>32.0937</v>
      </c>
      <c r="GJ28">
        <v>30.5965</v>
      </c>
      <c r="GK28">
        <v>36.5144</v>
      </c>
      <c r="GL28">
        <v>1</v>
      </c>
      <c r="GM28">
        <v>0.222086</v>
      </c>
      <c r="GN28">
        <v>1.48236</v>
      </c>
      <c r="GO28">
        <v>20.2611</v>
      </c>
      <c r="GP28">
        <v>5.22463</v>
      </c>
      <c r="GQ28">
        <v>11.9084</v>
      </c>
      <c r="GR28">
        <v>4.9637</v>
      </c>
      <c r="GS28">
        <v>3.292</v>
      </c>
      <c r="GT28">
        <v>9999</v>
      </c>
      <c r="GU28">
        <v>9999</v>
      </c>
      <c r="GV28">
        <v>9999</v>
      </c>
      <c r="GW28">
        <v>992.6</v>
      </c>
      <c r="GX28">
        <v>1.87714</v>
      </c>
      <c r="GY28">
        <v>1.87546</v>
      </c>
      <c r="GZ28">
        <v>1.87423</v>
      </c>
      <c r="HA28">
        <v>1.87343</v>
      </c>
      <c r="HB28">
        <v>1.87485</v>
      </c>
      <c r="HC28">
        <v>1.86979</v>
      </c>
      <c r="HD28">
        <v>1.87396</v>
      </c>
      <c r="HE28">
        <v>1.87912</v>
      </c>
      <c r="HF28">
        <v>0</v>
      </c>
      <c r="HG28">
        <v>0</v>
      </c>
      <c r="HH28">
        <v>0</v>
      </c>
      <c r="HI28">
        <v>0</v>
      </c>
      <c r="HJ28" t="s">
        <v>402</v>
      </c>
      <c r="HK28" t="s">
        <v>403</v>
      </c>
      <c r="HL28" t="s">
        <v>404</v>
      </c>
      <c r="HM28" t="s">
        <v>405</v>
      </c>
      <c r="HN28" t="s">
        <v>405</v>
      </c>
      <c r="HO28" t="s">
        <v>404</v>
      </c>
      <c r="HP28">
        <v>0</v>
      </c>
      <c r="HQ28">
        <v>100</v>
      </c>
      <c r="HR28">
        <v>100</v>
      </c>
      <c r="HS28">
        <v>8.262</v>
      </c>
      <c r="HT28">
        <v>1.3692</v>
      </c>
      <c r="HU28">
        <v>4.892591507736379</v>
      </c>
      <c r="HV28">
        <v>0.006528983496677464</v>
      </c>
      <c r="HW28">
        <v>-3.637491770542342E-06</v>
      </c>
      <c r="HX28">
        <v>7.290883958971773E-10</v>
      </c>
      <c r="HY28">
        <v>0.4213551232381378</v>
      </c>
      <c r="HZ28">
        <v>0.04196336603461088</v>
      </c>
      <c r="IA28">
        <v>-0.0004000174321647373</v>
      </c>
      <c r="IB28">
        <v>9.93194025241378E-06</v>
      </c>
      <c r="IC28">
        <v>1</v>
      </c>
      <c r="ID28">
        <v>2008</v>
      </c>
      <c r="IE28">
        <v>1</v>
      </c>
      <c r="IF28">
        <v>25</v>
      </c>
      <c r="IG28">
        <v>1.3</v>
      </c>
      <c r="IH28">
        <v>4.5</v>
      </c>
      <c r="II28">
        <v>2.18628</v>
      </c>
      <c r="IJ28">
        <v>2.41821</v>
      </c>
      <c r="IK28">
        <v>1.42578</v>
      </c>
      <c r="IL28">
        <v>2.28394</v>
      </c>
      <c r="IM28">
        <v>1.54785</v>
      </c>
      <c r="IN28">
        <v>2.39258</v>
      </c>
      <c r="IO28">
        <v>37.6022</v>
      </c>
      <c r="IP28">
        <v>15.6118</v>
      </c>
      <c r="IQ28">
        <v>18</v>
      </c>
      <c r="IR28">
        <v>573.366</v>
      </c>
      <c r="IS28">
        <v>475.071</v>
      </c>
      <c r="IT28">
        <v>25.0001</v>
      </c>
      <c r="IU28">
        <v>30.0015</v>
      </c>
      <c r="IV28">
        <v>30.0001</v>
      </c>
      <c r="IW28">
        <v>29.9904</v>
      </c>
      <c r="IX28">
        <v>29.9275</v>
      </c>
      <c r="IY28">
        <v>43.7902</v>
      </c>
      <c r="IZ28">
        <v>34.1865</v>
      </c>
      <c r="JA28">
        <v>30.8714</v>
      </c>
      <c r="JB28">
        <v>25</v>
      </c>
      <c r="JC28">
        <v>1000</v>
      </c>
      <c r="JD28">
        <v>22.0494</v>
      </c>
      <c r="JE28">
        <v>98.738</v>
      </c>
      <c r="JF28">
        <v>100.335</v>
      </c>
    </row>
    <row r="29" spans="1:266">
      <c r="A29">
        <v>13</v>
      </c>
      <c r="B29">
        <v>1657680097.6</v>
      </c>
      <c r="C29">
        <v>1871.099999904633</v>
      </c>
      <c r="D29" t="s">
        <v>440</v>
      </c>
      <c r="E29" t="s">
        <v>441</v>
      </c>
      <c r="F29" t="s">
        <v>394</v>
      </c>
      <c r="H29" t="s">
        <v>395</v>
      </c>
      <c r="I29" t="s">
        <v>396</v>
      </c>
      <c r="J29" t="s">
        <v>397</v>
      </c>
      <c r="K29">
        <v>1657680097.6</v>
      </c>
      <c r="L29">
        <f>(M29)/1000</f>
        <v>0</v>
      </c>
      <c r="M29">
        <f>1000*CW29*AK29*(CS29-CT29)/(100*CL29*(1000-AK29*CS29))</f>
        <v>0</v>
      </c>
      <c r="N29">
        <f>CW29*AK29*(CR29-CQ29*(1000-AK29*CT29)/(1000-AK29*CS29))/(100*CL29)</f>
        <v>0</v>
      </c>
      <c r="O29">
        <f>CQ29 - IF(AK29&gt;1, N29*CL29*100.0/(AM29*DE29), 0)</f>
        <v>0</v>
      </c>
      <c r="P29">
        <f>((V29-L29/2)*O29-N29)/(V29+L29/2)</f>
        <v>0</v>
      </c>
      <c r="Q29">
        <f>P29*(CX29+CY29)/1000.0</f>
        <v>0</v>
      </c>
      <c r="R29">
        <f>(CQ29 - IF(AK29&gt;1, N29*CL29*100.0/(AM29*DE29), 0))*(CX29+CY29)/1000.0</f>
        <v>0</v>
      </c>
      <c r="S29">
        <f>2.0/((1/U29-1/T29)+SIGN(U29)*SQRT((1/U29-1/T29)*(1/U29-1/T29) + 4*CM29/((CM29+1)*(CM29+1))*(2*1/U29*1/T29-1/T29*1/T29)))</f>
        <v>0</v>
      </c>
      <c r="T29">
        <f>IF(LEFT(CN29,1)&lt;&gt;"0",IF(LEFT(CN29,1)="1",3.0,CO29),$D$5+$E$5*(DE29*CX29/($K$5*1000))+$F$5*(DE29*CX29/($K$5*1000))*MAX(MIN(CL29,$J$5),$I$5)*MAX(MIN(CL29,$J$5),$I$5)+$G$5*MAX(MIN(CL29,$J$5),$I$5)*(DE29*CX29/($K$5*1000))+$H$5*(DE29*CX29/($K$5*1000))*(DE29*CX29/($K$5*1000)))</f>
        <v>0</v>
      </c>
      <c r="U29">
        <f>L29*(1000-(1000*0.61365*exp(17.502*Y29/(240.97+Y29))/(CX29+CY29)+CS29)/2)/(1000*0.61365*exp(17.502*Y29/(240.97+Y29))/(CX29+CY29)-CS29)</f>
        <v>0</v>
      </c>
      <c r="V29">
        <f>1/((CM29+1)/(S29/1.6)+1/(T29/1.37)) + CM29/((CM29+1)/(S29/1.6) + CM29/(T29/1.37))</f>
        <v>0</v>
      </c>
      <c r="W29">
        <f>(CH29*CK29)</f>
        <v>0</v>
      </c>
      <c r="X29">
        <f>(CZ29+(W29+2*0.95*5.67E-8*(((CZ29+$B$7)+273)^4-(CZ29+273)^4)-44100*L29)/(1.84*29.3*T29+8*0.95*5.67E-8*(CZ29+273)^3))</f>
        <v>0</v>
      </c>
      <c r="Y29">
        <f>($C$7*DA29+$D$7*DB29+$E$7*X29)</f>
        <v>0</v>
      </c>
      <c r="Z29">
        <f>0.61365*exp(17.502*Y29/(240.97+Y29))</f>
        <v>0</v>
      </c>
      <c r="AA29">
        <f>(AB29/AC29*100)</f>
        <v>0</v>
      </c>
      <c r="AB29">
        <f>CS29*(CX29+CY29)/1000</f>
        <v>0</v>
      </c>
      <c r="AC29">
        <f>0.61365*exp(17.502*CZ29/(240.97+CZ29))</f>
        <v>0</v>
      </c>
      <c r="AD29">
        <f>(Z29-CS29*(CX29+CY29)/1000)</f>
        <v>0</v>
      </c>
      <c r="AE29">
        <f>(-L29*44100)</f>
        <v>0</v>
      </c>
      <c r="AF29">
        <f>2*29.3*T29*0.92*(CZ29-Y29)</f>
        <v>0</v>
      </c>
      <c r="AG29">
        <f>2*0.95*5.67E-8*(((CZ29+$B$7)+273)^4-(Y29+273)^4)</f>
        <v>0</v>
      </c>
      <c r="AH29">
        <f>W29+AG29+AE29+AF29</f>
        <v>0</v>
      </c>
      <c r="AI29">
        <v>0</v>
      </c>
      <c r="AJ29">
        <v>0</v>
      </c>
      <c r="AK29">
        <f>IF(AI29*$H$13&gt;=AM29,1.0,(AM29/(AM29-AI29*$H$13)))</f>
        <v>0</v>
      </c>
      <c r="AL29">
        <f>(AK29-1)*100</f>
        <v>0</v>
      </c>
      <c r="AM29">
        <f>MAX(0,($B$13+$C$13*DE29)/(1+$D$13*DE29)*CX29/(CZ29+273)*$E$13)</f>
        <v>0</v>
      </c>
      <c r="AN29" t="s">
        <v>398</v>
      </c>
      <c r="AO29" t="s">
        <v>398</v>
      </c>
      <c r="AP29">
        <v>0</v>
      </c>
      <c r="AQ29">
        <v>0</v>
      </c>
      <c r="AR29">
        <f>1-AP29/AQ29</f>
        <v>0</v>
      </c>
      <c r="AS29">
        <v>0</v>
      </c>
      <c r="AT29" t="s">
        <v>398</v>
      </c>
      <c r="AU29" t="s">
        <v>398</v>
      </c>
      <c r="AV29">
        <v>0</v>
      </c>
      <c r="AW29">
        <v>0</v>
      </c>
      <c r="AX29">
        <f>1-AV29/AW29</f>
        <v>0</v>
      </c>
      <c r="AY29">
        <v>0.5</v>
      </c>
      <c r="AZ29">
        <f>CI29</f>
        <v>0</v>
      </c>
      <c r="BA29">
        <f>N29</f>
        <v>0</v>
      </c>
      <c r="BB29">
        <f>AX29*AY29*AZ29</f>
        <v>0</v>
      </c>
      <c r="BC29">
        <f>(BA29-AS29)/AZ29</f>
        <v>0</v>
      </c>
      <c r="BD29">
        <f>(AQ29-AW29)/AW29</f>
        <v>0</v>
      </c>
      <c r="BE29">
        <f>AP29/(AR29+AP29/AW29)</f>
        <v>0</v>
      </c>
      <c r="BF29" t="s">
        <v>398</v>
      </c>
      <c r="BG29">
        <v>0</v>
      </c>
      <c r="BH29">
        <f>IF(BG29&lt;&gt;0, BG29, BE29)</f>
        <v>0</v>
      </c>
      <c r="BI29">
        <f>1-BH29/AW29</f>
        <v>0</v>
      </c>
      <c r="BJ29">
        <f>(AW29-AV29)/(AW29-BH29)</f>
        <v>0</v>
      </c>
      <c r="BK29">
        <f>(AQ29-AW29)/(AQ29-BH29)</f>
        <v>0</v>
      </c>
      <c r="BL29">
        <f>(AW29-AV29)/(AW29-AP29)</f>
        <v>0</v>
      </c>
      <c r="BM29">
        <f>(AQ29-AW29)/(AQ29-AP29)</f>
        <v>0</v>
      </c>
      <c r="BN29">
        <f>(BJ29*BH29/AV29)</f>
        <v>0</v>
      </c>
      <c r="BO29">
        <f>(1-BN29)</f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f>$B$11*DF29+$C$11*DG29+$F$11*DR29*(1-DU29)</f>
        <v>0</v>
      </c>
      <c r="CI29">
        <f>CH29*CJ29</f>
        <v>0</v>
      </c>
      <c r="CJ29">
        <f>($B$11*$D$9+$C$11*$D$9+$F$11*((EE29+DW29)/MAX(EE29+DW29+EF29, 0.1)*$I$9+EF29/MAX(EE29+DW29+EF29, 0.1)*$J$9))/($B$11+$C$11+$F$11)</f>
        <v>0</v>
      </c>
      <c r="CK29">
        <f>($B$11*$K$9+$C$11*$K$9+$F$11*((EE29+DW29)/MAX(EE29+DW29+EF29, 0.1)*$P$9+EF29/MAX(EE29+DW29+EF29, 0.1)*$Q$9))/($B$11+$C$11+$F$11)</f>
        <v>0</v>
      </c>
      <c r="CL29">
        <v>6</v>
      </c>
      <c r="CM29">
        <v>0.5</v>
      </c>
      <c r="CN29" t="s">
        <v>399</v>
      </c>
      <c r="CO29">
        <v>2</v>
      </c>
      <c r="CP29">
        <v>1657680097.6</v>
      </c>
      <c r="CQ29">
        <v>1169.949</v>
      </c>
      <c r="CR29">
        <v>1200.01</v>
      </c>
      <c r="CS29">
        <v>25.9803</v>
      </c>
      <c r="CT29">
        <v>21.7251</v>
      </c>
      <c r="CU29">
        <v>1161.39</v>
      </c>
      <c r="CV29">
        <v>24.62</v>
      </c>
      <c r="CW29">
        <v>550.179</v>
      </c>
      <c r="CX29">
        <v>100.772</v>
      </c>
      <c r="CY29">
        <v>0.0998652</v>
      </c>
      <c r="CZ29">
        <v>27.9696</v>
      </c>
      <c r="DA29">
        <v>29.3563</v>
      </c>
      <c r="DB29">
        <v>999.9</v>
      </c>
      <c r="DC29">
        <v>0</v>
      </c>
      <c r="DD29">
        <v>0</v>
      </c>
      <c r="DE29">
        <v>5013.75</v>
      </c>
      <c r="DF29">
        <v>0</v>
      </c>
      <c r="DG29">
        <v>1321.65</v>
      </c>
      <c r="DH29">
        <v>-30.1471</v>
      </c>
      <c r="DI29">
        <v>1201.07</v>
      </c>
      <c r="DJ29">
        <v>1226.66</v>
      </c>
      <c r="DK29">
        <v>4.25511</v>
      </c>
      <c r="DL29">
        <v>1200.01</v>
      </c>
      <c r="DM29">
        <v>21.7251</v>
      </c>
      <c r="DN29">
        <v>2.61808</v>
      </c>
      <c r="DO29">
        <v>2.18928</v>
      </c>
      <c r="DP29">
        <v>21.7798</v>
      </c>
      <c r="DQ29">
        <v>18.8841</v>
      </c>
      <c r="DR29">
        <v>1500.07</v>
      </c>
      <c r="DS29">
        <v>0.973001</v>
      </c>
      <c r="DT29">
        <v>0.0269989</v>
      </c>
      <c r="DU29">
        <v>0</v>
      </c>
      <c r="DV29">
        <v>2.1712</v>
      </c>
      <c r="DW29">
        <v>0</v>
      </c>
      <c r="DX29">
        <v>17552.3</v>
      </c>
      <c r="DY29">
        <v>13304.2</v>
      </c>
      <c r="DZ29">
        <v>37.437</v>
      </c>
      <c r="EA29">
        <v>39.187</v>
      </c>
      <c r="EB29">
        <v>38</v>
      </c>
      <c r="EC29">
        <v>38.25</v>
      </c>
      <c r="ED29">
        <v>37.625</v>
      </c>
      <c r="EE29">
        <v>1459.57</v>
      </c>
      <c r="EF29">
        <v>40.5</v>
      </c>
      <c r="EG29">
        <v>0</v>
      </c>
      <c r="EH29">
        <v>1657680098.1</v>
      </c>
      <c r="EI29">
        <v>0</v>
      </c>
      <c r="EJ29">
        <v>2.37886</v>
      </c>
      <c r="EK29">
        <v>-1.170730784360352</v>
      </c>
      <c r="EL29">
        <v>-164.6461543653275</v>
      </c>
      <c r="EM29">
        <v>17506.132</v>
      </c>
      <c r="EN29">
        <v>15</v>
      </c>
      <c r="EO29">
        <v>1657680133.6</v>
      </c>
      <c r="EP29" t="s">
        <v>442</v>
      </c>
      <c r="EQ29">
        <v>1657680133.6</v>
      </c>
      <c r="ER29">
        <v>1657679722.1</v>
      </c>
      <c r="ES29">
        <v>12</v>
      </c>
      <c r="ET29">
        <v>0.056</v>
      </c>
      <c r="EU29">
        <v>0.007</v>
      </c>
      <c r="EV29">
        <v>8.558999999999999</v>
      </c>
      <c r="EW29">
        <v>1.193</v>
      </c>
      <c r="EX29">
        <v>1200</v>
      </c>
      <c r="EY29">
        <v>22</v>
      </c>
      <c r="EZ29">
        <v>0.08</v>
      </c>
      <c r="FA29">
        <v>0.02</v>
      </c>
      <c r="FB29">
        <v>-30.8191243902439</v>
      </c>
      <c r="FC29">
        <v>2.566112195121933</v>
      </c>
      <c r="FD29">
        <v>0.2755037406505277</v>
      </c>
      <c r="FE29">
        <v>0</v>
      </c>
      <c r="FF29">
        <v>4.23981</v>
      </c>
      <c r="FG29">
        <v>0.3020577700348444</v>
      </c>
      <c r="FH29">
        <v>0.03918787810336131</v>
      </c>
      <c r="FI29">
        <v>1</v>
      </c>
      <c r="FJ29">
        <v>1</v>
      </c>
      <c r="FK29">
        <v>2</v>
      </c>
      <c r="FL29" t="s">
        <v>401</v>
      </c>
      <c r="FM29">
        <v>3.05755</v>
      </c>
      <c r="FN29">
        <v>2.76388</v>
      </c>
      <c r="FO29">
        <v>0.209338</v>
      </c>
      <c r="FP29">
        <v>0.214546</v>
      </c>
      <c r="FQ29">
        <v>0.122118</v>
      </c>
      <c r="FR29">
        <v>0.111961</v>
      </c>
      <c r="FS29">
        <v>24914.2</v>
      </c>
      <c r="FT29">
        <v>19412.2</v>
      </c>
      <c r="FU29">
        <v>29599.8</v>
      </c>
      <c r="FV29">
        <v>24181.9</v>
      </c>
      <c r="FW29">
        <v>33947.1</v>
      </c>
      <c r="FX29">
        <v>31341.8</v>
      </c>
      <c r="FY29">
        <v>42505.5</v>
      </c>
      <c r="FZ29">
        <v>39430.9</v>
      </c>
      <c r="GA29">
        <v>2.05277</v>
      </c>
      <c r="GB29">
        <v>1.92162</v>
      </c>
      <c r="GC29">
        <v>0.1311</v>
      </c>
      <c r="GD29">
        <v>0</v>
      </c>
      <c r="GE29">
        <v>27.2168</v>
      </c>
      <c r="GF29">
        <v>999.9</v>
      </c>
      <c r="GG29">
        <v>61.5</v>
      </c>
      <c r="GH29">
        <v>33.8</v>
      </c>
      <c r="GI29">
        <v>32.2483</v>
      </c>
      <c r="GJ29">
        <v>30.3665</v>
      </c>
      <c r="GK29">
        <v>35.8053</v>
      </c>
      <c r="GL29">
        <v>1</v>
      </c>
      <c r="GM29">
        <v>0.221339</v>
      </c>
      <c r="GN29">
        <v>1.49279</v>
      </c>
      <c r="GO29">
        <v>20.2612</v>
      </c>
      <c r="GP29">
        <v>5.22373</v>
      </c>
      <c r="GQ29">
        <v>11.9081</v>
      </c>
      <c r="GR29">
        <v>4.9637</v>
      </c>
      <c r="GS29">
        <v>3.292</v>
      </c>
      <c r="GT29">
        <v>9999</v>
      </c>
      <c r="GU29">
        <v>9999</v>
      </c>
      <c r="GV29">
        <v>9999</v>
      </c>
      <c r="GW29">
        <v>992.6</v>
      </c>
      <c r="GX29">
        <v>1.87714</v>
      </c>
      <c r="GY29">
        <v>1.87548</v>
      </c>
      <c r="GZ29">
        <v>1.8742</v>
      </c>
      <c r="HA29">
        <v>1.87342</v>
      </c>
      <c r="HB29">
        <v>1.87485</v>
      </c>
      <c r="HC29">
        <v>1.86981</v>
      </c>
      <c r="HD29">
        <v>1.87396</v>
      </c>
      <c r="HE29">
        <v>1.87912</v>
      </c>
      <c r="HF29">
        <v>0</v>
      </c>
      <c r="HG29">
        <v>0</v>
      </c>
      <c r="HH29">
        <v>0</v>
      </c>
      <c r="HI29">
        <v>0</v>
      </c>
      <c r="HJ29" t="s">
        <v>402</v>
      </c>
      <c r="HK29" t="s">
        <v>403</v>
      </c>
      <c r="HL29" t="s">
        <v>404</v>
      </c>
      <c r="HM29" t="s">
        <v>405</v>
      </c>
      <c r="HN29" t="s">
        <v>405</v>
      </c>
      <c r="HO29" t="s">
        <v>404</v>
      </c>
      <c r="HP29">
        <v>0</v>
      </c>
      <c r="HQ29">
        <v>100</v>
      </c>
      <c r="HR29">
        <v>100</v>
      </c>
      <c r="HS29">
        <v>8.558999999999999</v>
      </c>
      <c r="HT29">
        <v>1.3603</v>
      </c>
      <c r="HU29">
        <v>4.653615628895276</v>
      </c>
      <c r="HV29">
        <v>0.006528983496677464</v>
      </c>
      <c r="HW29">
        <v>-3.637491770542342E-06</v>
      </c>
      <c r="HX29">
        <v>7.290883958971773E-10</v>
      </c>
      <c r="HY29">
        <v>0.4213551232381378</v>
      </c>
      <c r="HZ29">
        <v>0.04196336603461088</v>
      </c>
      <c r="IA29">
        <v>-0.0004000174321647373</v>
      </c>
      <c r="IB29">
        <v>9.93194025241378E-06</v>
      </c>
      <c r="IC29">
        <v>1</v>
      </c>
      <c r="ID29">
        <v>2008</v>
      </c>
      <c r="IE29">
        <v>1</v>
      </c>
      <c r="IF29">
        <v>25</v>
      </c>
      <c r="IG29">
        <v>1.3</v>
      </c>
      <c r="IH29">
        <v>6.3</v>
      </c>
      <c r="II29">
        <v>2.54395</v>
      </c>
      <c r="IJ29">
        <v>2.43408</v>
      </c>
      <c r="IK29">
        <v>1.42578</v>
      </c>
      <c r="IL29">
        <v>2.28394</v>
      </c>
      <c r="IM29">
        <v>1.54785</v>
      </c>
      <c r="IN29">
        <v>2.28271</v>
      </c>
      <c r="IO29">
        <v>37.7953</v>
      </c>
      <c r="IP29">
        <v>15.5855</v>
      </c>
      <c r="IQ29">
        <v>18</v>
      </c>
      <c r="IR29">
        <v>573.385</v>
      </c>
      <c r="IS29">
        <v>473.978</v>
      </c>
      <c r="IT29">
        <v>25.0001</v>
      </c>
      <c r="IU29">
        <v>30.0066</v>
      </c>
      <c r="IV29">
        <v>29.9999</v>
      </c>
      <c r="IW29">
        <v>29.9982</v>
      </c>
      <c r="IX29">
        <v>29.93</v>
      </c>
      <c r="IY29">
        <v>50.9314</v>
      </c>
      <c r="IZ29">
        <v>34.9482</v>
      </c>
      <c r="JA29">
        <v>27.3966</v>
      </c>
      <c r="JB29">
        <v>25</v>
      </c>
      <c r="JC29">
        <v>1200</v>
      </c>
      <c r="JD29">
        <v>21.8347</v>
      </c>
      <c r="JE29">
        <v>98.7384</v>
      </c>
      <c r="JF29">
        <v>100.341</v>
      </c>
    </row>
    <row r="30" spans="1:266">
      <c r="A30">
        <v>14</v>
      </c>
      <c r="B30">
        <v>1657680210</v>
      </c>
      <c r="C30">
        <v>1983.5</v>
      </c>
      <c r="D30" t="s">
        <v>443</v>
      </c>
      <c r="E30" t="s">
        <v>444</v>
      </c>
      <c r="F30" t="s">
        <v>394</v>
      </c>
      <c r="H30" t="s">
        <v>395</v>
      </c>
      <c r="I30" t="s">
        <v>396</v>
      </c>
      <c r="J30" t="s">
        <v>397</v>
      </c>
      <c r="K30">
        <v>1657680210</v>
      </c>
      <c r="L30">
        <f>(M30)/1000</f>
        <v>0</v>
      </c>
      <c r="M30">
        <f>1000*CW30*AK30*(CS30-CT30)/(100*CL30*(1000-AK30*CS30))</f>
        <v>0</v>
      </c>
      <c r="N30">
        <f>CW30*AK30*(CR30-CQ30*(1000-AK30*CT30)/(1000-AK30*CS30))/(100*CL30)</f>
        <v>0</v>
      </c>
      <c r="O30">
        <f>CQ30 - IF(AK30&gt;1, N30*CL30*100.0/(AM30*DE30), 0)</f>
        <v>0</v>
      </c>
      <c r="P30">
        <f>((V30-L30/2)*O30-N30)/(V30+L30/2)</f>
        <v>0</v>
      </c>
      <c r="Q30">
        <f>P30*(CX30+CY30)/1000.0</f>
        <v>0</v>
      </c>
      <c r="R30">
        <f>(CQ30 - IF(AK30&gt;1, N30*CL30*100.0/(AM30*DE30), 0))*(CX30+CY30)/1000.0</f>
        <v>0</v>
      </c>
      <c r="S30">
        <f>2.0/((1/U30-1/T30)+SIGN(U30)*SQRT((1/U30-1/T30)*(1/U30-1/T30) + 4*CM30/((CM30+1)*(CM30+1))*(2*1/U30*1/T30-1/T30*1/T30)))</f>
        <v>0</v>
      </c>
      <c r="T30">
        <f>IF(LEFT(CN30,1)&lt;&gt;"0",IF(LEFT(CN30,1)="1",3.0,CO30),$D$5+$E$5*(DE30*CX30/($K$5*1000))+$F$5*(DE30*CX30/($K$5*1000))*MAX(MIN(CL30,$J$5),$I$5)*MAX(MIN(CL30,$J$5),$I$5)+$G$5*MAX(MIN(CL30,$J$5),$I$5)*(DE30*CX30/($K$5*1000))+$H$5*(DE30*CX30/($K$5*1000))*(DE30*CX30/($K$5*1000)))</f>
        <v>0</v>
      </c>
      <c r="U30">
        <f>L30*(1000-(1000*0.61365*exp(17.502*Y30/(240.97+Y30))/(CX30+CY30)+CS30)/2)/(1000*0.61365*exp(17.502*Y30/(240.97+Y30))/(CX30+CY30)-CS30)</f>
        <v>0</v>
      </c>
      <c r="V30">
        <f>1/((CM30+1)/(S30/1.6)+1/(T30/1.37)) + CM30/((CM30+1)/(S30/1.6) + CM30/(T30/1.37))</f>
        <v>0</v>
      </c>
      <c r="W30">
        <f>(CH30*CK30)</f>
        <v>0</v>
      </c>
      <c r="X30">
        <f>(CZ30+(W30+2*0.95*5.67E-8*(((CZ30+$B$7)+273)^4-(CZ30+273)^4)-44100*L30)/(1.84*29.3*T30+8*0.95*5.67E-8*(CZ30+273)^3))</f>
        <v>0</v>
      </c>
      <c r="Y30">
        <f>($C$7*DA30+$D$7*DB30+$E$7*X30)</f>
        <v>0</v>
      </c>
      <c r="Z30">
        <f>0.61365*exp(17.502*Y30/(240.97+Y30))</f>
        <v>0</v>
      </c>
      <c r="AA30">
        <f>(AB30/AC30*100)</f>
        <v>0</v>
      </c>
      <c r="AB30">
        <f>CS30*(CX30+CY30)/1000</f>
        <v>0</v>
      </c>
      <c r="AC30">
        <f>0.61365*exp(17.502*CZ30/(240.97+CZ30))</f>
        <v>0</v>
      </c>
      <c r="AD30">
        <f>(Z30-CS30*(CX30+CY30)/1000)</f>
        <v>0</v>
      </c>
      <c r="AE30">
        <f>(-L30*44100)</f>
        <v>0</v>
      </c>
      <c r="AF30">
        <f>2*29.3*T30*0.92*(CZ30-Y30)</f>
        <v>0</v>
      </c>
      <c r="AG30">
        <f>2*0.95*5.67E-8*(((CZ30+$B$7)+273)^4-(Y30+273)^4)</f>
        <v>0</v>
      </c>
      <c r="AH30">
        <f>W30+AG30+AE30+AF30</f>
        <v>0</v>
      </c>
      <c r="AI30">
        <v>0</v>
      </c>
      <c r="AJ30">
        <v>0</v>
      </c>
      <c r="AK30">
        <f>IF(AI30*$H$13&gt;=AM30,1.0,(AM30/(AM30-AI30*$H$13)))</f>
        <v>0</v>
      </c>
      <c r="AL30">
        <f>(AK30-1)*100</f>
        <v>0</v>
      </c>
      <c r="AM30">
        <f>MAX(0,($B$13+$C$13*DE30)/(1+$D$13*DE30)*CX30/(CZ30+273)*$E$13)</f>
        <v>0</v>
      </c>
      <c r="AN30" t="s">
        <v>398</v>
      </c>
      <c r="AO30" t="s">
        <v>398</v>
      </c>
      <c r="AP30">
        <v>0</v>
      </c>
      <c r="AQ30">
        <v>0</v>
      </c>
      <c r="AR30">
        <f>1-AP30/AQ30</f>
        <v>0</v>
      </c>
      <c r="AS30">
        <v>0</v>
      </c>
      <c r="AT30" t="s">
        <v>398</v>
      </c>
      <c r="AU30" t="s">
        <v>398</v>
      </c>
      <c r="AV30">
        <v>0</v>
      </c>
      <c r="AW30">
        <v>0</v>
      </c>
      <c r="AX30">
        <f>1-AV30/AW30</f>
        <v>0</v>
      </c>
      <c r="AY30">
        <v>0.5</v>
      </c>
      <c r="AZ30">
        <f>CI30</f>
        <v>0</v>
      </c>
      <c r="BA30">
        <f>N30</f>
        <v>0</v>
      </c>
      <c r="BB30">
        <f>AX30*AY30*AZ30</f>
        <v>0</v>
      </c>
      <c r="BC30">
        <f>(BA30-AS30)/AZ30</f>
        <v>0</v>
      </c>
      <c r="BD30">
        <f>(AQ30-AW30)/AW30</f>
        <v>0</v>
      </c>
      <c r="BE30">
        <f>AP30/(AR30+AP30/AW30)</f>
        <v>0</v>
      </c>
      <c r="BF30" t="s">
        <v>398</v>
      </c>
      <c r="BG30">
        <v>0</v>
      </c>
      <c r="BH30">
        <f>IF(BG30&lt;&gt;0, BG30, BE30)</f>
        <v>0</v>
      </c>
      <c r="BI30">
        <f>1-BH30/AW30</f>
        <v>0</v>
      </c>
      <c r="BJ30">
        <f>(AW30-AV30)/(AW30-BH30)</f>
        <v>0</v>
      </c>
      <c r="BK30">
        <f>(AQ30-AW30)/(AQ30-BH30)</f>
        <v>0</v>
      </c>
      <c r="BL30">
        <f>(AW30-AV30)/(AW30-AP30)</f>
        <v>0</v>
      </c>
      <c r="BM30">
        <f>(AQ30-AW30)/(AQ30-AP30)</f>
        <v>0</v>
      </c>
      <c r="BN30">
        <f>(BJ30*BH30/AV30)</f>
        <v>0</v>
      </c>
      <c r="BO30">
        <f>(1-BN30)</f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f>$B$11*DF30+$C$11*DG30+$F$11*DR30*(1-DU30)</f>
        <v>0</v>
      </c>
      <c r="CI30">
        <f>CH30*CJ30</f>
        <v>0</v>
      </c>
      <c r="CJ30">
        <f>($B$11*$D$9+$C$11*$D$9+$F$11*((EE30+DW30)/MAX(EE30+DW30+EF30, 0.1)*$I$9+EF30/MAX(EE30+DW30+EF30, 0.1)*$J$9))/($B$11+$C$11+$F$11)</f>
        <v>0</v>
      </c>
      <c r="CK30">
        <f>($B$11*$K$9+$C$11*$K$9+$F$11*((EE30+DW30)/MAX(EE30+DW30+EF30, 0.1)*$P$9+EF30/MAX(EE30+DW30+EF30, 0.1)*$Q$9))/($B$11+$C$11+$F$11)</f>
        <v>0</v>
      </c>
      <c r="CL30">
        <v>6</v>
      </c>
      <c r="CM30">
        <v>0.5</v>
      </c>
      <c r="CN30" t="s">
        <v>399</v>
      </c>
      <c r="CO30">
        <v>2</v>
      </c>
      <c r="CP30">
        <v>1657680210</v>
      </c>
      <c r="CQ30">
        <v>1468.707</v>
      </c>
      <c r="CR30">
        <v>1500</v>
      </c>
      <c r="CS30">
        <v>25.6124</v>
      </c>
      <c r="CT30">
        <v>21.3376</v>
      </c>
      <c r="CU30">
        <v>1459.88</v>
      </c>
      <c r="CV30">
        <v>24.2664</v>
      </c>
      <c r="CW30">
        <v>550.099</v>
      </c>
      <c r="CX30">
        <v>100.772</v>
      </c>
      <c r="CY30">
        <v>0.09985960000000001</v>
      </c>
      <c r="CZ30">
        <v>27.7768</v>
      </c>
      <c r="DA30">
        <v>29.2309</v>
      </c>
      <c r="DB30">
        <v>999.9</v>
      </c>
      <c r="DC30">
        <v>0</v>
      </c>
      <c r="DD30">
        <v>0</v>
      </c>
      <c r="DE30">
        <v>5002.5</v>
      </c>
      <c r="DF30">
        <v>0</v>
      </c>
      <c r="DG30">
        <v>1330.47</v>
      </c>
      <c r="DH30">
        <v>-31.3623</v>
      </c>
      <c r="DI30">
        <v>1507.24</v>
      </c>
      <c r="DJ30">
        <v>1532.7</v>
      </c>
      <c r="DK30">
        <v>4.27485</v>
      </c>
      <c r="DL30">
        <v>1500</v>
      </c>
      <c r="DM30">
        <v>21.3376</v>
      </c>
      <c r="DN30">
        <v>2.58101</v>
      </c>
      <c r="DO30">
        <v>2.15023</v>
      </c>
      <c r="DP30">
        <v>21.5466</v>
      </c>
      <c r="DQ30">
        <v>18.5962</v>
      </c>
      <c r="DR30">
        <v>1499.96</v>
      </c>
      <c r="DS30">
        <v>0.9729910000000001</v>
      </c>
      <c r="DT30">
        <v>0.027009</v>
      </c>
      <c r="DU30">
        <v>0</v>
      </c>
      <c r="DV30">
        <v>2.5281</v>
      </c>
      <c r="DW30">
        <v>0</v>
      </c>
      <c r="DX30">
        <v>17489.7</v>
      </c>
      <c r="DY30">
        <v>13303.2</v>
      </c>
      <c r="DZ30">
        <v>36.937</v>
      </c>
      <c r="EA30">
        <v>38.875</v>
      </c>
      <c r="EB30">
        <v>37.687</v>
      </c>
      <c r="EC30">
        <v>37.562</v>
      </c>
      <c r="ED30">
        <v>37.187</v>
      </c>
      <c r="EE30">
        <v>1459.45</v>
      </c>
      <c r="EF30">
        <v>40.51</v>
      </c>
      <c r="EG30">
        <v>0</v>
      </c>
      <c r="EH30">
        <v>1657680210.9</v>
      </c>
      <c r="EI30">
        <v>0</v>
      </c>
      <c r="EJ30">
        <v>2.26714</v>
      </c>
      <c r="EK30">
        <v>0.04745383884523992</v>
      </c>
      <c r="EL30">
        <v>127.4769223956556</v>
      </c>
      <c r="EM30">
        <v>17528.428</v>
      </c>
      <c r="EN30">
        <v>15</v>
      </c>
      <c r="EO30">
        <v>1657680250.5</v>
      </c>
      <c r="EP30" t="s">
        <v>445</v>
      </c>
      <c r="EQ30">
        <v>1657680250.5</v>
      </c>
      <c r="ER30">
        <v>1657679722.1</v>
      </c>
      <c r="ES30">
        <v>13</v>
      </c>
      <c r="ET30">
        <v>0.052</v>
      </c>
      <c r="EU30">
        <v>0.007</v>
      </c>
      <c r="EV30">
        <v>8.827</v>
      </c>
      <c r="EW30">
        <v>1.193</v>
      </c>
      <c r="EX30">
        <v>1500</v>
      </c>
      <c r="EY30">
        <v>22</v>
      </c>
      <c r="EZ30">
        <v>0.22</v>
      </c>
      <c r="FA30">
        <v>0.02</v>
      </c>
      <c r="FB30">
        <v>-31.858085</v>
      </c>
      <c r="FC30">
        <v>3.676543339587334</v>
      </c>
      <c r="FD30">
        <v>0.3602772623619203</v>
      </c>
      <c r="FE30">
        <v>0</v>
      </c>
      <c r="FF30">
        <v>4.359911250000001</v>
      </c>
      <c r="FG30">
        <v>-0.4705286679174433</v>
      </c>
      <c r="FH30">
        <v>0.04765467071481552</v>
      </c>
      <c r="FI30">
        <v>1</v>
      </c>
      <c r="FJ30">
        <v>1</v>
      </c>
      <c r="FK30">
        <v>2</v>
      </c>
      <c r="FL30" t="s">
        <v>401</v>
      </c>
      <c r="FM30">
        <v>3.05734</v>
      </c>
      <c r="FN30">
        <v>2.76382</v>
      </c>
      <c r="FO30">
        <v>0.241224</v>
      </c>
      <c r="FP30">
        <v>0.246159</v>
      </c>
      <c r="FQ30">
        <v>0.12089</v>
      </c>
      <c r="FR30">
        <v>0.110563</v>
      </c>
      <c r="FS30">
        <v>23906.9</v>
      </c>
      <c r="FT30">
        <v>18628.7</v>
      </c>
      <c r="FU30">
        <v>29598.6</v>
      </c>
      <c r="FV30">
        <v>24180.7</v>
      </c>
      <c r="FW30">
        <v>33994.7</v>
      </c>
      <c r="FX30">
        <v>31391</v>
      </c>
      <c r="FY30">
        <v>42503.1</v>
      </c>
      <c r="FZ30">
        <v>39428.6</v>
      </c>
      <c r="GA30">
        <v>2.05265</v>
      </c>
      <c r="GB30">
        <v>1.91933</v>
      </c>
      <c r="GC30">
        <v>0.134587</v>
      </c>
      <c r="GD30">
        <v>0</v>
      </c>
      <c r="GE30">
        <v>27.034</v>
      </c>
      <c r="GF30">
        <v>999.9</v>
      </c>
      <c r="GG30">
        <v>60.9</v>
      </c>
      <c r="GH30">
        <v>34</v>
      </c>
      <c r="GI30">
        <v>32.2882</v>
      </c>
      <c r="GJ30">
        <v>30.7465</v>
      </c>
      <c r="GK30">
        <v>36.6266</v>
      </c>
      <c r="GL30">
        <v>1</v>
      </c>
      <c r="GM30">
        <v>0.222022</v>
      </c>
      <c r="GN30">
        <v>1.39481</v>
      </c>
      <c r="GO30">
        <v>20.2619</v>
      </c>
      <c r="GP30">
        <v>5.22433</v>
      </c>
      <c r="GQ30">
        <v>11.9081</v>
      </c>
      <c r="GR30">
        <v>4.9637</v>
      </c>
      <c r="GS30">
        <v>3.292</v>
      </c>
      <c r="GT30">
        <v>9999</v>
      </c>
      <c r="GU30">
        <v>9999</v>
      </c>
      <c r="GV30">
        <v>9999</v>
      </c>
      <c r="GW30">
        <v>992.6</v>
      </c>
      <c r="GX30">
        <v>1.87716</v>
      </c>
      <c r="GY30">
        <v>1.87556</v>
      </c>
      <c r="GZ30">
        <v>1.87424</v>
      </c>
      <c r="HA30">
        <v>1.87346</v>
      </c>
      <c r="HB30">
        <v>1.87485</v>
      </c>
      <c r="HC30">
        <v>1.86981</v>
      </c>
      <c r="HD30">
        <v>1.87403</v>
      </c>
      <c r="HE30">
        <v>1.87912</v>
      </c>
      <c r="HF30">
        <v>0</v>
      </c>
      <c r="HG30">
        <v>0</v>
      </c>
      <c r="HH30">
        <v>0</v>
      </c>
      <c r="HI30">
        <v>0</v>
      </c>
      <c r="HJ30" t="s">
        <v>402</v>
      </c>
      <c r="HK30" t="s">
        <v>403</v>
      </c>
      <c r="HL30" t="s">
        <v>404</v>
      </c>
      <c r="HM30" t="s">
        <v>405</v>
      </c>
      <c r="HN30" t="s">
        <v>405</v>
      </c>
      <c r="HO30" t="s">
        <v>404</v>
      </c>
      <c r="HP30">
        <v>0</v>
      </c>
      <c r="HQ30">
        <v>100</v>
      </c>
      <c r="HR30">
        <v>100</v>
      </c>
      <c r="HS30">
        <v>8.827</v>
      </c>
      <c r="HT30">
        <v>1.346</v>
      </c>
      <c r="HU30">
        <v>4.710080475818219</v>
      </c>
      <c r="HV30">
        <v>0.006528983496677464</v>
      </c>
      <c r="HW30">
        <v>-3.637491770542342E-06</v>
      </c>
      <c r="HX30">
        <v>7.290883958971773E-10</v>
      </c>
      <c r="HY30">
        <v>0.4213551232381378</v>
      </c>
      <c r="HZ30">
        <v>0.04196336603461088</v>
      </c>
      <c r="IA30">
        <v>-0.0004000174321647373</v>
      </c>
      <c r="IB30">
        <v>9.93194025241378E-06</v>
      </c>
      <c r="IC30">
        <v>1</v>
      </c>
      <c r="ID30">
        <v>2008</v>
      </c>
      <c r="IE30">
        <v>1</v>
      </c>
      <c r="IF30">
        <v>25</v>
      </c>
      <c r="IG30">
        <v>1.3</v>
      </c>
      <c r="IH30">
        <v>8.1</v>
      </c>
      <c r="II30">
        <v>3.05908</v>
      </c>
      <c r="IJ30">
        <v>2.39136</v>
      </c>
      <c r="IK30">
        <v>1.42578</v>
      </c>
      <c r="IL30">
        <v>2.28394</v>
      </c>
      <c r="IM30">
        <v>1.54785</v>
      </c>
      <c r="IN30">
        <v>2.38525</v>
      </c>
      <c r="IO30">
        <v>37.9649</v>
      </c>
      <c r="IP30">
        <v>15.5768</v>
      </c>
      <c r="IQ30">
        <v>18</v>
      </c>
      <c r="IR30">
        <v>573.408</v>
      </c>
      <c r="IS30">
        <v>472.653</v>
      </c>
      <c r="IT30">
        <v>24.997</v>
      </c>
      <c r="IU30">
        <v>30.017</v>
      </c>
      <c r="IV30">
        <v>30</v>
      </c>
      <c r="IW30">
        <v>30.0101</v>
      </c>
      <c r="IX30">
        <v>29.9446</v>
      </c>
      <c r="IY30">
        <v>61.2588</v>
      </c>
      <c r="IZ30">
        <v>36.0052</v>
      </c>
      <c r="JA30">
        <v>23.5708</v>
      </c>
      <c r="JB30">
        <v>25</v>
      </c>
      <c r="JC30">
        <v>1500</v>
      </c>
      <c r="JD30">
        <v>21.4155</v>
      </c>
      <c r="JE30">
        <v>98.73350000000001</v>
      </c>
      <c r="JF30">
        <v>100.336</v>
      </c>
    </row>
    <row r="31" spans="1:266">
      <c r="A31">
        <v>15</v>
      </c>
      <c r="B31">
        <v>1657680326.5</v>
      </c>
      <c r="C31">
        <v>2100</v>
      </c>
      <c r="D31" t="s">
        <v>446</v>
      </c>
      <c r="E31" t="s">
        <v>447</v>
      </c>
      <c r="F31" t="s">
        <v>394</v>
      </c>
      <c r="H31" t="s">
        <v>395</v>
      </c>
      <c r="I31" t="s">
        <v>396</v>
      </c>
      <c r="J31" t="s">
        <v>397</v>
      </c>
      <c r="K31">
        <v>1657680326.5</v>
      </c>
      <c r="L31">
        <f>(M31)/1000</f>
        <v>0</v>
      </c>
      <c r="M31">
        <f>1000*CW31*AK31*(CS31-CT31)/(100*CL31*(1000-AK31*CS31))</f>
        <v>0</v>
      </c>
      <c r="N31">
        <f>CW31*AK31*(CR31-CQ31*(1000-AK31*CT31)/(1000-AK31*CS31))/(100*CL31)</f>
        <v>0</v>
      </c>
      <c r="O31">
        <f>CQ31 - IF(AK31&gt;1, N31*CL31*100.0/(AM31*DE31), 0)</f>
        <v>0</v>
      </c>
      <c r="P31">
        <f>((V31-L31/2)*O31-N31)/(V31+L31/2)</f>
        <v>0</v>
      </c>
      <c r="Q31">
        <f>P31*(CX31+CY31)/1000.0</f>
        <v>0</v>
      </c>
      <c r="R31">
        <f>(CQ31 - IF(AK31&gt;1, N31*CL31*100.0/(AM31*DE31), 0))*(CX31+CY31)/1000.0</f>
        <v>0</v>
      </c>
      <c r="S31">
        <f>2.0/((1/U31-1/T31)+SIGN(U31)*SQRT((1/U31-1/T31)*(1/U31-1/T31) + 4*CM31/((CM31+1)*(CM31+1))*(2*1/U31*1/T31-1/T31*1/T31)))</f>
        <v>0</v>
      </c>
      <c r="T31">
        <f>IF(LEFT(CN31,1)&lt;&gt;"0",IF(LEFT(CN31,1)="1",3.0,CO31),$D$5+$E$5*(DE31*CX31/($K$5*1000))+$F$5*(DE31*CX31/($K$5*1000))*MAX(MIN(CL31,$J$5),$I$5)*MAX(MIN(CL31,$J$5),$I$5)+$G$5*MAX(MIN(CL31,$J$5),$I$5)*(DE31*CX31/($K$5*1000))+$H$5*(DE31*CX31/($K$5*1000))*(DE31*CX31/($K$5*1000)))</f>
        <v>0</v>
      </c>
      <c r="U31">
        <f>L31*(1000-(1000*0.61365*exp(17.502*Y31/(240.97+Y31))/(CX31+CY31)+CS31)/2)/(1000*0.61365*exp(17.502*Y31/(240.97+Y31))/(CX31+CY31)-CS31)</f>
        <v>0</v>
      </c>
      <c r="V31">
        <f>1/((CM31+1)/(S31/1.6)+1/(T31/1.37)) + CM31/((CM31+1)/(S31/1.6) + CM31/(T31/1.37))</f>
        <v>0</v>
      </c>
      <c r="W31">
        <f>(CH31*CK31)</f>
        <v>0</v>
      </c>
      <c r="X31">
        <f>(CZ31+(W31+2*0.95*5.67E-8*(((CZ31+$B$7)+273)^4-(CZ31+273)^4)-44100*L31)/(1.84*29.3*T31+8*0.95*5.67E-8*(CZ31+273)^3))</f>
        <v>0</v>
      </c>
      <c r="Y31">
        <f>($C$7*DA31+$D$7*DB31+$E$7*X31)</f>
        <v>0</v>
      </c>
      <c r="Z31">
        <f>0.61365*exp(17.502*Y31/(240.97+Y31))</f>
        <v>0</v>
      </c>
      <c r="AA31">
        <f>(AB31/AC31*100)</f>
        <v>0</v>
      </c>
      <c r="AB31">
        <f>CS31*(CX31+CY31)/1000</f>
        <v>0</v>
      </c>
      <c r="AC31">
        <f>0.61365*exp(17.502*CZ31/(240.97+CZ31))</f>
        <v>0</v>
      </c>
      <c r="AD31">
        <f>(Z31-CS31*(CX31+CY31)/1000)</f>
        <v>0</v>
      </c>
      <c r="AE31">
        <f>(-L31*44100)</f>
        <v>0</v>
      </c>
      <c r="AF31">
        <f>2*29.3*T31*0.92*(CZ31-Y31)</f>
        <v>0</v>
      </c>
      <c r="AG31">
        <f>2*0.95*5.67E-8*(((CZ31+$B$7)+273)^4-(Y31+273)^4)</f>
        <v>0</v>
      </c>
      <c r="AH31">
        <f>W31+AG31+AE31+AF31</f>
        <v>0</v>
      </c>
      <c r="AI31">
        <v>0</v>
      </c>
      <c r="AJ31">
        <v>0</v>
      </c>
      <c r="AK31">
        <f>IF(AI31*$H$13&gt;=AM31,1.0,(AM31/(AM31-AI31*$H$13)))</f>
        <v>0</v>
      </c>
      <c r="AL31">
        <f>(AK31-1)*100</f>
        <v>0</v>
      </c>
      <c r="AM31">
        <f>MAX(0,($B$13+$C$13*DE31)/(1+$D$13*DE31)*CX31/(CZ31+273)*$E$13)</f>
        <v>0</v>
      </c>
      <c r="AN31" t="s">
        <v>398</v>
      </c>
      <c r="AO31" t="s">
        <v>398</v>
      </c>
      <c r="AP31">
        <v>0</v>
      </c>
      <c r="AQ31">
        <v>0</v>
      </c>
      <c r="AR31">
        <f>1-AP31/AQ31</f>
        <v>0</v>
      </c>
      <c r="AS31">
        <v>0</v>
      </c>
      <c r="AT31" t="s">
        <v>398</v>
      </c>
      <c r="AU31" t="s">
        <v>398</v>
      </c>
      <c r="AV31">
        <v>0</v>
      </c>
      <c r="AW31">
        <v>0</v>
      </c>
      <c r="AX31">
        <f>1-AV31/AW31</f>
        <v>0</v>
      </c>
      <c r="AY31">
        <v>0.5</v>
      </c>
      <c r="AZ31">
        <f>CI31</f>
        <v>0</v>
      </c>
      <c r="BA31">
        <f>N31</f>
        <v>0</v>
      </c>
      <c r="BB31">
        <f>AX31*AY31*AZ31</f>
        <v>0</v>
      </c>
      <c r="BC31">
        <f>(BA31-AS31)/AZ31</f>
        <v>0</v>
      </c>
      <c r="BD31">
        <f>(AQ31-AW31)/AW31</f>
        <v>0</v>
      </c>
      <c r="BE31">
        <f>AP31/(AR31+AP31/AW31)</f>
        <v>0</v>
      </c>
      <c r="BF31" t="s">
        <v>398</v>
      </c>
      <c r="BG31">
        <v>0</v>
      </c>
      <c r="BH31">
        <f>IF(BG31&lt;&gt;0, BG31, BE31)</f>
        <v>0</v>
      </c>
      <c r="BI31">
        <f>1-BH31/AW31</f>
        <v>0</v>
      </c>
      <c r="BJ31">
        <f>(AW31-AV31)/(AW31-BH31)</f>
        <v>0</v>
      </c>
      <c r="BK31">
        <f>(AQ31-AW31)/(AQ31-BH31)</f>
        <v>0</v>
      </c>
      <c r="BL31">
        <f>(AW31-AV31)/(AW31-AP31)</f>
        <v>0</v>
      </c>
      <c r="BM31">
        <f>(AQ31-AW31)/(AQ31-AP31)</f>
        <v>0</v>
      </c>
      <c r="BN31">
        <f>(BJ31*BH31/AV31)</f>
        <v>0</v>
      </c>
      <c r="BO31">
        <f>(1-BN31)</f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f>$B$11*DF31+$C$11*DG31+$F$11*DR31*(1-DU31)</f>
        <v>0</v>
      </c>
      <c r="CI31">
        <f>CH31*CJ31</f>
        <v>0</v>
      </c>
      <c r="CJ31">
        <f>($B$11*$D$9+$C$11*$D$9+$F$11*((EE31+DW31)/MAX(EE31+DW31+EF31, 0.1)*$I$9+EF31/MAX(EE31+DW31+EF31, 0.1)*$J$9))/($B$11+$C$11+$F$11)</f>
        <v>0</v>
      </c>
      <c r="CK31">
        <f>($B$11*$K$9+$C$11*$K$9+$F$11*((EE31+DW31)/MAX(EE31+DW31+EF31, 0.1)*$P$9+EF31/MAX(EE31+DW31+EF31, 0.1)*$Q$9))/($B$11+$C$11+$F$11)</f>
        <v>0</v>
      </c>
      <c r="CL31">
        <v>6</v>
      </c>
      <c r="CM31">
        <v>0.5</v>
      </c>
      <c r="CN31" t="s">
        <v>399</v>
      </c>
      <c r="CO31">
        <v>2</v>
      </c>
      <c r="CP31">
        <v>1657680326.5</v>
      </c>
      <c r="CQ31">
        <v>1966.884</v>
      </c>
      <c r="CR31">
        <v>2000.08</v>
      </c>
      <c r="CS31">
        <v>25.1202</v>
      </c>
      <c r="CT31">
        <v>20.9635</v>
      </c>
      <c r="CU31">
        <v>1957.38</v>
      </c>
      <c r="CV31">
        <v>23.9422</v>
      </c>
      <c r="CW31">
        <v>550.202</v>
      </c>
      <c r="CX31">
        <v>100.771</v>
      </c>
      <c r="CY31">
        <v>0.100076</v>
      </c>
      <c r="CZ31">
        <v>27.7411</v>
      </c>
      <c r="DA31">
        <v>29.9514</v>
      </c>
      <c r="DB31">
        <v>999.9</v>
      </c>
      <c r="DC31">
        <v>0</v>
      </c>
      <c r="DD31">
        <v>0</v>
      </c>
      <c r="DE31">
        <v>4972.5</v>
      </c>
      <c r="DF31">
        <v>0</v>
      </c>
      <c r="DG31">
        <v>1340.7</v>
      </c>
      <c r="DH31">
        <v>-33.6213</v>
      </c>
      <c r="DI31">
        <v>2017.45</v>
      </c>
      <c r="DJ31">
        <v>2042.9</v>
      </c>
      <c r="DK31">
        <v>4.31182</v>
      </c>
      <c r="DL31">
        <v>2000.08</v>
      </c>
      <c r="DM31">
        <v>20.9635</v>
      </c>
      <c r="DN31">
        <v>2.54701</v>
      </c>
      <c r="DO31">
        <v>2.1125</v>
      </c>
      <c r="DP31">
        <v>21.3301</v>
      </c>
      <c r="DQ31">
        <v>18.3138</v>
      </c>
      <c r="DR31">
        <v>1499.93</v>
      </c>
      <c r="DS31">
        <v>0.9729910000000001</v>
      </c>
      <c r="DT31">
        <v>0.027009</v>
      </c>
      <c r="DU31">
        <v>0</v>
      </c>
      <c r="DV31">
        <v>2.3838</v>
      </c>
      <c r="DW31">
        <v>0</v>
      </c>
      <c r="DX31">
        <v>17644.9</v>
      </c>
      <c r="DY31">
        <v>13302.9</v>
      </c>
      <c r="DZ31">
        <v>36.687</v>
      </c>
      <c r="EA31">
        <v>38.562</v>
      </c>
      <c r="EB31">
        <v>37.312</v>
      </c>
      <c r="EC31">
        <v>37.437</v>
      </c>
      <c r="ED31">
        <v>36.812</v>
      </c>
      <c r="EE31">
        <v>1459.42</v>
      </c>
      <c r="EF31">
        <v>40.51</v>
      </c>
      <c r="EG31">
        <v>0</v>
      </c>
      <c r="EH31">
        <v>1657680327.3</v>
      </c>
      <c r="EI31">
        <v>0</v>
      </c>
      <c r="EJ31">
        <v>2.281632</v>
      </c>
      <c r="EK31">
        <v>-0.009799989321290259</v>
      </c>
      <c r="EL31">
        <v>-26.46153862305697</v>
      </c>
      <c r="EM31">
        <v>17641.484</v>
      </c>
      <c r="EN31">
        <v>15</v>
      </c>
      <c r="EO31">
        <v>1657680362.5</v>
      </c>
      <c r="EP31" t="s">
        <v>448</v>
      </c>
      <c r="EQ31">
        <v>1657680362.5</v>
      </c>
      <c r="ER31">
        <v>1657680359</v>
      </c>
      <c r="ES31">
        <v>14</v>
      </c>
      <c r="ET31">
        <v>0.408</v>
      </c>
      <c r="EU31">
        <v>0.005</v>
      </c>
      <c r="EV31">
        <v>9.504</v>
      </c>
      <c r="EW31">
        <v>1.178</v>
      </c>
      <c r="EX31">
        <v>2000</v>
      </c>
      <c r="EY31">
        <v>21</v>
      </c>
      <c r="EZ31">
        <v>0.1</v>
      </c>
      <c r="FA31">
        <v>0.04</v>
      </c>
      <c r="FB31">
        <v>-34.3034475</v>
      </c>
      <c r="FC31">
        <v>4.088484427767391</v>
      </c>
      <c r="FD31">
        <v>0.4074931385848723</v>
      </c>
      <c r="FE31">
        <v>0</v>
      </c>
      <c r="FF31">
        <v>4.3598035</v>
      </c>
      <c r="FG31">
        <v>-0.244176585365864</v>
      </c>
      <c r="FH31">
        <v>0.0240515729787056</v>
      </c>
      <c r="FI31">
        <v>1</v>
      </c>
      <c r="FJ31">
        <v>1</v>
      </c>
      <c r="FK31">
        <v>2</v>
      </c>
      <c r="FL31" t="s">
        <v>401</v>
      </c>
      <c r="FM31">
        <v>3.05763</v>
      </c>
      <c r="FN31">
        <v>2.76391</v>
      </c>
      <c r="FO31">
        <v>0.286942</v>
      </c>
      <c r="FP31">
        <v>0.291503</v>
      </c>
      <c r="FQ31">
        <v>0.119761</v>
      </c>
      <c r="FR31">
        <v>0.109206</v>
      </c>
      <c r="FS31">
        <v>22464.1</v>
      </c>
      <c r="FT31">
        <v>17505.3</v>
      </c>
      <c r="FU31">
        <v>29599.1</v>
      </c>
      <c r="FV31">
        <v>24179.6</v>
      </c>
      <c r="FW31">
        <v>34040.1</v>
      </c>
      <c r="FX31">
        <v>31440.5</v>
      </c>
      <c r="FY31">
        <v>42502.2</v>
      </c>
      <c r="FZ31">
        <v>39428</v>
      </c>
      <c r="GA31">
        <v>2.05292</v>
      </c>
      <c r="GB31">
        <v>1.91858</v>
      </c>
      <c r="GC31">
        <v>0.189394</v>
      </c>
      <c r="GD31">
        <v>0</v>
      </c>
      <c r="GE31">
        <v>26.8612</v>
      </c>
      <c r="GF31">
        <v>999.9</v>
      </c>
      <c r="GG31">
        <v>60.2</v>
      </c>
      <c r="GH31">
        <v>34.2</v>
      </c>
      <c r="GI31">
        <v>32.2766</v>
      </c>
      <c r="GJ31">
        <v>30.8565</v>
      </c>
      <c r="GK31">
        <v>35.7452</v>
      </c>
      <c r="GL31">
        <v>1</v>
      </c>
      <c r="GM31">
        <v>0.221207</v>
      </c>
      <c r="GN31">
        <v>1.3852</v>
      </c>
      <c r="GO31">
        <v>20.262</v>
      </c>
      <c r="GP31">
        <v>5.22762</v>
      </c>
      <c r="GQ31">
        <v>11.9081</v>
      </c>
      <c r="GR31">
        <v>4.9638</v>
      </c>
      <c r="GS31">
        <v>3.292</v>
      </c>
      <c r="GT31">
        <v>9999</v>
      </c>
      <c r="GU31">
        <v>9999</v>
      </c>
      <c r="GV31">
        <v>9999</v>
      </c>
      <c r="GW31">
        <v>992.7</v>
      </c>
      <c r="GX31">
        <v>1.87719</v>
      </c>
      <c r="GY31">
        <v>1.87552</v>
      </c>
      <c r="GZ31">
        <v>1.87424</v>
      </c>
      <c r="HA31">
        <v>1.87347</v>
      </c>
      <c r="HB31">
        <v>1.87485</v>
      </c>
      <c r="HC31">
        <v>1.86981</v>
      </c>
      <c r="HD31">
        <v>1.87404</v>
      </c>
      <c r="HE31">
        <v>1.87912</v>
      </c>
      <c r="HF31">
        <v>0</v>
      </c>
      <c r="HG31">
        <v>0</v>
      </c>
      <c r="HH31">
        <v>0</v>
      </c>
      <c r="HI31">
        <v>0</v>
      </c>
      <c r="HJ31" t="s">
        <v>402</v>
      </c>
      <c r="HK31" t="s">
        <v>403</v>
      </c>
      <c r="HL31" t="s">
        <v>404</v>
      </c>
      <c r="HM31" t="s">
        <v>405</v>
      </c>
      <c r="HN31" t="s">
        <v>405</v>
      </c>
      <c r="HO31" t="s">
        <v>404</v>
      </c>
      <c r="HP31">
        <v>0</v>
      </c>
      <c r="HQ31">
        <v>100</v>
      </c>
      <c r="HR31">
        <v>100</v>
      </c>
      <c r="HS31">
        <v>9.504</v>
      </c>
      <c r="HT31">
        <v>1.178</v>
      </c>
      <c r="HU31">
        <v>4.761550538963441</v>
      </c>
      <c r="HV31">
        <v>0.006528983496677464</v>
      </c>
      <c r="HW31">
        <v>-3.637491770542342E-06</v>
      </c>
      <c r="HX31">
        <v>7.290883958971773E-10</v>
      </c>
      <c r="HY31">
        <v>0.4213551232381378</v>
      </c>
      <c r="HZ31">
        <v>0.04196336603461088</v>
      </c>
      <c r="IA31">
        <v>-0.0004000174321647373</v>
      </c>
      <c r="IB31">
        <v>9.93194025241378E-06</v>
      </c>
      <c r="IC31">
        <v>1</v>
      </c>
      <c r="ID31">
        <v>2008</v>
      </c>
      <c r="IE31">
        <v>1</v>
      </c>
      <c r="IF31">
        <v>25</v>
      </c>
      <c r="IG31">
        <v>1.3</v>
      </c>
      <c r="IH31">
        <v>10.1</v>
      </c>
      <c r="II31">
        <v>3.86353</v>
      </c>
      <c r="IJ31">
        <v>2.37183</v>
      </c>
      <c r="IK31">
        <v>1.42578</v>
      </c>
      <c r="IL31">
        <v>2.28394</v>
      </c>
      <c r="IM31">
        <v>1.54785</v>
      </c>
      <c r="IN31">
        <v>2.26929</v>
      </c>
      <c r="IO31">
        <v>38.1106</v>
      </c>
      <c r="IP31">
        <v>15.5417</v>
      </c>
      <c r="IQ31">
        <v>18</v>
      </c>
      <c r="IR31">
        <v>573.577</v>
      </c>
      <c r="IS31">
        <v>472.209</v>
      </c>
      <c r="IT31">
        <v>25.0005</v>
      </c>
      <c r="IU31">
        <v>29.9982</v>
      </c>
      <c r="IV31">
        <v>30.0003</v>
      </c>
      <c r="IW31">
        <v>30.0078</v>
      </c>
      <c r="IX31">
        <v>29.9479</v>
      </c>
      <c r="IY31">
        <v>77.3355</v>
      </c>
      <c r="IZ31">
        <v>36.4508</v>
      </c>
      <c r="JA31">
        <v>19.4089</v>
      </c>
      <c r="JB31">
        <v>25</v>
      </c>
      <c r="JC31">
        <v>2000</v>
      </c>
      <c r="JD31">
        <v>21.0412</v>
      </c>
      <c r="JE31">
        <v>98.7329</v>
      </c>
      <c r="JF31">
        <v>100.333</v>
      </c>
    </row>
    <row r="32" spans="1:266">
      <c r="A32">
        <v>16</v>
      </c>
      <c r="B32">
        <v>1657681009.5</v>
      </c>
      <c r="C32">
        <v>2783</v>
      </c>
      <c r="D32" t="s">
        <v>449</v>
      </c>
      <c r="E32" t="s">
        <v>450</v>
      </c>
      <c r="F32" t="s">
        <v>394</v>
      </c>
      <c r="H32" t="s">
        <v>451</v>
      </c>
      <c r="I32" t="s">
        <v>396</v>
      </c>
      <c r="J32" t="s">
        <v>452</v>
      </c>
      <c r="K32">
        <v>1657681009.5</v>
      </c>
      <c r="L32">
        <f>(M32)/1000</f>
        <v>0</v>
      </c>
      <c r="M32">
        <f>1000*CW32*AK32*(CS32-CT32)/(100*CL32*(1000-AK32*CS32))</f>
        <v>0</v>
      </c>
      <c r="N32">
        <f>CW32*AK32*(CR32-CQ32*(1000-AK32*CT32)/(1000-AK32*CS32))/(100*CL32)</f>
        <v>0</v>
      </c>
      <c r="O32">
        <f>CQ32 - IF(AK32&gt;1, N32*CL32*100.0/(AM32*DE32), 0)</f>
        <v>0</v>
      </c>
      <c r="P32">
        <f>((V32-L32/2)*O32-N32)/(V32+L32/2)</f>
        <v>0</v>
      </c>
      <c r="Q32">
        <f>P32*(CX32+CY32)/1000.0</f>
        <v>0</v>
      </c>
      <c r="R32">
        <f>(CQ32 - IF(AK32&gt;1, N32*CL32*100.0/(AM32*DE32), 0))*(CX32+CY32)/1000.0</f>
        <v>0</v>
      </c>
      <c r="S32">
        <f>2.0/((1/U32-1/T32)+SIGN(U32)*SQRT((1/U32-1/T32)*(1/U32-1/T32) + 4*CM32/((CM32+1)*(CM32+1))*(2*1/U32*1/T32-1/T32*1/T32)))</f>
        <v>0</v>
      </c>
      <c r="T32">
        <f>IF(LEFT(CN32,1)&lt;&gt;"0",IF(LEFT(CN32,1)="1",3.0,CO32),$D$5+$E$5*(DE32*CX32/($K$5*1000))+$F$5*(DE32*CX32/($K$5*1000))*MAX(MIN(CL32,$J$5),$I$5)*MAX(MIN(CL32,$J$5),$I$5)+$G$5*MAX(MIN(CL32,$J$5),$I$5)*(DE32*CX32/($K$5*1000))+$H$5*(DE32*CX32/($K$5*1000))*(DE32*CX32/($K$5*1000)))</f>
        <v>0</v>
      </c>
      <c r="U32">
        <f>L32*(1000-(1000*0.61365*exp(17.502*Y32/(240.97+Y32))/(CX32+CY32)+CS32)/2)/(1000*0.61365*exp(17.502*Y32/(240.97+Y32))/(CX32+CY32)-CS32)</f>
        <v>0</v>
      </c>
      <c r="V32">
        <f>1/((CM32+1)/(S32/1.6)+1/(T32/1.37)) + CM32/((CM32+1)/(S32/1.6) + CM32/(T32/1.37))</f>
        <v>0</v>
      </c>
      <c r="W32">
        <f>(CH32*CK32)</f>
        <v>0</v>
      </c>
      <c r="X32">
        <f>(CZ32+(W32+2*0.95*5.67E-8*(((CZ32+$B$7)+273)^4-(CZ32+273)^4)-44100*L32)/(1.84*29.3*T32+8*0.95*5.67E-8*(CZ32+273)^3))</f>
        <v>0</v>
      </c>
      <c r="Y32">
        <f>($C$7*DA32+$D$7*DB32+$E$7*X32)</f>
        <v>0</v>
      </c>
      <c r="Z32">
        <f>0.61365*exp(17.502*Y32/(240.97+Y32))</f>
        <v>0</v>
      </c>
      <c r="AA32">
        <f>(AB32/AC32*100)</f>
        <v>0</v>
      </c>
      <c r="AB32">
        <f>CS32*(CX32+CY32)/1000</f>
        <v>0</v>
      </c>
      <c r="AC32">
        <f>0.61365*exp(17.502*CZ32/(240.97+CZ32))</f>
        <v>0</v>
      </c>
      <c r="AD32">
        <f>(Z32-CS32*(CX32+CY32)/1000)</f>
        <v>0</v>
      </c>
      <c r="AE32">
        <f>(-L32*44100)</f>
        <v>0</v>
      </c>
      <c r="AF32">
        <f>2*29.3*T32*0.92*(CZ32-Y32)</f>
        <v>0</v>
      </c>
      <c r="AG32">
        <f>2*0.95*5.67E-8*(((CZ32+$B$7)+273)^4-(Y32+273)^4)</f>
        <v>0</v>
      </c>
      <c r="AH32">
        <f>W32+AG32+AE32+AF32</f>
        <v>0</v>
      </c>
      <c r="AI32">
        <v>0</v>
      </c>
      <c r="AJ32">
        <v>0</v>
      </c>
      <c r="AK32">
        <f>IF(AI32*$H$13&gt;=AM32,1.0,(AM32/(AM32-AI32*$H$13)))</f>
        <v>0</v>
      </c>
      <c r="AL32">
        <f>(AK32-1)*100</f>
        <v>0</v>
      </c>
      <c r="AM32">
        <f>MAX(0,($B$13+$C$13*DE32)/(1+$D$13*DE32)*CX32/(CZ32+273)*$E$13)</f>
        <v>0</v>
      </c>
      <c r="AN32" t="s">
        <v>398</v>
      </c>
      <c r="AO32" t="s">
        <v>398</v>
      </c>
      <c r="AP32">
        <v>0</v>
      </c>
      <c r="AQ32">
        <v>0</v>
      </c>
      <c r="AR32">
        <f>1-AP32/AQ32</f>
        <v>0</v>
      </c>
      <c r="AS32">
        <v>0</v>
      </c>
      <c r="AT32" t="s">
        <v>398</v>
      </c>
      <c r="AU32" t="s">
        <v>398</v>
      </c>
      <c r="AV32">
        <v>0</v>
      </c>
      <c r="AW32">
        <v>0</v>
      </c>
      <c r="AX32">
        <f>1-AV32/AW32</f>
        <v>0</v>
      </c>
      <c r="AY32">
        <v>0.5</v>
      </c>
      <c r="AZ32">
        <f>CI32</f>
        <v>0</v>
      </c>
      <c r="BA32">
        <f>N32</f>
        <v>0</v>
      </c>
      <c r="BB32">
        <f>AX32*AY32*AZ32</f>
        <v>0</v>
      </c>
      <c r="BC32">
        <f>(BA32-AS32)/AZ32</f>
        <v>0</v>
      </c>
      <c r="BD32">
        <f>(AQ32-AW32)/AW32</f>
        <v>0</v>
      </c>
      <c r="BE32">
        <f>AP32/(AR32+AP32/AW32)</f>
        <v>0</v>
      </c>
      <c r="BF32" t="s">
        <v>398</v>
      </c>
      <c r="BG32">
        <v>0</v>
      </c>
      <c r="BH32">
        <f>IF(BG32&lt;&gt;0, BG32, BE32)</f>
        <v>0</v>
      </c>
      <c r="BI32">
        <f>1-BH32/AW32</f>
        <v>0</v>
      </c>
      <c r="BJ32">
        <f>(AW32-AV32)/(AW32-BH32)</f>
        <v>0</v>
      </c>
      <c r="BK32">
        <f>(AQ32-AW32)/(AQ32-BH32)</f>
        <v>0</v>
      </c>
      <c r="BL32">
        <f>(AW32-AV32)/(AW32-AP32)</f>
        <v>0</v>
      </c>
      <c r="BM32">
        <f>(AQ32-AW32)/(AQ32-AP32)</f>
        <v>0</v>
      </c>
      <c r="BN32">
        <f>(BJ32*BH32/AV32)</f>
        <v>0</v>
      </c>
      <c r="BO32">
        <f>(1-BN32)</f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f>$B$11*DF32+$C$11*DG32+$F$11*DR32*(1-DU32)</f>
        <v>0</v>
      </c>
      <c r="CI32">
        <f>CH32*CJ32</f>
        <v>0</v>
      </c>
      <c r="CJ32">
        <f>($B$11*$D$9+$C$11*$D$9+$F$11*((EE32+DW32)/MAX(EE32+DW32+EF32, 0.1)*$I$9+EF32/MAX(EE32+DW32+EF32, 0.1)*$J$9))/($B$11+$C$11+$F$11)</f>
        <v>0</v>
      </c>
      <c r="CK32">
        <f>($B$11*$K$9+$C$11*$K$9+$F$11*((EE32+DW32)/MAX(EE32+DW32+EF32, 0.1)*$P$9+EF32/MAX(EE32+DW32+EF32, 0.1)*$Q$9))/($B$11+$C$11+$F$11)</f>
        <v>0</v>
      </c>
      <c r="CL32">
        <v>6</v>
      </c>
      <c r="CM32">
        <v>0.5</v>
      </c>
      <c r="CN32" t="s">
        <v>399</v>
      </c>
      <c r="CO32">
        <v>2</v>
      </c>
      <c r="CP32">
        <v>1657681009.5</v>
      </c>
      <c r="CQ32">
        <v>387.228</v>
      </c>
      <c r="CR32">
        <v>409.963</v>
      </c>
      <c r="CS32">
        <v>26.5242</v>
      </c>
      <c r="CT32">
        <v>22.4071</v>
      </c>
      <c r="CU32">
        <v>380.855</v>
      </c>
      <c r="CV32">
        <v>25.2912</v>
      </c>
      <c r="CW32">
        <v>550.155</v>
      </c>
      <c r="CX32">
        <v>100.783</v>
      </c>
      <c r="CY32">
        <v>0.100048</v>
      </c>
      <c r="CZ32">
        <v>28.2919</v>
      </c>
      <c r="DA32">
        <v>28.6628</v>
      </c>
      <c r="DB32">
        <v>999.9</v>
      </c>
      <c r="DC32">
        <v>0</v>
      </c>
      <c r="DD32">
        <v>0</v>
      </c>
      <c r="DE32">
        <v>5003.75</v>
      </c>
      <c r="DF32">
        <v>0</v>
      </c>
      <c r="DG32">
        <v>1538.78</v>
      </c>
      <c r="DH32">
        <v>-21.9391</v>
      </c>
      <c r="DI32">
        <v>398.662</v>
      </c>
      <c r="DJ32">
        <v>419.36</v>
      </c>
      <c r="DK32">
        <v>4.27652</v>
      </c>
      <c r="DL32">
        <v>409.963</v>
      </c>
      <c r="DM32">
        <v>22.4071</v>
      </c>
      <c r="DN32">
        <v>2.68925</v>
      </c>
      <c r="DO32">
        <v>2.25825</v>
      </c>
      <c r="DP32">
        <v>22.2196</v>
      </c>
      <c r="DQ32">
        <v>19.3816</v>
      </c>
      <c r="DR32">
        <v>1500.1</v>
      </c>
      <c r="DS32">
        <v>0.973001</v>
      </c>
      <c r="DT32">
        <v>0.0269988</v>
      </c>
      <c r="DU32">
        <v>0</v>
      </c>
      <c r="DV32">
        <v>2.524</v>
      </c>
      <c r="DW32">
        <v>0</v>
      </c>
      <c r="DX32">
        <v>19019.8</v>
      </c>
      <c r="DY32">
        <v>13304.4</v>
      </c>
      <c r="DZ32">
        <v>37.25</v>
      </c>
      <c r="EA32">
        <v>39.562</v>
      </c>
      <c r="EB32">
        <v>37.812</v>
      </c>
      <c r="EC32">
        <v>38.5</v>
      </c>
      <c r="ED32">
        <v>37.5</v>
      </c>
      <c r="EE32">
        <v>1459.6</v>
      </c>
      <c r="EF32">
        <v>40.5</v>
      </c>
      <c r="EG32">
        <v>0</v>
      </c>
      <c r="EH32">
        <v>1657681010.1</v>
      </c>
      <c r="EI32">
        <v>0</v>
      </c>
      <c r="EJ32">
        <v>2.438652</v>
      </c>
      <c r="EK32">
        <v>0.2598769154826105</v>
      </c>
      <c r="EL32">
        <v>-623.1846162245528</v>
      </c>
      <c r="EM32">
        <v>19052.108</v>
      </c>
      <c r="EN32">
        <v>15</v>
      </c>
      <c r="EO32">
        <v>1657681033</v>
      </c>
      <c r="EP32" t="s">
        <v>453</v>
      </c>
      <c r="EQ32">
        <v>1657681029</v>
      </c>
      <c r="ER32">
        <v>1657681033</v>
      </c>
      <c r="ES32">
        <v>15</v>
      </c>
      <c r="ET32">
        <v>-0.887</v>
      </c>
      <c r="EU32">
        <v>0.004</v>
      </c>
      <c r="EV32">
        <v>6.373</v>
      </c>
      <c r="EW32">
        <v>1.233</v>
      </c>
      <c r="EX32">
        <v>410</v>
      </c>
      <c r="EY32">
        <v>22</v>
      </c>
      <c r="EZ32">
        <v>0.13</v>
      </c>
      <c r="FA32">
        <v>0.02</v>
      </c>
      <c r="FB32">
        <v>-21.940795</v>
      </c>
      <c r="FC32">
        <v>-0.06700637898682399</v>
      </c>
      <c r="FD32">
        <v>0.04433344645975545</v>
      </c>
      <c r="FE32">
        <v>1</v>
      </c>
      <c r="FF32">
        <v>4.2477845</v>
      </c>
      <c r="FG32">
        <v>0.2917546716697803</v>
      </c>
      <c r="FH32">
        <v>0.02875056738135787</v>
      </c>
      <c r="FI32">
        <v>1</v>
      </c>
      <c r="FJ32">
        <v>2</v>
      </c>
      <c r="FK32">
        <v>2</v>
      </c>
      <c r="FL32" t="s">
        <v>417</v>
      </c>
      <c r="FM32">
        <v>3.05696</v>
      </c>
      <c r="FN32">
        <v>2.76402</v>
      </c>
      <c r="FO32">
        <v>0.0963801</v>
      </c>
      <c r="FP32">
        <v>0.102514</v>
      </c>
      <c r="FQ32">
        <v>0.124351</v>
      </c>
      <c r="FR32">
        <v>0.114327</v>
      </c>
      <c r="FS32">
        <v>28455.3</v>
      </c>
      <c r="FT32">
        <v>22168.2</v>
      </c>
      <c r="FU32">
        <v>29579.4</v>
      </c>
      <c r="FV32">
        <v>24166.6</v>
      </c>
      <c r="FW32">
        <v>33827.2</v>
      </c>
      <c r="FX32">
        <v>31233.4</v>
      </c>
      <c r="FY32">
        <v>42468.8</v>
      </c>
      <c r="FZ32">
        <v>39404.7</v>
      </c>
      <c r="GA32">
        <v>2.04545</v>
      </c>
      <c r="GB32">
        <v>1.90383</v>
      </c>
      <c r="GC32">
        <v>0.0297651</v>
      </c>
      <c r="GD32">
        <v>0</v>
      </c>
      <c r="GE32">
        <v>28.1771</v>
      </c>
      <c r="GF32">
        <v>999.9</v>
      </c>
      <c r="GG32">
        <v>55.5</v>
      </c>
      <c r="GH32">
        <v>35.3</v>
      </c>
      <c r="GI32">
        <v>31.6271</v>
      </c>
      <c r="GJ32">
        <v>31.0866</v>
      </c>
      <c r="GK32">
        <v>36.3702</v>
      </c>
      <c r="GL32">
        <v>1</v>
      </c>
      <c r="GM32">
        <v>0.25091</v>
      </c>
      <c r="GN32">
        <v>1.9069</v>
      </c>
      <c r="GO32">
        <v>20.2567</v>
      </c>
      <c r="GP32">
        <v>5.22672</v>
      </c>
      <c r="GQ32">
        <v>11.9086</v>
      </c>
      <c r="GR32">
        <v>4.96395</v>
      </c>
      <c r="GS32">
        <v>3.292</v>
      </c>
      <c r="GT32">
        <v>9999</v>
      </c>
      <c r="GU32">
        <v>9999</v>
      </c>
      <c r="GV32">
        <v>9999</v>
      </c>
      <c r="GW32">
        <v>992.9</v>
      </c>
      <c r="GX32">
        <v>1.87727</v>
      </c>
      <c r="GY32">
        <v>1.87561</v>
      </c>
      <c r="GZ32">
        <v>1.87425</v>
      </c>
      <c r="HA32">
        <v>1.87349</v>
      </c>
      <c r="HB32">
        <v>1.87498</v>
      </c>
      <c r="HC32">
        <v>1.86983</v>
      </c>
      <c r="HD32">
        <v>1.87408</v>
      </c>
      <c r="HE32">
        <v>1.87912</v>
      </c>
      <c r="HF32">
        <v>0</v>
      </c>
      <c r="HG32">
        <v>0</v>
      </c>
      <c r="HH32">
        <v>0</v>
      </c>
      <c r="HI32">
        <v>0</v>
      </c>
      <c r="HJ32" t="s">
        <v>402</v>
      </c>
      <c r="HK32" t="s">
        <v>403</v>
      </c>
      <c r="HL32" t="s">
        <v>404</v>
      </c>
      <c r="HM32" t="s">
        <v>405</v>
      </c>
      <c r="HN32" t="s">
        <v>405</v>
      </c>
      <c r="HO32" t="s">
        <v>404</v>
      </c>
      <c r="HP32">
        <v>0</v>
      </c>
      <c r="HQ32">
        <v>100</v>
      </c>
      <c r="HR32">
        <v>100</v>
      </c>
      <c r="HS32">
        <v>6.373</v>
      </c>
      <c r="HT32">
        <v>1.233</v>
      </c>
      <c r="HU32">
        <v>5.169476583472044</v>
      </c>
      <c r="HV32">
        <v>0.006528983496677464</v>
      </c>
      <c r="HW32">
        <v>-3.637491770542342E-06</v>
      </c>
      <c r="HX32">
        <v>7.290883958971773E-10</v>
      </c>
      <c r="HY32">
        <v>0.4263315041716151</v>
      </c>
      <c r="HZ32">
        <v>0.04196336603461088</v>
      </c>
      <c r="IA32">
        <v>-0.0004000174321647373</v>
      </c>
      <c r="IB32">
        <v>9.93194025241378E-06</v>
      </c>
      <c r="IC32">
        <v>1</v>
      </c>
      <c r="ID32">
        <v>2008</v>
      </c>
      <c r="IE32">
        <v>1</v>
      </c>
      <c r="IF32">
        <v>25</v>
      </c>
      <c r="IG32">
        <v>10.8</v>
      </c>
      <c r="IH32">
        <v>10.8</v>
      </c>
      <c r="II32">
        <v>1.05225</v>
      </c>
      <c r="IJ32">
        <v>2.41943</v>
      </c>
      <c r="IK32">
        <v>1.42578</v>
      </c>
      <c r="IL32">
        <v>2.2876</v>
      </c>
      <c r="IM32">
        <v>1.54785</v>
      </c>
      <c r="IN32">
        <v>2.40356</v>
      </c>
      <c r="IO32">
        <v>39.118</v>
      </c>
      <c r="IP32">
        <v>15.4454</v>
      </c>
      <c r="IQ32">
        <v>18</v>
      </c>
      <c r="IR32">
        <v>571.024</v>
      </c>
      <c r="IS32">
        <v>465.135</v>
      </c>
      <c r="IT32">
        <v>24.9997</v>
      </c>
      <c r="IU32">
        <v>30.4423</v>
      </c>
      <c r="IV32">
        <v>30.0004</v>
      </c>
      <c r="IW32">
        <v>30.2973</v>
      </c>
      <c r="IX32">
        <v>30.2169</v>
      </c>
      <c r="IY32">
        <v>21.0855</v>
      </c>
      <c r="IZ32">
        <v>29.2991</v>
      </c>
      <c r="JA32">
        <v>0</v>
      </c>
      <c r="JB32">
        <v>25</v>
      </c>
      <c r="JC32">
        <v>410</v>
      </c>
      <c r="JD32">
        <v>22.5342</v>
      </c>
      <c r="JE32">
        <v>98.6602</v>
      </c>
      <c r="JF32">
        <v>100.276</v>
      </c>
    </row>
    <row r="33" spans="1:266">
      <c r="A33">
        <v>17</v>
      </c>
      <c r="B33">
        <v>1657681188</v>
      </c>
      <c r="C33">
        <v>2961.5</v>
      </c>
      <c r="D33" t="s">
        <v>454</v>
      </c>
      <c r="E33" t="s">
        <v>455</v>
      </c>
      <c r="F33" t="s">
        <v>394</v>
      </c>
      <c r="H33" t="s">
        <v>451</v>
      </c>
      <c r="I33" t="s">
        <v>396</v>
      </c>
      <c r="J33" t="s">
        <v>452</v>
      </c>
      <c r="K33">
        <v>1657681188</v>
      </c>
      <c r="L33">
        <f>(M33)/1000</f>
        <v>0</v>
      </c>
      <c r="M33">
        <f>1000*CW33*AK33*(CS33-CT33)/(100*CL33*(1000-AK33*CS33))</f>
        <v>0</v>
      </c>
      <c r="N33">
        <f>CW33*AK33*(CR33-CQ33*(1000-AK33*CT33)/(1000-AK33*CS33))/(100*CL33)</f>
        <v>0</v>
      </c>
      <c r="O33">
        <f>CQ33 - IF(AK33&gt;1, N33*CL33*100.0/(AM33*DE33), 0)</f>
        <v>0</v>
      </c>
      <c r="P33">
        <f>((V33-L33/2)*O33-N33)/(V33+L33/2)</f>
        <v>0</v>
      </c>
      <c r="Q33">
        <f>P33*(CX33+CY33)/1000.0</f>
        <v>0</v>
      </c>
      <c r="R33">
        <f>(CQ33 - IF(AK33&gt;1, N33*CL33*100.0/(AM33*DE33), 0))*(CX33+CY33)/1000.0</f>
        <v>0</v>
      </c>
      <c r="S33">
        <f>2.0/((1/U33-1/T33)+SIGN(U33)*SQRT((1/U33-1/T33)*(1/U33-1/T33) + 4*CM33/((CM33+1)*(CM33+1))*(2*1/U33*1/T33-1/T33*1/T33)))</f>
        <v>0</v>
      </c>
      <c r="T33">
        <f>IF(LEFT(CN33,1)&lt;&gt;"0",IF(LEFT(CN33,1)="1",3.0,CO33),$D$5+$E$5*(DE33*CX33/($K$5*1000))+$F$5*(DE33*CX33/($K$5*1000))*MAX(MIN(CL33,$J$5),$I$5)*MAX(MIN(CL33,$J$5),$I$5)+$G$5*MAX(MIN(CL33,$J$5),$I$5)*(DE33*CX33/($K$5*1000))+$H$5*(DE33*CX33/($K$5*1000))*(DE33*CX33/($K$5*1000)))</f>
        <v>0</v>
      </c>
      <c r="U33">
        <f>L33*(1000-(1000*0.61365*exp(17.502*Y33/(240.97+Y33))/(CX33+CY33)+CS33)/2)/(1000*0.61365*exp(17.502*Y33/(240.97+Y33))/(CX33+CY33)-CS33)</f>
        <v>0</v>
      </c>
      <c r="V33">
        <f>1/((CM33+1)/(S33/1.6)+1/(T33/1.37)) + CM33/((CM33+1)/(S33/1.6) + CM33/(T33/1.37))</f>
        <v>0</v>
      </c>
      <c r="W33">
        <f>(CH33*CK33)</f>
        <v>0</v>
      </c>
      <c r="X33">
        <f>(CZ33+(W33+2*0.95*5.67E-8*(((CZ33+$B$7)+273)^4-(CZ33+273)^4)-44100*L33)/(1.84*29.3*T33+8*0.95*5.67E-8*(CZ33+273)^3))</f>
        <v>0</v>
      </c>
      <c r="Y33">
        <f>($C$7*DA33+$D$7*DB33+$E$7*X33)</f>
        <v>0</v>
      </c>
      <c r="Z33">
        <f>0.61365*exp(17.502*Y33/(240.97+Y33))</f>
        <v>0</v>
      </c>
      <c r="AA33">
        <f>(AB33/AC33*100)</f>
        <v>0</v>
      </c>
      <c r="AB33">
        <f>CS33*(CX33+CY33)/1000</f>
        <v>0</v>
      </c>
      <c r="AC33">
        <f>0.61365*exp(17.502*CZ33/(240.97+CZ33))</f>
        <v>0</v>
      </c>
      <c r="AD33">
        <f>(Z33-CS33*(CX33+CY33)/1000)</f>
        <v>0</v>
      </c>
      <c r="AE33">
        <f>(-L33*44100)</f>
        <v>0</v>
      </c>
      <c r="AF33">
        <f>2*29.3*T33*0.92*(CZ33-Y33)</f>
        <v>0</v>
      </c>
      <c r="AG33">
        <f>2*0.95*5.67E-8*(((CZ33+$B$7)+273)^4-(Y33+273)^4)</f>
        <v>0</v>
      </c>
      <c r="AH33">
        <f>W33+AG33+AE33+AF33</f>
        <v>0</v>
      </c>
      <c r="AI33">
        <v>0</v>
      </c>
      <c r="AJ33">
        <v>0</v>
      </c>
      <c r="AK33">
        <f>IF(AI33*$H$13&gt;=AM33,1.0,(AM33/(AM33-AI33*$H$13)))</f>
        <v>0</v>
      </c>
      <c r="AL33">
        <f>(AK33-1)*100</f>
        <v>0</v>
      </c>
      <c r="AM33">
        <f>MAX(0,($B$13+$C$13*DE33)/(1+$D$13*DE33)*CX33/(CZ33+273)*$E$13)</f>
        <v>0</v>
      </c>
      <c r="AN33" t="s">
        <v>398</v>
      </c>
      <c r="AO33" t="s">
        <v>398</v>
      </c>
      <c r="AP33">
        <v>0</v>
      </c>
      <c r="AQ33">
        <v>0</v>
      </c>
      <c r="AR33">
        <f>1-AP33/AQ33</f>
        <v>0</v>
      </c>
      <c r="AS33">
        <v>0</v>
      </c>
      <c r="AT33" t="s">
        <v>398</v>
      </c>
      <c r="AU33" t="s">
        <v>398</v>
      </c>
      <c r="AV33">
        <v>0</v>
      </c>
      <c r="AW33">
        <v>0</v>
      </c>
      <c r="AX33">
        <f>1-AV33/AW33</f>
        <v>0</v>
      </c>
      <c r="AY33">
        <v>0.5</v>
      </c>
      <c r="AZ33">
        <f>CI33</f>
        <v>0</v>
      </c>
      <c r="BA33">
        <f>N33</f>
        <v>0</v>
      </c>
      <c r="BB33">
        <f>AX33*AY33*AZ33</f>
        <v>0</v>
      </c>
      <c r="BC33">
        <f>(BA33-AS33)/AZ33</f>
        <v>0</v>
      </c>
      <c r="BD33">
        <f>(AQ33-AW33)/AW33</f>
        <v>0</v>
      </c>
      <c r="BE33">
        <f>AP33/(AR33+AP33/AW33)</f>
        <v>0</v>
      </c>
      <c r="BF33" t="s">
        <v>398</v>
      </c>
      <c r="BG33">
        <v>0</v>
      </c>
      <c r="BH33">
        <f>IF(BG33&lt;&gt;0, BG33, BE33)</f>
        <v>0</v>
      </c>
      <c r="BI33">
        <f>1-BH33/AW33</f>
        <v>0</v>
      </c>
      <c r="BJ33">
        <f>(AW33-AV33)/(AW33-BH33)</f>
        <v>0</v>
      </c>
      <c r="BK33">
        <f>(AQ33-AW33)/(AQ33-BH33)</f>
        <v>0</v>
      </c>
      <c r="BL33">
        <f>(AW33-AV33)/(AW33-AP33)</f>
        <v>0</v>
      </c>
      <c r="BM33">
        <f>(AQ33-AW33)/(AQ33-AP33)</f>
        <v>0</v>
      </c>
      <c r="BN33">
        <f>(BJ33*BH33/AV33)</f>
        <v>0</v>
      </c>
      <c r="BO33">
        <f>(1-BN33)</f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f>$B$11*DF33+$C$11*DG33+$F$11*DR33*(1-DU33)</f>
        <v>0</v>
      </c>
      <c r="CI33">
        <f>CH33*CJ33</f>
        <v>0</v>
      </c>
      <c r="CJ33">
        <f>($B$11*$D$9+$C$11*$D$9+$F$11*((EE33+DW33)/MAX(EE33+DW33+EF33, 0.1)*$I$9+EF33/MAX(EE33+DW33+EF33, 0.1)*$J$9))/($B$11+$C$11+$F$11)</f>
        <v>0</v>
      </c>
      <c r="CK33">
        <f>($B$11*$K$9+$C$11*$K$9+$F$11*((EE33+DW33)/MAX(EE33+DW33+EF33, 0.1)*$P$9+EF33/MAX(EE33+DW33+EF33, 0.1)*$Q$9))/($B$11+$C$11+$F$11)</f>
        <v>0</v>
      </c>
      <c r="CL33">
        <v>6</v>
      </c>
      <c r="CM33">
        <v>0.5</v>
      </c>
      <c r="CN33" t="s">
        <v>399</v>
      </c>
      <c r="CO33">
        <v>2</v>
      </c>
      <c r="CP33">
        <v>1657681188</v>
      </c>
      <c r="CQ33">
        <v>377.413</v>
      </c>
      <c r="CR33">
        <v>399.979</v>
      </c>
      <c r="CS33">
        <v>26.3932</v>
      </c>
      <c r="CT33">
        <v>22.0536</v>
      </c>
      <c r="CU33">
        <v>371.172</v>
      </c>
      <c r="CV33">
        <v>25.008</v>
      </c>
      <c r="CW33">
        <v>550.097</v>
      </c>
      <c r="CX33">
        <v>100.778</v>
      </c>
      <c r="CY33">
        <v>0.10015</v>
      </c>
      <c r="CZ33">
        <v>28.1905</v>
      </c>
      <c r="DA33">
        <v>28.5216</v>
      </c>
      <c r="DB33">
        <v>999.9</v>
      </c>
      <c r="DC33">
        <v>0</v>
      </c>
      <c r="DD33">
        <v>0</v>
      </c>
      <c r="DE33">
        <v>4978.12</v>
      </c>
      <c r="DF33">
        <v>0</v>
      </c>
      <c r="DG33">
        <v>1557.85</v>
      </c>
      <c r="DH33">
        <v>-22.5653</v>
      </c>
      <c r="DI33">
        <v>387.645</v>
      </c>
      <c r="DJ33">
        <v>408.999</v>
      </c>
      <c r="DK33">
        <v>4.33961</v>
      </c>
      <c r="DL33">
        <v>399.979</v>
      </c>
      <c r="DM33">
        <v>22.0536</v>
      </c>
      <c r="DN33">
        <v>2.65986</v>
      </c>
      <c r="DO33">
        <v>2.22253</v>
      </c>
      <c r="DP33">
        <v>22.0392</v>
      </c>
      <c r="DQ33">
        <v>19.1256</v>
      </c>
      <c r="DR33">
        <v>1500.04</v>
      </c>
      <c r="DS33">
        <v>0.973001</v>
      </c>
      <c r="DT33">
        <v>0.0269988</v>
      </c>
      <c r="DU33">
        <v>0</v>
      </c>
      <c r="DV33">
        <v>2.3411</v>
      </c>
      <c r="DW33">
        <v>0</v>
      </c>
      <c r="DX33">
        <v>18950</v>
      </c>
      <c r="DY33">
        <v>13303.9</v>
      </c>
      <c r="DZ33">
        <v>37.187</v>
      </c>
      <c r="EA33">
        <v>39.437</v>
      </c>
      <c r="EB33">
        <v>37.75</v>
      </c>
      <c r="EC33">
        <v>38.312</v>
      </c>
      <c r="ED33">
        <v>37.375</v>
      </c>
      <c r="EE33">
        <v>1459.54</v>
      </c>
      <c r="EF33">
        <v>40.5</v>
      </c>
      <c r="EG33">
        <v>0</v>
      </c>
      <c r="EH33">
        <v>1657681188.9</v>
      </c>
      <c r="EI33">
        <v>0</v>
      </c>
      <c r="EJ33">
        <v>2.400956</v>
      </c>
      <c r="EK33">
        <v>0.1767538464835035</v>
      </c>
      <c r="EL33">
        <v>567.7538476420282</v>
      </c>
      <c r="EM33">
        <v>18885.636</v>
      </c>
      <c r="EN33">
        <v>15</v>
      </c>
      <c r="EO33">
        <v>1657681033</v>
      </c>
      <c r="EP33" t="s">
        <v>453</v>
      </c>
      <c r="EQ33">
        <v>1657681029</v>
      </c>
      <c r="ER33">
        <v>1657681033</v>
      </c>
      <c r="ES33">
        <v>15</v>
      </c>
      <c r="ET33">
        <v>-0.887</v>
      </c>
      <c r="EU33">
        <v>0.004</v>
      </c>
      <c r="EV33">
        <v>6.373</v>
      </c>
      <c r="EW33">
        <v>1.233</v>
      </c>
      <c r="EX33">
        <v>410</v>
      </c>
      <c r="EY33">
        <v>22</v>
      </c>
      <c r="EZ33">
        <v>0.13</v>
      </c>
      <c r="FA33">
        <v>0.02</v>
      </c>
      <c r="FB33">
        <v>-22.56520487804878</v>
      </c>
      <c r="FC33">
        <v>-0.2031533101045939</v>
      </c>
      <c r="FD33">
        <v>0.03645129695052523</v>
      </c>
      <c r="FE33">
        <v>0</v>
      </c>
      <c r="FF33">
        <v>4.312701463414634</v>
      </c>
      <c r="FG33">
        <v>-0.07421247386758878</v>
      </c>
      <c r="FH33">
        <v>0.02646277703851426</v>
      </c>
      <c r="FI33">
        <v>1</v>
      </c>
      <c r="FJ33">
        <v>1</v>
      </c>
      <c r="FK33">
        <v>2</v>
      </c>
      <c r="FL33" t="s">
        <v>401</v>
      </c>
      <c r="FM33">
        <v>3.05673</v>
      </c>
      <c r="FN33">
        <v>2.764</v>
      </c>
      <c r="FO33">
        <v>0.0944334</v>
      </c>
      <c r="FP33">
        <v>0.100565</v>
      </c>
      <c r="FQ33">
        <v>0.123351</v>
      </c>
      <c r="FR33">
        <v>0.113045</v>
      </c>
      <c r="FS33">
        <v>28510.2</v>
      </c>
      <c r="FT33">
        <v>22211.3</v>
      </c>
      <c r="FU33">
        <v>29573.2</v>
      </c>
      <c r="FV33">
        <v>24161.4</v>
      </c>
      <c r="FW33">
        <v>33858.1</v>
      </c>
      <c r="FX33">
        <v>31272.6</v>
      </c>
      <c r="FY33">
        <v>42458.1</v>
      </c>
      <c r="FZ33">
        <v>39396.4</v>
      </c>
      <c r="GA33">
        <v>2.04452</v>
      </c>
      <c r="GB33">
        <v>1.90155</v>
      </c>
      <c r="GC33">
        <v>0.0415929</v>
      </c>
      <c r="GD33">
        <v>0</v>
      </c>
      <c r="GE33">
        <v>27.8428</v>
      </c>
      <c r="GF33">
        <v>999.9</v>
      </c>
      <c r="GG33">
        <v>53</v>
      </c>
      <c r="GH33">
        <v>35.6</v>
      </c>
      <c r="GI33">
        <v>30.707</v>
      </c>
      <c r="GJ33">
        <v>30.8666</v>
      </c>
      <c r="GK33">
        <v>36.3542</v>
      </c>
      <c r="GL33">
        <v>1</v>
      </c>
      <c r="GM33">
        <v>0.259842</v>
      </c>
      <c r="GN33">
        <v>1.86893</v>
      </c>
      <c r="GO33">
        <v>20.2571</v>
      </c>
      <c r="GP33">
        <v>5.22568</v>
      </c>
      <c r="GQ33">
        <v>11.909</v>
      </c>
      <c r="GR33">
        <v>4.9637</v>
      </c>
      <c r="GS33">
        <v>3.292</v>
      </c>
      <c r="GT33">
        <v>9999</v>
      </c>
      <c r="GU33">
        <v>9999</v>
      </c>
      <c r="GV33">
        <v>9999</v>
      </c>
      <c r="GW33">
        <v>992.9</v>
      </c>
      <c r="GX33">
        <v>1.87729</v>
      </c>
      <c r="GY33">
        <v>1.87562</v>
      </c>
      <c r="GZ33">
        <v>1.87435</v>
      </c>
      <c r="HA33">
        <v>1.87357</v>
      </c>
      <c r="HB33">
        <v>1.875</v>
      </c>
      <c r="HC33">
        <v>1.86994</v>
      </c>
      <c r="HD33">
        <v>1.87408</v>
      </c>
      <c r="HE33">
        <v>1.87922</v>
      </c>
      <c r="HF33">
        <v>0</v>
      </c>
      <c r="HG33">
        <v>0</v>
      </c>
      <c r="HH33">
        <v>0</v>
      </c>
      <c r="HI33">
        <v>0</v>
      </c>
      <c r="HJ33" t="s">
        <v>402</v>
      </c>
      <c r="HK33" t="s">
        <v>403</v>
      </c>
      <c r="HL33" t="s">
        <v>404</v>
      </c>
      <c r="HM33" t="s">
        <v>405</v>
      </c>
      <c r="HN33" t="s">
        <v>405</v>
      </c>
      <c r="HO33" t="s">
        <v>404</v>
      </c>
      <c r="HP33">
        <v>0</v>
      </c>
      <c r="HQ33">
        <v>100</v>
      </c>
      <c r="HR33">
        <v>100</v>
      </c>
      <c r="HS33">
        <v>6.241</v>
      </c>
      <c r="HT33">
        <v>1.3852</v>
      </c>
      <c r="HU33">
        <v>4.282126053406861</v>
      </c>
      <c r="HV33">
        <v>0.006528983496677464</v>
      </c>
      <c r="HW33">
        <v>-3.637491770542342E-06</v>
      </c>
      <c r="HX33">
        <v>7.290883958971773E-10</v>
      </c>
      <c r="HY33">
        <v>0.430603114085206</v>
      </c>
      <c r="HZ33">
        <v>0.04196336603461088</v>
      </c>
      <c r="IA33">
        <v>-0.0004000174321647373</v>
      </c>
      <c r="IB33">
        <v>9.93194025241378E-06</v>
      </c>
      <c r="IC33">
        <v>1</v>
      </c>
      <c r="ID33">
        <v>2008</v>
      </c>
      <c r="IE33">
        <v>1</v>
      </c>
      <c r="IF33">
        <v>25</v>
      </c>
      <c r="IG33">
        <v>2.6</v>
      </c>
      <c r="IH33">
        <v>2.6</v>
      </c>
      <c r="II33">
        <v>1.03271</v>
      </c>
      <c r="IJ33">
        <v>2.44751</v>
      </c>
      <c r="IK33">
        <v>1.42578</v>
      </c>
      <c r="IL33">
        <v>2.2876</v>
      </c>
      <c r="IM33">
        <v>1.54785</v>
      </c>
      <c r="IN33">
        <v>2.32178</v>
      </c>
      <c r="IO33">
        <v>39.5666</v>
      </c>
      <c r="IP33">
        <v>15.4104</v>
      </c>
      <c r="IQ33">
        <v>18</v>
      </c>
      <c r="IR33">
        <v>571.1900000000001</v>
      </c>
      <c r="IS33">
        <v>464.41</v>
      </c>
      <c r="IT33">
        <v>25.0008</v>
      </c>
      <c r="IU33">
        <v>30.5256</v>
      </c>
      <c r="IV33">
        <v>30.0002</v>
      </c>
      <c r="IW33">
        <v>30.3864</v>
      </c>
      <c r="IX33">
        <v>30.3055</v>
      </c>
      <c r="IY33">
        <v>20.6784</v>
      </c>
      <c r="IZ33">
        <v>28.2414</v>
      </c>
      <c r="JA33">
        <v>0</v>
      </c>
      <c r="JB33">
        <v>25</v>
      </c>
      <c r="JC33">
        <v>400</v>
      </c>
      <c r="JD33">
        <v>22.0924</v>
      </c>
      <c r="JE33">
        <v>98.637</v>
      </c>
      <c r="JF33">
        <v>100.255</v>
      </c>
    </row>
    <row r="34" spans="1:266">
      <c r="A34">
        <v>18</v>
      </c>
      <c r="B34">
        <v>1657681263.5</v>
      </c>
      <c r="C34">
        <v>3037</v>
      </c>
      <c r="D34" t="s">
        <v>456</v>
      </c>
      <c r="E34" t="s">
        <v>457</v>
      </c>
      <c r="F34" t="s">
        <v>394</v>
      </c>
      <c r="H34" t="s">
        <v>451</v>
      </c>
      <c r="I34" t="s">
        <v>396</v>
      </c>
      <c r="J34" t="s">
        <v>452</v>
      </c>
      <c r="K34">
        <v>1657681263.5</v>
      </c>
      <c r="L34">
        <f>(M34)/1000</f>
        <v>0</v>
      </c>
      <c r="M34">
        <f>1000*CW34*AK34*(CS34-CT34)/(100*CL34*(1000-AK34*CS34))</f>
        <v>0</v>
      </c>
      <c r="N34">
        <f>CW34*AK34*(CR34-CQ34*(1000-AK34*CT34)/(1000-AK34*CS34))/(100*CL34)</f>
        <v>0</v>
      </c>
      <c r="O34">
        <f>CQ34 - IF(AK34&gt;1, N34*CL34*100.0/(AM34*DE34), 0)</f>
        <v>0</v>
      </c>
      <c r="P34">
        <f>((V34-L34/2)*O34-N34)/(V34+L34/2)</f>
        <v>0</v>
      </c>
      <c r="Q34">
        <f>P34*(CX34+CY34)/1000.0</f>
        <v>0</v>
      </c>
      <c r="R34">
        <f>(CQ34 - IF(AK34&gt;1, N34*CL34*100.0/(AM34*DE34), 0))*(CX34+CY34)/1000.0</f>
        <v>0</v>
      </c>
      <c r="S34">
        <f>2.0/((1/U34-1/T34)+SIGN(U34)*SQRT((1/U34-1/T34)*(1/U34-1/T34) + 4*CM34/((CM34+1)*(CM34+1))*(2*1/U34*1/T34-1/T34*1/T34)))</f>
        <v>0</v>
      </c>
      <c r="T34">
        <f>IF(LEFT(CN34,1)&lt;&gt;"0",IF(LEFT(CN34,1)="1",3.0,CO34),$D$5+$E$5*(DE34*CX34/($K$5*1000))+$F$5*(DE34*CX34/($K$5*1000))*MAX(MIN(CL34,$J$5),$I$5)*MAX(MIN(CL34,$J$5),$I$5)+$G$5*MAX(MIN(CL34,$J$5),$I$5)*(DE34*CX34/($K$5*1000))+$H$5*(DE34*CX34/($K$5*1000))*(DE34*CX34/($K$5*1000)))</f>
        <v>0</v>
      </c>
      <c r="U34">
        <f>L34*(1000-(1000*0.61365*exp(17.502*Y34/(240.97+Y34))/(CX34+CY34)+CS34)/2)/(1000*0.61365*exp(17.502*Y34/(240.97+Y34))/(CX34+CY34)-CS34)</f>
        <v>0</v>
      </c>
      <c r="V34">
        <f>1/((CM34+1)/(S34/1.6)+1/(T34/1.37)) + CM34/((CM34+1)/(S34/1.6) + CM34/(T34/1.37))</f>
        <v>0</v>
      </c>
      <c r="W34">
        <f>(CH34*CK34)</f>
        <v>0</v>
      </c>
      <c r="X34">
        <f>(CZ34+(W34+2*0.95*5.67E-8*(((CZ34+$B$7)+273)^4-(CZ34+273)^4)-44100*L34)/(1.84*29.3*T34+8*0.95*5.67E-8*(CZ34+273)^3))</f>
        <v>0</v>
      </c>
      <c r="Y34">
        <f>($C$7*DA34+$D$7*DB34+$E$7*X34)</f>
        <v>0</v>
      </c>
      <c r="Z34">
        <f>0.61365*exp(17.502*Y34/(240.97+Y34))</f>
        <v>0</v>
      </c>
      <c r="AA34">
        <f>(AB34/AC34*100)</f>
        <v>0</v>
      </c>
      <c r="AB34">
        <f>CS34*(CX34+CY34)/1000</f>
        <v>0</v>
      </c>
      <c r="AC34">
        <f>0.61365*exp(17.502*CZ34/(240.97+CZ34))</f>
        <v>0</v>
      </c>
      <c r="AD34">
        <f>(Z34-CS34*(CX34+CY34)/1000)</f>
        <v>0</v>
      </c>
      <c r="AE34">
        <f>(-L34*44100)</f>
        <v>0</v>
      </c>
      <c r="AF34">
        <f>2*29.3*T34*0.92*(CZ34-Y34)</f>
        <v>0</v>
      </c>
      <c r="AG34">
        <f>2*0.95*5.67E-8*(((CZ34+$B$7)+273)^4-(Y34+273)^4)</f>
        <v>0</v>
      </c>
      <c r="AH34">
        <f>W34+AG34+AE34+AF34</f>
        <v>0</v>
      </c>
      <c r="AI34">
        <v>0</v>
      </c>
      <c r="AJ34">
        <v>0</v>
      </c>
      <c r="AK34">
        <f>IF(AI34*$H$13&gt;=AM34,1.0,(AM34/(AM34-AI34*$H$13)))</f>
        <v>0</v>
      </c>
      <c r="AL34">
        <f>(AK34-1)*100</f>
        <v>0</v>
      </c>
      <c r="AM34">
        <f>MAX(0,($B$13+$C$13*DE34)/(1+$D$13*DE34)*CX34/(CZ34+273)*$E$13)</f>
        <v>0</v>
      </c>
      <c r="AN34" t="s">
        <v>398</v>
      </c>
      <c r="AO34" t="s">
        <v>398</v>
      </c>
      <c r="AP34">
        <v>0</v>
      </c>
      <c r="AQ34">
        <v>0</v>
      </c>
      <c r="AR34">
        <f>1-AP34/AQ34</f>
        <v>0</v>
      </c>
      <c r="AS34">
        <v>0</v>
      </c>
      <c r="AT34" t="s">
        <v>398</v>
      </c>
      <c r="AU34" t="s">
        <v>398</v>
      </c>
      <c r="AV34">
        <v>0</v>
      </c>
      <c r="AW34">
        <v>0</v>
      </c>
      <c r="AX34">
        <f>1-AV34/AW34</f>
        <v>0</v>
      </c>
      <c r="AY34">
        <v>0.5</v>
      </c>
      <c r="AZ34">
        <f>CI34</f>
        <v>0</v>
      </c>
      <c r="BA34">
        <f>N34</f>
        <v>0</v>
      </c>
      <c r="BB34">
        <f>AX34*AY34*AZ34</f>
        <v>0</v>
      </c>
      <c r="BC34">
        <f>(BA34-AS34)/AZ34</f>
        <v>0</v>
      </c>
      <c r="BD34">
        <f>(AQ34-AW34)/AW34</f>
        <v>0</v>
      </c>
      <c r="BE34">
        <f>AP34/(AR34+AP34/AW34)</f>
        <v>0</v>
      </c>
      <c r="BF34" t="s">
        <v>398</v>
      </c>
      <c r="BG34">
        <v>0</v>
      </c>
      <c r="BH34">
        <f>IF(BG34&lt;&gt;0, BG34, BE34)</f>
        <v>0</v>
      </c>
      <c r="BI34">
        <f>1-BH34/AW34</f>
        <v>0</v>
      </c>
      <c r="BJ34">
        <f>(AW34-AV34)/(AW34-BH34)</f>
        <v>0</v>
      </c>
      <c r="BK34">
        <f>(AQ34-AW34)/(AQ34-BH34)</f>
        <v>0</v>
      </c>
      <c r="BL34">
        <f>(AW34-AV34)/(AW34-AP34)</f>
        <v>0</v>
      </c>
      <c r="BM34">
        <f>(AQ34-AW34)/(AQ34-AP34)</f>
        <v>0</v>
      </c>
      <c r="BN34">
        <f>(BJ34*BH34/AV34)</f>
        <v>0</v>
      </c>
      <c r="BO34">
        <f>(1-BN34)</f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f>$B$11*DF34+$C$11*DG34+$F$11*DR34*(1-DU34)</f>
        <v>0</v>
      </c>
      <c r="CI34">
        <f>CH34*CJ34</f>
        <v>0</v>
      </c>
      <c r="CJ34">
        <f>($B$11*$D$9+$C$11*$D$9+$F$11*((EE34+DW34)/MAX(EE34+DW34+EF34, 0.1)*$I$9+EF34/MAX(EE34+DW34+EF34, 0.1)*$J$9))/($B$11+$C$11+$F$11)</f>
        <v>0</v>
      </c>
      <c r="CK34">
        <f>($B$11*$K$9+$C$11*$K$9+$F$11*((EE34+DW34)/MAX(EE34+DW34+EF34, 0.1)*$P$9+EF34/MAX(EE34+DW34+EF34, 0.1)*$Q$9))/($B$11+$C$11+$F$11)</f>
        <v>0</v>
      </c>
      <c r="CL34">
        <v>6</v>
      </c>
      <c r="CM34">
        <v>0.5</v>
      </c>
      <c r="CN34" t="s">
        <v>399</v>
      </c>
      <c r="CO34">
        <v>2</v>
      </c>
      <c r="CP34">
        <v>1657681263.5</v>
      </c>
      <c r="CQ34">
        <v>283.669</v>
      </c>
      <c r="CR34">
        <v>299.941</v>
      </c>
      <c r="CS34">
        <v>26.3563</v>
      </c>
      <c r="CT34">
        <v>22.0067</v>
      </c>
      <c r="CU34">
        <v>277.802</v>
      </c>
      <c r="CV34">
        <v>24.9726</v>
      </c>
      <c r="CW34">
        <v>550.072</v>
      </c>
      <c r="CX34">
        <v>100.775</v>
      </c>
      <c r="CY34">
        <v>0.0997218</v>
      </c>
      <c r="CZ34">
        <v>28.1302</v>
      </c>
      <c r="DA34">
        <v>28.4566</v>
      </c>
      <c r="DB34">
        <v>999.9</v>
      </c>
      <c r="DC34">
        <v>0</v>
      </c>
      <c r="DD34">
        <v>0</v>
      </c>
      <c r="DE34">
        <v>5026.88</v>
      </c>
      <c r="DF34">
        <v>0</v>
      </c>
      <c r="DG34">
        <v>1565.56</v>
      </c>
      <c r="DH34">
        <v>-16.3081</v>
      </c>
      <c r="DI34">
        <v>291.311</v>
      </c>
      <c r="DJ34">
        <v>306.691</v>
      </c>
      <c r="DK34">
        <v>4.34964</v>
      </c>
      <c r="DL34">
        <v>299.941</v>
      </c>
      <c r="DM34">
        <v>22.0067</v>
      </c>
      <c r="DN34">
        <v>2.65607</v>
      </c>
      <c r="DO34">
        <v>2.21774</v>
      </c>
      <c r="DP34">
        <v>22.0158</v>
      </c>
      <c r="DQ34">
        <v>19.091</v>
      </c>
      <c r="DR34">
        <v>1499.84</v>
      </c>
      <c r="DS34">
        <v>0.972996</v>
      </c>
      <c r="DT34">
        <v>0.0270039</v>
      </c>
      <c r="DU34">
        <v>0</v>
      </c>
      <c r="DV34">
        <v>2.6123</v>
      </c>
      <c r="DW34">
        <v>0</v>
      </c>
      <c r="DX34">
        <v>18853.3</v>
      </c>
      <c r="DY34">
        <v>13302.1</v>
      </c>
      <c r="DZ34">
        <v>37.125</v>
      </c>
      <c r="EA34">
        <v>39.312</v>
      </c>
      <c r="EB34">
        <v>37.625</v>
      </c>
      <c r="EC34">
        <v>38.25</v>
      </c>
      <c r="ED34">
        <v>37.437</v>
      </c>
      <c r="EE34">
        <v>1459.34</v>
      </c>
      <c r="EF34">
        <v>40.5</v>
      </c>
      <c r="EG34">
        <v>0</v>
      </c>
      <c r="EH34">
        <v>1657681264.5</v>
      </c>
      <c r="EI34">
        <v>0</v>
      </c>
      <c r="EJ34">
        <v>2.304456</v>
      </c>
      <c r="EK34">
        <v>0.8929307679526867</v>
      </c>
      <c r="EL34">
        <v>1651.069228831022</v>
      </c>
      <c r="EM34">
        <v>18653.368</v>
      </c>
      <c r="EN34">
        <v>15</v>
      </c>
      <c r="EO34">
        <v>1657681281</v>
      </c>
      <c r="EP34" t="s">
        <v>458</v>
      </c>
      <c r="EQ34">
        <v>1657681281</v>
      </c>
      <c r="ER34">
        <v>1657681033</v>
      </c>
      <c r="ES34">
        <v>16</v>
      </c>
      <c r="ET34">
        <v>-0.04</v>
      </c>
      <c r="EU34">
        <v>0.004</v>
      </c>
      <c r="EV34">
        <v>5.867</v>
      </c>
      <c r="EW34">
        <v>1.233</v>
      </c>
      <c r="EX34">
        <v>300</v>
      </c>
      <c r="EY34">
        <v>22</v>
      </c>
      <c r="EZ34">
        <v>0.12</v>
      </c>
      <c r="FA34">
        <v>0.02</v>
      </c>
      <c r="FB34">
        <v>-16.2860325</v>
      </c>
      <c r="FC34">
        <v>0.05330093808631188</v>
      </c>
      <c r="FD34">
        <v>0.0263141443666711</v>
      </c>
      <c r="FE34">
        <v>1</v>
      </c>
      <c r="FF34">
        <v>4.355999249999999</v>
      </c>
      <c r="FG34">
        <v>-0.04232499061915281</v>
      </c>
      <c r="FH34">
        <v>0.008940284499807539</v>
      </c>
      <c r="FI34">
        <v>1</v>
      </c>
      <c r="FJ34">
        <v>2</v>
      </c>
      <c r="FK34">
        <v>2</v>
      </c>
      <c r="FL34" t="s">
        <v>417</v>
      </c>
      <c r="FM34">
        <v>3.05661</v>
      </c>
      <c r="FN34">
        <v>2.76379</v>
      </c>
      <c r="FO34">
        <v>0.074674</v>
      </c>
      <c r="FP34">
        <v>0.0799869</v>
      </c>
      <c r="FQ34">
        <v>0.12322</v>
      </c>
      <c r="FR34">
        <v>0.11287</v>
      </c>
      <c r="FS34">
        <v>29130.9</v>
      </c>
      <c r="FT34">
        <v>22719.5</v>
      </c>
      <c r="FU34">
        <v>29571.5</v>
      </c>
      <c r="FV34">
        <v>24161.3</v>
      </c>
      <c r="FW34">
        <v>33860.6</v>
      </c>
      <c r="FX34">
        <v>31278.1</v>
      </c>
      <c r="FY34">
        <v>42455.7</v>
      </c>
      <c r="FZ34">
        <v>39396.3</v>
      </c>
      <c r="GA34">
        <v>2.04395</v>
      </c>
      <c r="GB34">
        <v>1.90105</v>
      </c>
      <c r="GC34">
        <v>0.0399724</v>
      </c>
      <c r="GD34">
        <v>0</v>
      </c>
      <c r="GE34">
        <v>27.8041</v>
      </c>
      <c r="GF34">
        <v>999.9</v>
      </c>
      <c r="GG34">
        <v>51.9</v>
      </c>
      <c r="GH34">
        <v>35.8</v>
      </c>
      <c r="GI34">
        <v>30.4052</v>
      </c>
      <c r="GJ34">
        <v>30.6866</v>
      </c>
      <c r="GK34">
        <v>36.266</v>
      </c>
      <c r="GL34">
        <v>1</v>
      </c>
      <c r="GM34">
        <v>0.260307</v>
      </c>
      <c r="GN34">
        <v>1.85743</v>
      </c>
      <c r="GO34">
        <v>20.2573</v>
      </c>
      <c r="GP34">
        <v>5.22732</v>
      </c>
      <c r="GQ34">
        <v>11.9092</v>
      </c>
      <c r="GR34">
        <v>4.96375</v>
      </c>
      <c r="GS34">
        <v>3.292</v>
      </c>
      <c r="GT34">
        <v>9999</v>
      </c>
      <c r="GU34">
        <v>9999</v>
      </c>
      <c r="GV34">
        <v>9999</v>
      </c>
      <c r="GW34">
        <v>992.9</v>
      </c>
      <c r="GX34">
        <v>1.87729</v>
      </c>
      <c r="GY34">
        <v>1.87561</v>
      </c>
      <c r="GZ34">
        <v>1.87436</v>
      </c>
      <c r="HA34">
        <v>1.87358</v>
      </c>
      <c r="HB34">
        <v>1.875</v>
      </c>
      <c r="HC34">
        <v>1.86996</v>
      </c>
      <c r="HD34">
        <v>1.8741</v>
      </c>
      <c r="HE34">
        <v>1.87925</v>
      </c>
      <c r="HF34">
        <v>0</v>
      </c>
      <c r="HG34">
        <v>0</v>
      </c>
      <c r="HH34">
        <v>0</v>
      </c>
      <c r="HI34">
        <v>0</v>
      </c>
      <c r="HJ34" t="s">
        <v>402</v>
      </c>
      <c r="HK34" t="s">
        <v>403</v>
      </c>
      <c r="HL34" t="s">
        <v>404</v>
      </c>
      <c r="HM34" t="s">
        <v>405</v>
      </c>
      <c r="HN34" t="s">
        <v>405</v>
      </c>
      <c r="HO34" t="s">
        <v>404</v>
      </c>
      <c r="HP34">
        <v>0</v>
      </c>
      <c r="HQ34">
        <v>100</v>
      </c>
      <c r="HR34">
        <v>100</v>
      </c>
      <c r="HS34">
        <v>5.867</v>
      </c>
      <c r="HT34">
        <v>1.3837</v>
      </c>
      <c r="HU34">
        <v>4.282126053406861</v>
      </c>
      <c r="HV34">
        <v>0.006528983496677464</v>
      </c>
      <c r="HW34">
        <v>-3.637491770542342E-06</v>
      </c>
      <c r="HX34">
        <v>7.290883958971773E-10</v>
      </c>
      <c r="HY34">
        <v>0.430603114085206</v>
      </c>
      <c r="HZ34">
        <v>0.04196336603461088</v>
      </c>
      <c r="IA34">
        <v>-0.0004000174321647373</v>
      </c>
      <c r="IB34">
        <v>9.93194025241378E-06</v>
      </c>
      <c r="IC34">
        <v>1</v>
      </c>
      <c r="ID34">
        <v>2008</v>
      </c>
      <c r="IE34">
        <v>1</v>
      </c>
      <c r="IF34">
        <v>25</v>
      </c>
      <c r="IG34">
        <v>3.9</v>
      </c>
      <c r="IH34">
        <v>3.8</v>
      </c>
      <c r="II34">
        <v>0.817871</v>
      </c>
      <c r="IJ34">
        <v>2.46216</v>
      </c>
      <c r="IK34">
        <v>1.42578</v>
      </c>
      <c r="IL34">
        <v>2.2876</v>
      </c>
      <c r="IM34">
        <v>1.54785</v>
      </c>
      <c r="IN34">
        <v>2.28882</v>
      </c>
      <c r="IO34">
        <v>39.7171</v>
      </c>
      <c r="IP34">
        <v>15.3929</v>
      </c>
      <c r="IQ34">
        <v>18</v>
      </c>
      <c r="IR34">
        <v>570.981</v>
      </c>
      <c r="IS34">
        <v>464.241</v>
      </c>
      <c r="IT34">
        <v>24.9992</v>
      </c>
      <c r="IU34">
        <v>30.5415</v>
      </c>
      <c r="IV34">
        <v>30.0002</v>
      </c>
      <c r="IW34">
        <v>30.4074</v>
      </c>
      <c r="IX34">
        <v>30.3238</v>
      </c>
      <c r="IY34">
        <v>16.3675</v>
      </c>
      <c r="IZ34">
        <v>27.1175</v>
      </c>
      <c r="JA34">
        <v>0</v>
      </c>
      <c r="JB34">
        <v>25</v>
      </c>
      <c r="JC34">
        <v>300</v>
      </c>
      <c r="JD34">
        <v>22.0916</v>
      </c>
      <c r="JE34">
        <v>98.6314</v>
      </c>
      <c r="JF34">
        <v>100.254</v>
      </c>
    </row>
    <row r="35" spans="1:266">
      <c r="A35">
        <v>19</v>
      </c>
      <c r="B35">
        <v>1657681357</v>
      </c>
      <c r="C35">
        <v>3130.5</v>
      </c>
      <c r="D35" t="s">
        <v>459</v>
      </c>
      <c r="E35" t="s">
        <v>460</v>
      </c>
      <c r="F35" t="s">
        <v>394</v>
      </c>
      <c r="H35" t="s">
        <v>451</v>
      </c>
      <c r="I35" t="s">
        <v>396</v>
      </c>
      <c r="J35" t="s">
        <v>452</v>
      </c>
      <c r="K35">
        <v>1657681357</v>
      </c>
      <c r="L35">
        <f>(M35)/1000</f>
        <v>0</v>
      </c>
      <c r="M35">
        <f>1000*CW35*AK35*(CS35-CT35)/(100*CL35*(1000-AK35*CS35))</f>
        <v>0</v>
      </c>
      <c r="N35">
        <f>CW35*AK35*(CR35-CQ35*(1000-AK35*CT35)/(1000-AK35*CS35))/(100*CL35)</f>
        <v>0</v>
      </c>
      <c r="O35">
        <f>CQ35 - IF(AK35&gt;1, N35*CL35*100.0/(AM35*DE35), 0)</f>
        <v>0</v>
      </c>
      <c r="P35">
        <f>((V35-L35/2)*O35-N35)/(V35+L35/2)</f>
        <v>0</v>
      </c>
      <c r="Q35">
        <f>P35*(CX35+CY35)/1000.0</f>
        <v>0</v>
      </c>
      <c r="R35">
        <f>(CQ35 - IF(AK35&gt;1, N35*CL35*100.0/(AM35*DE35), 0))*(CX35+CY35)/1000.0</f>
        <v>0</v>
      </c>
      <c r="S35">
        <f>2.0/((1/U35-1/T35)+SIGN(U35)*SQRT((1/U35-1/T35)*(1/U35-1/T35) + 4*CM35/((CM35+1)*(CM35+1))*(2*1/U35*1/T35-1/T35*1/T35)))</f>
        <v>0</v>
      </c>
      <c r="T35">
        <f>IF(LEFT(CN35,1)&lt;&gt;"0",IF(LEFT(CN35,1)="1",3.0,CO35),$D$5+$E$5*(DE35*CX35/($K$5*1000))+$F$5*(DE35*CX35/($K$5*1000))*MAX(MIN(CL35,$J$5),$I$5)*MAX(MIN(CL35,$J$5),$I$5)+$G$5*MAX(MIN(CL35,$J$5),$I$5)*(DE35*CX35/($K$5*1000))+$H$5*(DE35*CX35/($K$5*1000))*(DE35*CX35/($K$5*1000)))</f>
        <v>0</v>
      </c>
      <c r="U35">
        <f>L35*(1000-(1000*0.61365*exp(17.502*Y35/(240.97+Y35))/(CX35+CY35)+CS35)/2)/(1000*0.61365*exp(17.502*Y35/(240.97+Y35))/(CX35+CY35)-CS35)</f>
        <v>0</v>
      </c>
      <c r="V35">
        <f>1/((CM35+1)/(S35/1.6)+1/(T35/1.37)) + CM35/((CM35+1)/(S35/1.6) + CM35/(T35/1.37))</f>
        <v>0</v>
      </c>
      <c r="W35">
        <f>(CH35*CK35)</f>
        <v>0</v>
      </c>
      <c r="X35">
        <f>(CZ35+(W35+2*0.95*5.67E-8*(((CZ35+$B$7)+273)^4-(CZ35+273)^4)-44100*L35)/(1.84*29.3*T35+8*0.95*5.67E-8*(CZ35+273)^3))</f>
        <v>0</v>
      </c>
      <c r="Y35">
        <f>($C$7*DA35+$D$7*DB35+$E$7*X35)</f>
        <v>0</v>
      </c>
      <c r="Z35">
        <f>0.61365*exp(17.502*Y35/(240.97+Y35))</f>
        <v>0</v>
      </c>
      <c r="AA35">
        <f>(AB35/AC35*100)</f>
        <v>0</v>
      </c>
      <c r="AB35">
        <f>CS35*(CX35+CY35)/1000</f>
        <v>0</v>
      </c>
      <c r="AC35">
        <f>0.61365*exp(17.502*CZ35/(240.97+CZ35))</f>
        <v>0</v>
      </c>
      <c r="AD35">
        <f>(Z35-CS35*(CX35+CY35)/1000)</f>
        <v>0</v>
      </c>
      <c r="AE35">
        <f>(-L35*44100)</f>
        <v>0</v>
      </c>
      <c r="AF35">
        <f>2*29.3*T35*0.92*(CZ35-Y35)</f>
        <v>0</v>
      </c>
      <c r="AG35">
        <f>2*0.95*5.67E-8*(((CZ35+$B$7)+273)^4-(Y35+273)^4)</f>
        <v>0</v>
      </c>
      <c r="AH35">
        <f>W35+AG35+AE35+AF35</f>
        <v>0</v>
      </c>
      <c r="AI35">
        <v>0</v>
      </c>
      <c r="AJ35">
        <v>0</v>
      </c>
      <c r="AK35">
        <f>IF(AI35*$H$13&gt;=AM35,1.0,(AM35/(AM35-AI35*$H$13)))</f>
        <v>0</v>
      </c>
      <c r="AL35">
        <f>(AK35-1)*100</f>
        <v>0</v>
      </c>
      <c r="AM35">
        <f>MAX(0,($B$13+$C$13*DE35)/(1+$D$13*DE35)*CX35/(CZ35+273)*$E$13)</f>
        <v>0</v>
      </c>
      <c r="AN35" t="s">
        <v>398</v>
      </c>
      <c r="AO35" t="s">
        <v>398</v>
      </c>
      <c r="AP35">
        <v>0</v>
      </c>
      <c r="AQ35">
        <v>0</v>
      </c>
      <c r="AR35">
        <f>1-AP35/AQ35</f>
        <v>0</v>
      </c>
      <c r="AS35">
        <v>0</v>
      </c>
      <c r="AT35" t="s">
        <v>398</v>
      </c>
      <c r="AU35" t="s">
        <v>398</v>
      </c>
      <c r="AV35">
        <v>0</v>
      </c>
      <c r="AW35">
        <v>0</v>
      </c>
      <c r="AX35">
        <f>1-AV35/AW35</f>
        <v>0</v>
      </c>
      <c r="AY35">
        <v>0.5</v>
      </c>
      <c r="AZ35">
        <f>CI35</f>
        <v>0</v>
      </c>
      <c r="BA35">
        <f>N35</f>
        <v>0</v>
      </c>
      <c r="BB35">
        <f>AX35*AY35*AZ35</f>
        <v>0</v>
      </c>
      <c r="BC35">
        <f>(BA35-AS35)/AZ35</f>
        <v>0</v>
      </c>
      <c r="BD35">
        <f>(AQ35-AW35)/AW35</f>
        <v>0</v>
      </c>
      <c r="BE35">
        <f>AP35/(AR35+AP35/AW35)</f>
        <v>0</v>
      </c>
      <c r="BF35" t="s">
        <v>398</v>
      </c>
      <c r="BG35">
        <v>0</v>
      </c>
      <c r="BH35">
        <f>IF(BG35&lt;&gt;0, BG35, BE35)</f>
        <v>0</v>
      </c>
      <c r="BI35">
        <f>1-BH35/AW35</f>
        <v>0</v>
      </c>
      <c r="BJ35">
        <f>(AW35-AV35)/(AW35-BH35)</f>
        <v>0</v>
      </c>
      <c r="BK35">
        <f>(AQ35-AW35)/(AQ35-BH35)</f>
        <v>0</v>
      </c>
      <c r="BL35">
        <f>(AW35-AV35)/(AW35-AP35)</f>
        <v>0</v>
      </c>
      <c r="BM35">
        <f>(AQ35-AW35)/(AQ35-AP35)</f>
        <v>0</v>
      </c>
      <c r="BN35">
        <f>(BJ35*BH35/AV35)</f>
        <v>0</v>
      </c>
      <c r="BO35">
        <f>(1-BN35)</f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f>$B$11*DF35+$C$11*DG35+$F$11*DR35*(1-DU35)</f>
        <v>0</v>
      </c>
      <c r="CI35">
        <f>CH35*CJ35</f>
        <v>0</v>
      </c>
      <c r="CJ35">
        <f>($B$11*$D$9+$C$11*$D$9+$F$11*((EE35+DW35)/MAX(EE35+DW35+EF35, 0.1)*$I$9+EF35/MAX(EE35+DW35+EF35, 0.1)*$J$9))/($B$11+$C$11+$F$11)</f>
        <v>0</v>
      </c>
      <c r="CK35">
        <f>($B$11*$K$9+$C$11*$K$9+$F$11*((EE35+DW35)/MAX(EE35+DW35+EF35, 0.1)*$P$9+EF35/MAX(EE35+DW35+EF35, 0.1)*$Q$9))/($B$11+$C$11+$F$11)</f>
        <v>0</v>
      </c>
      <c r="CL35">
        <v>6</v>
      </c>
      <c r="CM35">
        <v>0.5</v>
      </c>
      <c r="CN35" t="s">
        <v>399</v>
      </c>
      <c r="CO35">
        <v>2</v>
      </c>
      <c r="CP35">
        <v>1657681357</v>
      </c>
      <c r="CQ35">
        <v>190.343</v>
      </c>
      <c r="CR35">
        <v>199.998</v>
      </c>
      <c r="CS35">
        <v>26.1518</v>
      </c>
      <c r="CT35">
        <v>21.6854</v>
      </c>
      <c r="CU35">
        <v>184.995</v>
      </c>
      <c r="CV35">
        <v>24.776</v>
      </c>
      <c r="CW35">
        <v>550.22</v>
      </c>
      <c r="CX35">
        <v>100.775</v>
      </c>
      <c r="CY35">
        <v>0.100235</v>
      </c>
      <c r="CZ35">
        <v>28.1168</v>
      </c>
      <c r="DA35">
        <v>28.4258</v>
      </c>
      <c r="DB35">
        <v>999.9</v>
      </c>
      <c r="DC35">
        <v>0</v>
      </c>
      <c r="DD35">
        <v>0</v>
      </c>
      <c r="DE35">
        <v>4968.12</v>
      </c>
      <c r="DF35">
        <v>0</v>
      </c>
      <c r="DG35">
        <v>1573.89</v>
      </c>
      <c r="DH35">
        <v>-9.672779999999999</v>
      </c>
      <c r="DI35">
        <v>195.436</v>
      </c>
      <c r="DJ35">
        <v>204.431</v>
      </c>
      <c r="DK35">
        <v>4.46638</v>
      </c>
      <c r="DL35">
        <v>199.998</v>
      </c>
      <c r="DM35">
        <v>21.6854</v>
      </c>
      <c r="DN35">
        <v>2.63544</v>
      </c>
      <c r="DO35">
        <v>2.18534</v>
      </c>
      <c r="DP35">
        <v>21.888</v>
      </c>
      <c r="DQ35">
        <v>18.8553</v>
      </c>
      <c r="DR35">
        <v>1499.8</v>
      </c>
      <c r="DS35">
        <v>0.972996</v>
      </c>
      <c r="DT35">
        <v>0.0270039</v>
      </c>
      <c r="DU35">
        <v>0</v>
      </c>
      <c r="DV35">
        <v>2.4593</v>
      </c>
      <c r="DW35">
        <v>0</v>
      </c>
      <c r="DX35">
        <v>18193.9</v>
      </c>
      <c r="DY35">
        <v>13301.8</v>
      </c>
      <c r="DZ35">
        <v>37</v>
      </c>
      <c r="EA35">
        <v>39.187</v>
      </c>
      <c r="EB35">
        <v>37.5</v>
      </c>
      <c r="EC35">
        <v>38.125</v>
      </c>
      <c r="ED35">
        <v>37.187</v>
      </c>
      <c r="EE35">
        <v>1459.3</v>
      </c>
      <c r="EF35">
        <v>40.5</v>
      </c>
      <c r="EG35">
        <v>0</v>
      </c>
      <c r="EH35">
        <v>1657681358.1</v>
      </c>
      <c r="EI35">
        <v>0</v>
      </c>
      <c r="EJ35">
        <v>2.36572</v>
      </c>
      <c r="EK35">
        <v>-0.08778462248822189</v>
      </c>
      <c r="EL35">
        <v>-1193.07692589238</v>
      </c>
      <c r="EM35">
        <v>18182.72</v>
      </c>
      <c r="EN35">
        <v>15</v>
      </c>
      <c r="EO35">
        <v>1657681376.5</v>
      </c>
      <c r="EP35" t="s">
        <v>461</v>
      </c>
      <c r="EQ35">
        <v>1657681376.5</v>
      </c>
      <c r="ER35">
        <v>1657681033</v>
      </c>
      <c r="ES35">
        <v>17</v>
      </c>
      <c r="ET35">
        <v>-0.032</v>
      </c>
      <c r="EU35">
        <v>0.004</v>
      </c>
      <c r="EV35">
        <v>5.348</v>
      </c>
      <c r="EW35">
        <v>1.233</v>
      </c>
      <c r="EX35">
        <v>200</v>
      </c>
      <c r="EY35">
        <v>22</v>
      </c>
      <c r="EZ35">
        <v>0.16</v>
      </c>
      <c r="FA35">
        <v>0.02</v>
      </c>
      <c r="FB35">
        <v>-9.662437073170731</v>
      </c>
      <c r="FC35">
        <v>0.07524229965155148</v>
      </c>
      <c r="FD35">
        <v>0.02461734647623978</v>
      </c>
      <c r="FE35">
        <v>1</v>
      </c>
      <c r="FF35">
        <v>4.485049756097561</v>
      </c>
      <c r="FG35">
        <v>-0.07869177700347221</v>
      </c>
      <c r="FH35">
        <v>0.01060378958670192</v>
      </c>
      <c r="FI35">
        <v>1</v>
      </c>
      <c r="FJ35">
        <v>2</v>
      </c>
      <c r="FK35">
        <v>2</v>
      </c>
      <c r="FL35" t="s">
        <v>417</v>
      </c>
      <c r="FM35">
        <v>3.05705</v>
      </c>
      <c r="FN35">
        <v>2.76405</v>
      </c>
      <c r="FO35">
        <v>0.0523768</v>
      </c>
      <c r="FP35">
        <v>0.0564901</v>
      </c>
      <c r="FQ35">
        <v>0.122551</v>
      </c>
      <c r="FR35">
        <v>0.111728</v>
      </c>
      <c r="FS35">
        <v>29835.3</v>
      </c>
      <c r="FT35">
        <v>23303.5</v>
      </c>
      <c r="FU35">
        <v>29573.6</v>
      </c>
      <c r="FV35">
        <v>24164.8</v>
      </c>
      <c r="FW35">
        <v>33887.4</v>
      </c>
      <c r="FX35">
        <v>31322.3</v>
      </c>
      <c r="FY35">
        <v>42457.8</v>
      </c>
      <c r="FZ35">
        <v>39401.9</v>
      </c>
      <c r="GA35">
        <v>2.0448</v>
      </c>
      <c r="GB35">
        <v>1.90035</v>
      </c>
      <c r="GC35">
        <v>0.0434555</v>
      </c>
      <c r="GD35">
        <v>0</v>
      </c>
      <c r="GE35">
        <v>27.7164</v>
      </c>
      <c r="GF35">
        <v>999.9</v>
      </c>
      <c r="GG35">
        <v>50.6</v>
      </c>
      <c r="GH35">
        <v>35.9</v>
      </c>
      <c r="GI35">
        <v>29.8045</v>
      </c>
      <c r="GJ35">
        <v>30.6666</v>
      </c>
      <c r="GK35">
        <v>35.8734</v>
      </c>
      <c r="GL35">
        <v>1</v>
      </c>
      <c r="GM35">
        <v>0.255203</v>
      </c>
      <c r="GN35">
        <v>1.79683</v>
      </c>
      <c r="GO35">
        <v>20.2583</v>
      </c>
      <c r="GP35">
        <v>5.22388</v>
      </c>
      <c r="GQ35">
        <v>11.9081</v>
      </c>
      <c r="GR35">
        <v>4.96385</v>
      </c>
      <c r="GS35">
        <v>3.292</v>
      </c>
      <c r="GT35">
        <v>9999</v>
      </c>
      <c r="GU35">
        <v>9999</v>
      </c>
      <c r="GV35">
        <v>9999</v>
      </c>
      <c r="GW35">
        <v>993</v>
      </c>
      <c r="GX35">
        <v>1.8773</v>
      </c>
      <c r="GY35">
        <v>1.87561</v>
      </c>
      <c r="GZ35">
        <v>1.87437</v>
      </c>
      <c r="HA35">
        <v>1.87363</v>
      </c>
      <c r="HB35">
        <v>1.875</v>
      </c>
      <c r="HC35">
        <v>1.86996</v>
      </c>
      <c r="HD35">
        <v>1.87409</v>
      </c>
      <c r="HE35">
        <v>1.87925</v>
      </c>
      <c r="HF35">
        <v>0</v>
      </c>
      <c r="HG35">
        <v>0</v>
      </c>
      <c r="HH35">
        <v>0</v>
      </c>
      <c r="HI35">
        <v>0</v>
      </c>
      <c r="HJ35" t="s">
        <v>402</v>
      </c>
      <c r="HK35" t="s">
        <v>403</v>
      </c>
      <c r="HL35" t="s">
        <v>404</v>
      </c>
      <c r="HM35" t="s">
        <v>405</v>
      </c>
      <c r="HN35" t="s">
        <v>405</v>
      </c>
      <c r="HO35" t="s">
        <v>404</v>
      </c>
      <c r="HP35">
        <v>0</v>
      </c>
      <c r="HQ35">
        <v>100</v>
      </c>
      <c r="HR35">
        <v>100</v>
      </c>
      <c r="HS35">
        <v>5.348</v>
      </c>
      <c r="HT35">
        <v>1.3758</v>
      </c>
      <c r="HU35">
        <v>4.242016948554257</v>
      </c>
      <c r="HV35">
        <v>0.006528983496677464</v>
      </c>
      <c r="HW35">
        <v>-3.637491770542342E-06</v>
      </c>
      <c r="HX35">
        <v>7.290883958971773E-10</v>
      </c>
      <c r="HY35">
        <v>0.430603114085206</v>
      </c>
      <c r="HZ35">
        <v>0.04196336603461088</v>
      </c>
      <c r="IA35">
        <v>-0.0004000174321647373</v>
      </c>
      <c r="IB35">
        <v>9.93194025241378E-06</v>
      </c>
      <c r="IC35">
        <v>1</v>
      </c>
      <c r="ID35">
        <v>2008</v>
      </c>
      <c r="IE35">
        <v>1</v>
      </c>
      <c r="IF35">
        <v>25</v>
      </c>
      <c r="IG35">
        <v>1.3</v>
      </c>
      <c r="IH35">
        <v>5.4</v>
      </c>
      <c r="II35">
        <v>0.59082</v>
      </c>
      <c r="IJ35">
        <v>2.46948</v>
      </c>
      <c r="IK35">
        <v>1.42578</v>
      </c>
      <c r="IL35">
        <v>2.2876</v>
      </c>
      <c r="IM35">
        <v>1.54785</v>
      </c>
      <c r="IN35">
        <v>2.29126</v>
      </c>
      <c r="IO35">
        <v>39.868</v>
      </c>
      <c r="IP35">
        <v>15.3754</v>
      </c>
      <c r="IQ35">
        <v>18</v>
      </c>
      <c r="IR35">
        <v>571.35</v>
      </c>
      <c r="IS35">
        <v>463.608</v>
      </c>
      <c r="IT35">
        <v>24.9995</v>
      </c>
      <c r="IU35">
        <v>30.5014</v>
      </c>
      <c r="IV35">
        <v>29.9997</v>
      </c>
      <c r="IW35">
        <v>30.3829</v>
      </c>
      <c r="IX35">
        <v>30.2977</v>
      </c>
      <c r="IY35">
        <v>11.8564</v>
      </c>
      <c r="IZ35">
        <v>26.5566</v>
      </c>
      <c r="JA35">
        <v>0</v>
      </c>
      <c r="JB35">
        <v>25</v>
      </c>
      <c r="JC35">
        <v>200</v>
      </c>
      <c r="JD35">
        <v>21.7909</v>
      </c>
      <c r="JE35">
        <v>98.63720000000001</v>
      </c>
      <c r="JF35">
        <v>100.269</v>
      </c>
    </row>
    <row r="36" spans="1:266">
      <c r="A36">
        <v>20</v>
      </c>
      <c r="B36">
        <v>1657681452.5</v>
      </c>
      <c r="C36">
        <v>3226</v>
      </c>
      <c r="D36" t="s">
        <v>462</v>
      </c>
      <c r="E36" t="s">
        <v>463</v>
      </c>
      <c r="F36" t="s">
        <v>394</v>
      </c>
      <c r="H36" t="s">
        <v>451</v>
      </c>
      <c r="I36" t="s">
        <v>396</v>
      </c>
      <c r="J36" t="s">
        <v>452</v>
      </c>
      <c r="K36">
        <v>1657681452.5</v>
      </c>
      <c r="L36">
        <f>(M36)/1000</f>
        <v>0</v>
      </c>
      <c r="M36">
        <f>1000*CW36*AK36*(CS36-CT36)/(100*CL36*(1000-AK36*CS36))</f>
        <v>0</v>
      </c>
      <c r="N36">
        <f>CW36*AK36*(CR36-CQ36*(1000-AK36*CT36)/(1000-AK36*CS36))/(100*CL36)</f>
        <v>0</v>
      </c>
      <c r="O36">
        <f>CQ36 - IF(AK36&gt;1, N36*CL36*100.0/(AM36*DE36), 0)</f>
        <v>0</v>
      </c>
      <c r="P36">
        <f>((V36-L36/2)*O36-N36)/(V36+L36/2)</f>
        <v>0</v>
      </c>
      <c r="Q36">
        <f>P36*(CX36+CY36)/1000.0</f>
        <v>0</v>
      </c>
      <c r="R36">
        <f>(CQ36 - IF(AK36&gt;1, N36*CL36*100.0/(AM36*DE36), 0))*(CX36+CY36)/1000.0</f>
        <v>0</v>
      </c>
      <c r="S36">
        <f>2.0/((1/U36-1/T36)+SIGN(U36)*SQRT((1/U36-1/T36)*(1/U36-1/T36) + 4*CM36/((CM36+1)*(CM36+1))*(2*1/U36*1/T36-1/T36*1/T36)))</f>
        <v>0</v>
      </c>
      <c r="T36">
        <f>IF(LEFT(CN36,1)&lt;&gt;"0",IF(LEFT(CN36,1)="1",3.0,CO36),$D$5+$E$5*(DE36*CX36/($K$5*1000))+$F$5*(DE36*CX36/($K$5*1000))*MAX(MIN(CL36,$J$5),$I$5)*MAX(MIN(CL36,$J$5),$I$5)+$G$5*MAX(MIN(CL36,$J$5),$I$5)*(DE36*CX36/($K$5*1000))+$H$5*(DE36*CX36/($K$5*1000))*(DE36*CX36/($K$5*1000)))</f>
        <v>0</v>
      </c>
      <c r="U36">
        <f>L36*(1000-(1000*0.61365*exp(17.502*Y36/(240.97+Y36))/(CX36+CY36)+CS36)/2)/(1000*0.61365*exp(17.502*Y36/(240.97+Y36))/(CX36+CY36)-CS36)</f>
        <v>0</v>
      </c>
      <c r="V36">
        <f>1/((CM36+1)/(S36/1.6)+1/(T36/1.37)) + CM36/((CM36+1)/(S36/1.6) + CM36/(T36/1.37))</f>
        <v>0</v>
      </c>
      <c r="W36">
        <f>(CH36*CK36)</f>
        <v>0</v>
      </c>
      <c r="X36">
        <f>(CZ36+(W36+2*0.95*5.67E-8*(((CZ36+$B$7)+273)^4-(CZ36+273)^4)-44100*L36)/(1.84*29.3*T36+8*0.95*5.67E-8*(CZ36+273)^3))</f>
        <v>0</v>
      </c>
      <c r="Y36">
        <f>($C$7*DA36+$D$7*DB36+$E$7*X36)</f>
        <v>0</v>
      </c>
      <c r="Z36">
        <f>0.61365*exp(17.502*Y36/(240.97+Y36))</f>
        <v>0</v>
      </c>
      <c r="AA36">
        <f>(AB36/AC36*100)</f>
        <v>0</v>
      </c>
      <c r="AB36">
        <f>CS36*(CX36+CY36)/1000</f>
        <v>0</v>
      </c>
      <c r="AC36">
        <f>0.61365*exp(17.502*CZ36/(240.97+CZ36))</f>
        <v>0</v>
      </c>
      <c r="AD36">
        <f>(Z36-CS36*(CX36+CY36)/1000)</f>
        <v>0</v>
      </c>
      <c r="AE36">
        <f>(-L36*44100)</f>
        <v>0</v>
      </c>
      <c r="AF36">
        <f>2*29.3*T36*0.92*(CZ36-Y36)</f>
        <v>0</v>
      </c>
      <c r="AG36">
        <f>2*0.95*5.67E-8*(((CZ36+$B$7)+273)^4-(Y36+273)^4)</f>
        <v>0</v>
      </c>
      <c r="AH36">
        <f>W36+AG36+AE36+AF36</f>
        <v>0</v>
      </c>
      <c r="AI36">
        <v>0</v>
      </c>
      <c r="AJ36">
        <v>0</v>
      </c>
      <c r="AK36">
        <f>IF(AI36*$H$13&gt;=AM36,1.0,(AM36/(AM36-AI36*$H$13)))</f>
        <v>0</v>
      </c>
      <c r="AL36">
        <f>(AK36-1)*100</f>
        <v>0</v>
      </c>
      <c r="AM36">
        <f>MAX(0,($B$13+$C$13*DE36)/(1+$D$13*DE36)*CX36/(CZ36+273)*$E$13)</f>
        <v>0</v>
      </c>
      <c r="AN36" t="s">
        <v>398</v>
      </c>
      <c r="AO36" t="s">
        <v>398</v>
      </c>
      <c r="AP36">
        <v>0</v>
      </c>
      <c r="AQ36">
        <v>0</v>
      </c>
      <c r="AR36">
        <f>1-AP36/AQ36</f>
        <v>0</v>
      </c>
      <c r="AS36">
        <v>0</v>
      </c>
      <c r="AT36" t="s">
        <v>398</v>
      </c>
      <c r="AU36" t="s">
        <v>398</v>
      </c>
      <c r="AV36">
        <v>0</v>
      </c>
      <c r="AW36">
        <v>0</v>
      </c>
      <c r="AX36">
        <f>1-AV36/AW36</f>
        <v>0</v>
      </c>
      <c r="AY36">
        <v>0.5</v>
      </c>
      <c r="AZ36">
        <f>CI36</f>
        <v>0</v>
      </c>
      <c r="BA36">
        <f>N36</f>
        <v>0</v>
      </c>
      <c r="BB36">
        <f>AX36*AY36*AZ36</f>
        <v>0</v>
      </c>
      <c r="BC36">
        <f>(BA36-AS36)/AZ36</f>
        <v>0</v>
      </c>
      <c r="BD36">
        <f>(AQ36-AW36)/AW36</f>
        <v>0</v>
      </c>
      <c r="BE36">
        <f>AP36/(AR36+AP36/AW36)</f>
        <v>0</v>
      </c>
      <c r="BF36" t="s">
        <v>398</v>
      </c>
      <c r="BG36">
        <v>0</v>
      </c>
      <c r="BH36">
        <f>IF(BG36&lt;&gt;0, BG36, BE36)</f>
        <v>0</v>
      </c>
      <c r="BI36">
        <f>1-BH36/AW36</f>
        <v>0</v>
      </c>
      <c r="BJ36">
        <f>(AW36-AV36)/(AW36-BH36)</f>
        <v>0</v>
      </c>
      <c r="BK36">
        <f>(AQ36-AW36)/(AQ36-BH36)</f>
        <v>0</v>
      </c>
      <c r="BL36">
        <f>(AW36-AV36)/(AW36-AP36)</f>
        <v>0</v>
      </c>
      <c r="BM36">
        <f>(AQ36-AW36)/(AQ36-AP36)</f>
        <v>0</v>
      </c>
      <c r="BN36">
        <f>(BJ36*BH36/AV36)</f>
        <v>0</v>
      </c>
      <c r="BO36">
        <f>(1-BN36)</f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f>$B$11*DF36+$C$11*DG36+$F$11*DR36*(1-DU36)</f>
        <v>0</v>
      </c>
      <c r="CI36">
        <f>CH36*CJ36</f>
        <v>0</v>
      </c>
      <c r="CJ36">
        <f>($B$11*$D$9+$C$11*$D$9+$F$11*((EE36+DW36)/MAX(EE36+DW36+EF36, 0.1)*$I$9+EF36/MAX(EE36+DW36+EF36, 0.1)*$J$9))/($B$11+$C$11+$F$11)</f>
        <v>0</v>
      </c>
      <c r="CK36">
        <f>($B$11*$K$9+$C$11*$K$9+$F$11*((EE36+DW36)/MAX(EE36+DW36+EF36, 0.1)*$P$9+EF36/MAX(EE36+DW36+EF36, 0.1)*$Q$9))/($B$11+$C$11+$F$11)</f>
        <v>0</v>
      </c>
      <c r="CL36">
        <v>6</v>
      </c>
      <c r="CM36">
        <v>0.5</v>
      </c>
      <c r="CN36" t="s">
        <v>399</v>
      </c>
      <c r="CO36">
        <v>2</v>
      </c>
      <c r="CP36">
        <v>1657681452.5</v>
      </c>
      <c r="CQ36">
        <v>97.203</v>
      </c>
      <c r="CR36">
        <v>100.014</v>
      </c>
      <c r="CS36">
        <v>26.1415</v>
      </c>
      <c r="CT36">
        <v>21.6302</v>
      </c>
      <c r="CU36">
        <v>92.297</v>
      </c>
      <c r="CV36">
        <v>24.7661</v>
      </c>
      <c r="CW36">
        <v>550.239</v>
      </c>
      <c r="CX36">
        <v>100.774</v>
      </c>
      <c r="CY36">
        <v>0.100192</v>
      </c>
      <c r="CZ36">
        <v>28.1069</v>
      </c>
      <c r="DA36">
        <v>28.4292</v>
      </c>
      <c r="DB36">
        <v>999.9</v>
      </c>
      <c r="DC36">
        <v>0</v>
      </c>
      <c r="DD36">
        <v>0</v>
      </c>
      <c r="DE36">
        <v>4998.75</v>
      </c>
      <c r="DF36">
        <v>0</v>
      </c>
      <c r="DG36">
        <v>1582.86</v>
      </c>
      <c r="DH36">
        <v>-2.9352</v>
      </c>
      <c r="DI36">
        <v>99.6849</v>
      </c>
      <c r="DJ36">
        <v>102.225</v>
      </c>
      <c r="DK36">
        <v>4.51132</v>
      </c>
      <c r="DL36">
        <v>100.014</v>
      </c>
      <c r="DM36">
        <v>21.6302</v>
      </c>
      <c r="DN36">
        <v>2.6344</v>
      </c>
      <c r="DO36">
        <v>2.17977</v>
      </c>
      <c r="DP36">
        <v>21.8815</v>
      </c>
      <c r="DQ36">
        <v>18.8144</v>
      </c>
      <c r="DR36">
        <v>1500.15</v>
      </c>
      <c r="DS36">
        <v>0.973001</v>
      </c>
      <c r="DT36">
        <v>0.0269988</v>
      </c>
      <c r="DU36">
        <v>0</v>
      </c>
      <c r="DV36">
        <v>2.2566</v>
      </c>
      <c r="DW36">
        <v>0</v>
      </c>
      <c r="DX36">
        <v>18607</v>
      </c>
      <c r="DY36">
        <v>13304.9</v>
      </c>
      <c r="DZ36">
        <v>36.937</v>
      </c>
      <c r="EA36">
        <v>39.187</v>
      </c>
      <c r="EB36">
        <v>37.5</v>
      </c>
      <c r="EC36">
        <v>38.125</v>
      </c>
      <c r="ED36">
        <v>37.187</v>
      </c>
      <c r="EE36">
        <v>1459.65</v>
      </c>
      <c r="EF36">
        <v>40.5</v>
      </c>
      <c r="EG36">
        <v>0</v>
      </c>
      <c r="EH36">
        <v>1657681453.5</v>
      </c>
      <c r="EI36">
        <v>0</v>
      </c>
      <c r="EJ36">
        <v>2.3492</v>
      </c>
      <c r="EK36">
        <v>-0.01839315829210911</v>
      </c>
      <c r="EL36">
        <v>1780.205127071629</v>
      </c>
      <c r="EM36">
        <v>18383.21538461539</v>
      </c>
      <c r="EN36">
        <v>15</v>
      </c>
      <c r="EO36">
        <v>1657681483</v>
      </c>
      <c r="EP36" t="s">
        <v>464</v>
      </c>
      <c r="EQ36">
        <v>1657681483</v>
      </c>
      <c r="ER36">
        <v>1657681033</v>
      </c>
      <c r="ES36">
        <v>18</v>
      </c>
      <c r="ET36">
        <v>0.107</v>
      </c>
      <c r="EU36">
        <v>0.004</v>
      </c>
      <c r="EV36">
        <v>4.906</v>
      </c>
      <c r="EW36">
        <v>1.233</v>
      </c>
      <c r="EX36">
        <v>100</v>
      </c>
      <c r="EY36">
        <v>22</v>
      </c>
      <c r="EZ36">
        <v>0.35</v>
      </c>
      <c r="FA36">
        <v>0.02</v>
      </c>
      <c r="FB36">
        <v>-2.88232875</v>
      </c>
      <c r="FC36">
        <v>-0.08684161350843769</v>
      </c>
      <c r="FD36">
        <v>0.02589506209564867</v>
      </c>
      <c r="FE36">
        <v>1</v>
      </c>
      <c r="FF36">
        <v>4.5942495</v>
      </c>
      <c r="FG36">
        <v>-0.4035964727955102</v>
      </c>
      <c r="FH36">
        <v>0.04773269293419349</v>
      </c>
      <c r="FI36">
        <v>1</v>
      </c>
      <c r="FJ36">
        <v>2</v>
      </c>
      <c r="FK36">
        <v>2</v>
      </c>
      <c r="FL36" t="s">
        <v>417</v>
      </c>
      <c r="FM36">
        <v>3.05714</v>
      </c>
      <c r="FN36">
        <v>2.76415</v>
      </c>
      <c r="FO36">
        <v>0.0271152</v>
      </c>
      <c r="FP36">
        <v>0.0294934</v>
      </c>
      <c r="FQ36">
        <v>0.122524</v>
      </c>
      <c r="FR36">
        <v>0.111534</v>
      </c>
      <c r="FS36">
        <v>30633.3</v>
      </c>
      <c r="FT36">
        <v>23971.6</v>
      </c>
      <c r="FU36">
        <v>29575.9</v>
      </c>
      <c r="FV36">
        <v>24166.1</v>
      </c>
      <c r="FW36">
        <v>33888.6</v>
      </c>
      <c r="FX36">
        <v>31329.6</v>
      </c>
      <c r="FY36">
        <v>42459.3</v>
      </c>
      <c r="FZ36">
        <v>39403.8</v>
      </c>
      <c r="GA36">
        <v>2.04505</v>
      </c>
      <c r="GB36">
        <v>1.90007</v>
      </c>
      <c r="GC36">
        <v>0.0388548</v>
      </c>
      <c r="GD36">
        <v>0</v>
      </c>
      <c r="GE36">
        <v>27.7949</v>
      </c>
      <c r="GF36">
        <v>999.9</v>
      </c>
      <c r="GG36">
        <v>49.3</v>
      </c>
      <c r="GH36">
        <v>36.1</v>
      </c>
      <c r="GI36">
        <v>29.3592</v>
      </c>
      <c r="GJ36">
        <v>31.0466</v>
      </c>
      <c r="GK36">
        <v>35.8614</v>
      </c>
      <c r="GL36">
        <v>1</v>
      </c>
      <c r="GM36">
        <v>0.25142</v>
      </c>
      <c r="GN36">
        <v>1.81431</v>
      </c>
      <c r="GO36">
        <v>20.2578</v>
      </c>
      <c r="GP36">
        <v>5.22792</v>
      </c>
      <c r="GQ36">
        <v>11.9083</v>
      </c>
      <c r="GR36">
        <v>4.9637</v>
      </c>
      <c r="GS36">
        <v>3.292</v>
      </c>
      <c r="GT36">
        <v>9999</v>
      </c>
      <c r="GU36">
        <v>9999</v>
      </c>
      <c r="GV36">
        <v>9999</v>
      </c>
      <c r="GW36">
        <v>993</v>
      </c>
      <c r="GX36">
        <v>1.8773</v>
      </c>
      <c r="GY36">
        <v>1.87567</v>
      </c>
      <c r="GZ36">
        <v>1.87439</v>
      </c>
      <c r="HA36">
        <v>1.87363</v>
      </c>
      <c r="HB36">
        <v>1.87502</v>
      </c>
      <c r="HC36">
        <v>1.86996</v>
      </c>
      <c r="HD36">
        <v>1.87409</v>
      </c>
      <c r="HE36">
        <v>1.87925</v>
      </c>
      <c r="HF36">
        <v>0</v>
      </c>
      <c r="HG36">
        <v>0</v>
      </c>
      <c r="HH36">
        <v>0</v>
      </c>
      <c r="HI36">
        <v>0</v>
      </c>
      <c r="HJ36" t="s">
        <v>402</v>
      </c>
      <c r="HK36" t="s">
        <v>403</v>
      </c>
      <c r="HL36" t="s">
        <v>404</v>
      </c>
      <c r="HM36" t="s">
        <v>405</v>
      </c>
      <c r="HN36" t="s">
        <v>405</v>
      </c>
      <c r="HO36" t="s">
        <v>404</v>
      </c>
      <c r="HP36">
        <v>0</v>
      </c>
      <c r="HQ36">
        <v>100</v>
      </c>
      <c r="HR36">
        <v>100</v>
      </c>
      <c r="HS36">
        <v>4.906</v>
      </c>
      <c r="HT36">
        <v>1.3754</v>
      </c>
      <c r="HU36">
        <v>4.209848342059459</v>
      </c>
      <c r="HV36">
        <v>0.006528983496677464</v>
      </c>
      <c r="HW36">
        <v>-3.637491770542342E-06</v>
      </c>
      <c r="HX36">
        <v>7.290883958971773E-10</v>
      </c>
      <c r="HY36">
        <v>0.430603114085206</v>
      </c>
      <c r="HZ36">
        <v>0.04196336603461088</v>
      </c>
      <c r="IA36">
        <v>-0.0004000174321647373</v>
      </c>
      <c r="IB36">
        <v>9.93194025241378E-06</v>
      </c>
      <c r="IC36">
        <v>1</v>
      </c>
      <c r="ID36">
        <v>2008</v>
      </c>
      <c r="IE36">
        <v>1</v>
      </c>
      <c r="IF36">
        <v>25</v>
      </c>
      <c r="IG36">
        <v>1.3</v>
      </c>
      <c r="IH36">
        <v>7</v>
      </c>
      <c r="II36">
        <v>0.357666</v>
      </c>
      <c r="IJ36">
        <v>2.49512</v>
      </c>
      <c r="IK36">
        <v>1.42578</v>
      </c>
      <c r="IL36">
        <v>2.28638</v>
      </c>
      <c r="IM36">
        <v>1.54785</v>
      </c>
      <c r="IN36">
        <v>2.31812</v>
      </c>
      <c r="IO36">
        <v>40.0194</v>
      </c>
      <c r="IP36">
        <v>15.3666</v>
      </c>
      <c r="IQ36">
        <v>18</v>
      </c>
      <c r="IR36">
        <v>571.293</v>
      </c>
      <c r="IS36">
        <v>463.285</v>
      </c>
      <c r="IT36">
        <v>24.9993</v>
      </c>
      <c r="IU36">
        <v>30.4641</v>
      </c>
      <c r="IV36">
        <v>30.0001</v>
      </c>
      <c r="IW36">
        <v>30.3575</v>
      </c>
      <c r="IX36">
        <v>30.2776</v>
      </c>
      <c r="IY36">
        <v>7.19861</v>
      </c>
      <c r="IZ36">
        <v>25.7347</v>
      </c>
      <c r="JA36">
        <v>0</v>
      </c>
      <c r="JB36">
        <v>25</v>
      </c>
      <c r="JC36">
        <v>100</v>
      </c>
      <c r="JD36">
        <v>21.6869</v>
      </c>
      <c r="JE36">
        <v>98.6425</v>
      </c>
      <c r="JF36">
        <v>100.274</v>
      </c>
    </row>
    <row r="37" spans="1:266">
      <c r="A37">
        <v>21</v>
      </c>
      <c r="B37">
        <v>1657681559</v>
      </c>
      <c r="C37">
        <v>3332.5</v>
      </c>
      <c r="D37" t="s">
        <v>465</v>
      </c>
      <c r="E37" t="s">
        <v>466</v>
      </c>
      <c r="F37" t="s">
        <v>394</v>
      </c>
      <c r="H37" t="s">
        <v>451</v>
      </c>
      <c r="I37" t="s">
        <v>396</v>
      </c>
      <c r="J37" t="s">
        <v>452</v>
      </c>
      <c r="K37">
        <v>1657681559</v>
      </c>
      <c r="L37">
        <f>(M37)/1000</f>
        <v>0</v>
      </c>
      <c r="M37">
        <f>1000*CW37*AK37*(CS37-CT37)/(100*CL37*(1000-AK37*CS37))</f>
        <v>0</v>
      </c>
      <c r="N37">
        <f>CW37*AK37*(CR37-CQ37*(1000-AK37*CT37)/(1000-AK37*CS37))/(100*CL37)</f>
        <v>0</v>
      </c>
      <c r="O37">
        <f>CQ37 - IF(AK37&gt;1, N37*CL37*100.0/(AM37*DE37), 0)</f>
        <v>0</v>
      </c>
      <c r="P37">
        <f>((V37-L37/2)*O37-N37)/(V37+L37/2)</f>
        <v>0</v>
      </c>
      <c r="Q37">
        <f>P37*(CX37+CY37)/1000.0</f>
        <v>0</v>
      </c>
      <c r="R37">
        <f>(CQ37 - IF(AK37&gt;1, N37*CL37*100.0/(AM37*DE37), 0))*(CX37+CY37)/1000.0</f>
        <v>0</v>
      </c>
      <c r="S37">
        <f>2.0/((1/U37-1/T37)+SIGN(U37)*SQRT((1/U37-1/T37)*(1/U37-1/T37) + 4*CM37/((CM37+1)*(CM37+1))*(2*1/U37*1/T37-1/T37*1/T37)))</f>
        <v>0</v>
      </c>
      <c r="T37">
        <f>IF(LEFT(CN37,1)&lt;&gt;"0",IF(LEFT(CN37,1)="1",3.0,CO37),$D$5+$E$5*(DE37*CX37/($K$5*1000))+$F$5*(DE37*CX37/($K$5*1000))*MAX(MIN(CL37,$J$5),$I$5)*MAX(MIN(CL37,$J$5),$I$5)+$G$5*MAX(MIN(CL37,$J$5),$I$5)*(DE37*CX37/($K$5*1000))+$H$5*(DE37*CX37/($K$5*1000))*(DE37*CX37/($K$5*1000)))</f>
        <v>0</v>
      </c>
      <c r="U37">
        <f>L37*(1000-(1000*0.61365*exp(17.502*Y37/(240.97+Y37))/(CX37+CY37)+CS37)/2)/(1000*0.61365*exp(17.502*Y37/(240.97+Y37))/(CX37+CY37)-CS37)</f>
        <v>0</v>
      </c>
      <c r="V37">
        <f>1/((CM37+1)/(S37/1.6)+1/(T37/1.37)) + CM37/((CM37+1)/(S37/1.6) + CM37/(T37/1.37))</f>
        <v>0</v>
      </c>
      <c r="W37">
        <f>(CH37*CK37)</f>
        <v>0</v>
      </c>
      <c r="X37">
        <f>(CZ37+(W37+2*0.95*5.67E-8*(((CZ37+$B$7)+273)^4-(CZ37+273)^4)-44100*L37)/(1.84*29.3*T37+8*0.95*5.67E-8*(CZ37+273)^3))</f>
        <v>0</v>
      </c>
      <c r="Y37">
        <f>($C$7*DA37+$D$7*DB37+$E$7*X37)</f>
        <v>0</v>
      </c>
      <c r="Z37">
        <f>0.61365*exp(17.502*Y37/(240.97+Y37))</f>
        <v>0</v>
      </c>
      <c r="AA37">
        <f>(AB37/AC37*100)</f>
        <v>0</v>
      </c>
      <c r="AB37">
        <f>CS37*(CX37+CY37)/1000</f>
        <v>0</v>
      </c>
      <c r="AC37">
        <f>0.61365*exp(17.502*CZ37/(240.97+CZ37))</f>
        <v>0</v>
      </c>
      <c r="AD37">
        <f>(Z37-CS37*(CX37+CY37)/1000)</f>
        <v>0</v>
      </c>
      <c r="AE37">
        <f>(-L37*44100)</f>
        <v>0</v>
      </c>
      <c r="AF37">
        <f>2*29.3*T37*0.92*(CZ37-Y37)</f>
        <v>0</v>
      </c>
      <c r="AG37">
        <f>2*0.95*5.67E-8*(((CZ37+$B$7)+273)^4-(Y37+273)^4)</f>
        <v>0</v>
      </c>
      <c r="AH37">
        <f>W37+AG37+AE37+AF37</f>
        <v>0</v>
      </c>
      <c r="AI37">
        <v>0</v>
      </c>
      <c r="AJ37">
        <v>0</v>
      </c>
      <c r="AK37">
        <f>IF(AI37*$H$13&gt;=AM37,1.0,(AM37/(AM37-AI37*$H$13)))</f>
        <v>0</v>
      </c>
      <c r="AL37">
        <f>(AK37-1)*100</f>
        <v>0</v>
      </c>
      <c r="AM37">
        <f>MAX(0,($B$13+$C$13*DE37)/(1+$D$13*DE37)*CX37/(CZ37+273)*$E$13)</f>
        <v>0</v>
      </c>
      <c r="AN37" t="s">
        <v>398</v>
      </c>
      <c r="AO37" t="s">
        <v>398</v>
      </c>
      <c r="AP37">
        <v>0</v>
      </c>
      <c r="AQ37">
        <v>0</v>
      </c>
      <c r="AR37">
        <f>1-AP37/AQ37</f>
        <v>0</v>
      </c>
      <c r="AS37">
        <v>0</v>
      </c>
      <c r="AT37" t="s">
        <v>398</v>
      </c>
      <c r="AU37" t="s">
        <v>398</v>
      </c>
      <c r="AV37">
        <v>0</v>
      </c>
      <c r="AW37">
        <v>0</v>
      </c>
      <c r="AX37">
        <f>1-AV37/AW37</f>
        <v>0</v>
      </c>
      <c r="AY37">
        <v>0.5</v>
      </c>
      <c r="AZ37">
        <f>CI37</f>
        <v>0</v>
      </c>
      <c r="BA37">
        <f>N37</f>
        <v>0</v>
      </c>
      <c r="BB37">
        <f>AX37*AY37*AZ37</f>
        <v>0</v>
      </c>
      <c r="BC37">
        <f>(BA37-AS37)/AZ37</f>
        <v>0</v>
      </c>
      <c r="BD37">
        <f>(AQ37-AW37)/AW37</f>
        <v>0</v>
      </c>
      <c r="BE37">
        <f>AP37/(AR37+AP37/AW37)</f>
        <v>0</v>
      </c>
      <c r="BF37" t="s">
        <v>398</v>
      </c>
      <c r="BG37">
        <v>0</v>
      </c>
      <c r="BH37">
        <f>IF(BG37&lt;&gt;0, BG37, BE37)</f>
        <v>0</v>
      </c>
      <c r="BI37">
        <f>1-BH37/AW37</f>
        <v>0</v>
      </c>
      <c r="BJ37">
        <f>(AW37-AV37)/(AW37-BH37)</f>
        <v>0</v>
      </c>
      <c r="BK37">
        <f>(AQ37-AW37)/(AQ37-BH37)</f>
        <v>0</v>
      </c>
      <c r="BL37">
        <f>(AW37-AV37)/(AW37-AP37)</f>
        <v>0</v>
      </c>
      <c r="BM37">
        <f>(AQ37-AW37)/(AQ37-AP37)</f>
        <v>0</v>
      </c>
      <c r="BN37">
        <f>(BJ37*BH37/AV37)</f>
        <v>0</v>
      </c>
      <c r="BO37">
        <f>(1-BN37)</f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f>$B$11*DF37+$C$11*DG37+$F$11*DR37*(1-DU37)</f>
        <v>0</v>
      </c>
      <c r="CI37">
        <f>CH37*CJ37</f>
        <v>0</v>
      </c>
      <c r="CJ37">
        <f>($B$11*$D$9+$C$11*$D$9+$F$11*((EE37+DW37)/MAX(EE37+DW37+EF37, 0.1)*$I$9+EF37/MAX(EE37+DW37+EF37, 0.1)*$J$9))/($B$11+$C$11+$F$11)</f>
        <v>0</v>
      </c>
      <c r="CK37">
        <f>($B$11*$K$9+$C$11*$K$9+$F$11*((EE37+DW37)/MAX(EE37+DW37+EF37, 0.1)*$P$9+EF37/MAX(EE37+DW37+EF37, 0.1)*$Q$9))/($B$11+$C$11+$F$11)</f>
        <v>0</v>
      </c>
      <c r="CL37">
        <v>6</v>
      </c>
      <c r="CM37">
        <v>0.5</v>
      </c>
      <c r="CN37" t="s">
        <v>399</v>
      </c>
      <c r="CO37">
        <v>2</v>
      </c>
      <c r="CP37">
        <v>1657681559</v>
      </c>
      <c r="CQ37">
        <v>50.6496</v>
      </c>
      <c r="CR37">
        <v>50.0113</v>
      </c>
      <c r="CS37">
        <v>26.0209</v>
      </c>
      <c r="CT37">
        <v>21.3952</v>
      </c>
      <c r="CU37">
        <v>45.8396</v>
      </c>
      <c r="CV37">
        <v>24.6502</v>
      </c>
      <c r="CW37">
        <v>550.229</v>
      </c>
      <c r="CX37">
        <v>100.77</v>
      </c>
      <c r="CY37">
        <v>0.0999932</v>
      </c>
      <c r="CZ37">
        <v>28.0794</v>
      </c>
      <c r="DA37">
        <v>28.3915</v>
      </c>
      <c r="DB37">
        <v>999.9</v>
      </c>
      <c r="DC37">
        <v>0</v>
      </c>
      <c r="DD37">
        <v>0</v>
      </c>
      <c r="DE37">
        <v>4996.88</v>
      </c>
      <c r="DF37">
        <v>0</v>
      </c>
      <c r="DG37">
        <v>1592.64</v>
      </c>
      <c r="DH37">
        <v>0.437187</v>
      </c>
      <c r="DI37">
        <v>51.7963</v>
      </c>
      <c r="DJ37">
        <v>51.1047</v>
      </c>
      <c r="DK37">
        <v>4.62573</v>
      </c>
      <c r="DL37">
        <v>50.0113</v>
      </c>
      <c r="DM37">
        <v>21.3952</v>
      </c>
      <c r="DN37">
        <v>2.62213</v>
      </c>
      <c r="DO37">
        <v>2.156</v>
      </c>
      <c r="DP37">
        <v>21.8051</v>
      </c>
      <c r="DQ37">
        <v>18.639</v>
      </c>
      <c r="DR37">
        <v>1499.83</v>
      </c>
      <c r="DS37">
        <v>0.972996</v>
      </c>
      <c r="DT37">
        <v>0.0270039</v>
      </c>
      <c r="DU37">
        <v>0</v>
      </c>
      <c r="DV37">
        <v>1.7093</v>
      </c>
      <c r="DW37">
        <v>0</v>
      </c>
      <c r="DX37">
        <v>18465.5</v>
      </c>
      <c r="DY37">
        <v>13302.1</v>
      </c>
      <c r="DZ37">
        <v>36.937</v>
      </c>
      <c r="EA37">
        <v>39.125</v>
      </c>
      <c r="EB37">
        <v>37.437</v>
      </c>
      <c r="EC37">
        <v>38.187</v>
      </c>
      <c r="ED37">
        <v>37.187</v>
      </c>
      <c r="EE37">
        <v>1459.33</v>
      </c>
      <c r="EF37">
        <v>40.5</v>
      </c>
      <c r="EG37">
        <v>0</v>
      </c>
      <c r="EH37">
        <v>1657681559.7</v>
      </c>
      <c r="EI37">
        <v>0</v>
      </c>
      <c r="EJ37">
        <v>2.316912</v>
      </c>
      <c r="EK37">
        <v>-0.4734923055538781</v>
      </c>
      <c r="EL37">
        <v>193.9615372144268</v>
      </c>
      <c r="EM37">
        <v>18552.584</v>
      </c>
      <c r="EN37">
        <v>15</v>
      </c>
      <c r="EO37">
        <v>1657681581</v>
      </c>
      <c r="EP37" t="s">
        <v>467</v>
      </c>
      <c r="EQ37">
        <v>1657681581</v>
      </c>
      <c r="ER37">
        <v>1657681033</v>
      </c>
      <c r="ES37">
        <v>19</v>
      </c>
      <c r="ET37">
        <v>0.205</v>
      </c>
      <c r="EU37">
        <v>0.004</v>
      </c>
      <c r="EV37">
        <v>4.81</v>
      </c>
      <c r="EW37">
        <v>1.233</v>
      </c>
      <c r="EX37">
        <v>50</v>
      </c>
      <c r="EY37">
        <v>22</v>
      </c>
      <c r="EZ37">
        <v>0.25</v>
      </c>
      <c r="FA37">
        <v>0.02</v>
      </c>
      <c r="FB37">
        <v>0.4997568</v>
      </c>
      <c r="FC37">
        <v>0.02298060787992526</v>
      </c>
      <c r="FD37">
        <v>0.02478976006559968</v>
      </c>
      <c r="FE37">
        <v>1</v>
      </c>
      <c r="FF37">
        <v>4.63655625</v>
      </c>
      <c r="FG37">
        <v>-0.1094779362101373</v>
      </c>
      <c r="FH37">
        <v>0.01118981114396038</v>
      </c>
      <c r="FI37">
        <v>1</v>
      </c>
      <c r="FJ37">
        <v>2</v>
      </c>
      <c r="FK37">
        <v>2</v>
      </c>
      <c r="FL37" t="s">
        <v>417</v>
      </c>
      <c r="FM37">
        <v>3.05714</v>
      </c>
      <c r="FN37">
        <v>2.76393</v>
      </c>
      <c r="FO37">
        <v>0.0135526</v>
      </c>
      <c r="FP37">
        <v>0.0148723</v>
      </c>
      <c r="FQ37">
        <v>0.122121</v>
      </c>
      <c r="FR37">
        <v>0.110686</v>
      </c>
      <c r="FS37">
        <v>31058.7</v>
      </c>
      <c r="FT37">
        <v>24331.9</v>
      </c>
      <c r="FU37">
        <v>29574.3</v>
      </c>
      <c r="FV37">
        <v>24165.3</v>
      </c>
      <c r="FW37">
        <v>33901</v>
      </c>
      <c r="FX37">
        <v>31358.4</v>
      </c>
      <c r="FY37">
        <v>42455.8</v>
      </c>
      <c r="FZ37">
        <v>39402.7</v>
      </c>
      <c r="GA37">
        <v>2.04553</v>
      </c>
      <c r="GB37">
        <v>1.89885</v>
      </c>
      <c r="GC37">
        <v>0.0395626</v>
      </c>
      <c r="GD37">
        <v>0</v>
      </c>
      <c r="GE37">
        <v>27.7456</v>
      </c>
      <c r="GF37">
        <v>999.9</v>
      </c>
      <c r="GG37">
        <v>48</v>
      </c>
      <c r="GH37">
        <v>36.3</v>
      </c>
      <c r="GI37">
        <v>28.9023</v>
      </c>
      <c r="GJ37">
        <v>30.7066</v>
      </c>
      <c r="GK37">
        <v>35.9215</v>
      </c>
      <c r="GL37">
        <v>1</v>
      </c>
      <c r="GM37">
        <v>0.251692</v>
      </c>
      <c r="GN37">
        <v>1.83999</v>
      </c>
      <c r="GO37">
        <v>20.2578</v>
      </c>
      <c r="GP37">
        <v>5.22358</v>
      </c>
      <c r="GQ37">
        <v>11.9084</v>
      </c>
      <c r="GR37">
        <v>4.96375</v>
      </c>
      <c r="GS37">
        <v>3.292</v>
      </c>
      <c r="GT37">
        <v>9999</v>
      </c>
      <c r="GU37">
        <v>9999</v>
      </c>
      <c r="GV37">
        <v>9999</v>
      </c>
      <c r="GW37">
        <v>993</v>
      </c>
      <c r="GX37">
        <v>1.87731</v>
      </c>
      <c r="GY37">
        <v>1.87567</v>
      </c>
      <c r="GZ37">
        <v>1.87439</v>
      </c>
      <c r="HA37">
        <v>1.87363</v>
      </c>
      <c r="HB37">
        <v>1.87501</v>
      </c>
      <c r="HC37">
        <v>1.86996</v>
      </c>
      <c r="HD37">
        <v>1.87414</v>
      </c>
      <c r="HE37">
        <v>1.87926</v>
      </c>
      <c r="HF37">
        <v>0</v>
      </c>
      <c r="HG37">
        <v>0</v>
      </c>
      <c r="HH37">
        <v>0</v>
      </c>
      <c r="HI37">
        <v>0</v>
      </c>
      <c r="HJ37" t="s">
        <v>402</v>
      </c>
      <c r="HK37" t="s">
        <v>403</v>
      </c>
      <c r="HL37" t="s">
        <v>404</v>
      </c>
      <c r="HM37" t="s">
        <v>405</v>
      </c>
      <c r="HN37" t="s">
        <v>405</v>
      </c>
      <c r="HO37" t="s">
        <v>404</v>
      </c>
      <c r="HP37">
        <v>0</v>
      </c>
      <c r="HQ37">
        <v>100</v>
      </c>
      <c r="HR37">
        <v>100</v>
      </c>
      <c r="HS37">
        <v>4.81</v>
      </c>
      <c r="HT37">
        <v>1.3707</v>
      </c>
      <c r="HU37">
        <v>4.317147520795488</v>
      </c>
      <c r="HV37">
        <v>0.006528983496677464</v>
      </c>
      <c r="HW37">
        <v>-3.637491770542342E-06</v>
      </c>
      <c r="HX37">
        <v>7.290883958971773E-10</v>
      </c>
      <c r="HY37">
        <v>0.430603114085206</v>
      </c>
      <c r="HZ37">
        <v>0.04196336603461088</v>
      </c>
      <c r="IA37">
        <v>-0.0004000174321647373</v>
      </c>
      <c r="IB37">
        <v>9.93194025241378E-06</v>
      </c>
      <c r="IC37">
        <v>1</v>
      </c>
      <c r="ID37">
        <v>2008</v>
      </c>
      <c r="IE37">
        <v>1</v>
      </c>
      <c r="IF37">
        <v>25</v>
      </c>
      <c r="IG37">
        <v>1.3</v>
      </c>
      <c r="IH37">
        <v>8.800000000000001</v>
      </c>
      <c r="II37">
        <v>0.241699</v>
      </c>
      <c r="IJ37">
        <v>2.5</v>
      </c>
      <c r="IK37">
        <v>1.42578</v>
      </c>
      <c r="IL37">
        <v>2.28638</v>
      </c>
      <c r="IM37">
        <v>1.54785</v>
      </c>
      <c r="IN37">
        <v>2.37671</v>
      </c>
      <c r="IO37">
        <v>40.146</v>
      </c>
      <c r="IP37">
        <v>15.3579</v>
      </c>
      <c r="IQ37">
        <v>18</v>
      </c>
      <c r="IR37">
        <v>571.576</v>
      </c>
      <c r="IS37">
        <v>462.509</v>
      </c>
      <c r="IT37">
        <v>24.9998</v>
      </c>
      <c r="IU37">
        <v>30.4515</v>
      </c>
      <c r="IV37">
        <v>30.0003</v>
      </c>
      <c r="IW37">
        <v>30.3523</v>
      </c>
      <c r="IX37">
        <v>30.275</v>
      </c>
      <c r="IY37">
        <v>4.88548</v>
      </c>
      <c r="IZ37">
        <v>25.1199</v>
      </c>
      <c r="JA37">
        <v>0</v>
      </c>
      <c r="JB37">
        <v>25</v>
      </c>
      <c r="JC37">
        <v>50</v>
      </c>
      <c r="JD37">
        <v>21.4227</v>
      </c>
      <c r="JE37">
        <v>98.6354</v>
      </c>
      <c r="JF37">
        <v>100.271</v>
      </c>
    </row>
    <row r="38" spans="1:266">
      <c r="A38">
        <v>22</v>
      </c>
      <c r="B38">
        <v>1657681657</v>
      </c>
      <c r="C38">
        <v>3430.5</v>
      </c>
      <c r="D38" t="s">
        <v>468</v>
      </c>
      <c r="E38" t="s">
        <v>469</v>
      </c>
      <c r="F38" t="s">
        <v>394</v>
      </c>
      <c r="H38" t="s">
        <v>451</v>
      </c>
      <c r="I38" t="s">
        <v>396</v>
      </c>
      <c r="J38" t="s">
        <v>452</v>
      </c>
      <c r="K38">
        <v>1657681657</v>
      </c>
      <c r="L38">
        <f>(M38)/1000</f>
        <v>0</v>
      </c>
      <c r="M38">
        <f>1000*CW38*AK38*(CS38-CT38)/(100*CL38*(1000-AK38*CS38))</f>
        <v>0</v>
      </c>
      <c r="N38">
        <f>CW38*AK38*(CR38-CQ38*(1000-AK38*CT38)/(1000-AK38*CS38))/(100*CL38)</f>
        <v>0</v>
      </c>
      <c r="O38">
        <f>CQ38 - IF(AK38&gt;1, N38*CL38*100.0/(AM38*DE38), 0)</f>
        <v>0</v>
      </c>
      <c r="P38">
        <f>((V38-L38/2)*O38-N38)/(V38+L38/2)</f>
        <v>0</v>
      </c>
      <c r="Q38">
        <f>P38*(CX38+CY38)/1000.0</f>
        <v>0</v>
      </c>
      <c r="R38">
        <f>(CQ38 - IF(AK38&gt;1, N38*CL38*100.0/(AM38*DE38), 0))*(CX38+CY38)/1000.0</f>
        <v>0</v>
      </c>
      <c r="S38">
        <f>2.0/((1/U38-1/T38)+SIGN(U38)*SQRT((1/U38-1/T38)*(1/U38-1/T38) + 4*CM38/((CM38+1)*(CM38+1))*(2*1/U38*1/T38-1/T38*1/T38)))</f>
        <v>0</v>
      </c>
      <c r="T38">
        <f>IF(LEFT(CN38,1)&lt;&gt;"0",IF(LEFT(CN38,1)="1",3.0,CO38),$D$5+$E$5*(DE38*CX38/($K$5*1000))+$F$5*(DE38*CX38/($K$5*1000))*MAX(MIN(CL38,$J$5),$I$5)*MAX(MIN(CL38,$J$5),$I$5)+$G$5*MAX(MIN(CL38,$J$5),$I$5)*(DE38*CX38/($K$5*1000))+$H$5*(DE38*CX38/($K$5*1000))*(DE38*CX38/($K$5*1000)))</f>
        <v>0</v>
      </c>
      <c r="U38">
        <f>L38*(1000-(1000*0.61365*exp(17.502*Y38/(240.97+Y38))/(CX38+CY38)+CS38)/2)/(1000*0.61365*exp(17.502*Y38/(240.97+Y38))/(CX38+CY38)-CS38)</f>
        <v>0</v>
      </c>
      <c r="V38">
        <f>1/((CM38+1)/(S38/1.6)+1/(T38/1.37)) + CM38/((CM38+1)/(S38/1.6) + CM38/(T38/1.37))</f>
        <v>0</v>
      </c>
      <c r="W38">
        <f>(CH38*CK38)</f>
        <v>0</v>
      </c>
      <c r="X38">
        <f>(CZ38+(W38+2*0.95*5.67E-8*(((CZ38+$B$7)+273)^4-(CZ38+273)^4)-44100*L38)/(1.84*29.3*T38+8*0.95*5.67E-8*(CZ38+273)^3))</f>
        <v>0</v>
      </c>
      <c r="Y38">
        <f>($C$7*DA38+$D$7*DB38+$E$7*X38)</f>
        <v>0</v>
      </c>
      <c r="Z38">
        <f>0.61365*exp(17.502*Y38/(240.97+Y38))</f>
        <v>0</v>
      </c>
      <c r="AA38">
        <f>(AB38/AC38*100)</f>
        <v>0</v>
      </c>
      <c r="AB38">
        <f>CS38*(CX38+CY38)/1000</f>
        <v>0</v>
      </c>
      <c r="AC38">
        <f>0.61365*exp(17.502*CZ38/(240.97+CZ38))</f>
        <v>0</v>
      </c>
      <c r="AD38">
        <f>(Z38-CS38*(CX38+CY38)/1000)</f>
        <v>0</v>
      </c>
      <c r="AE38">
        <f>(-L38*44100)</f>
        <v>0</v>
      </c>
      <c r="AF38">
        <f>2*29.3*T38*0.92*(CZ38-Y38)</f>
        <v>0</v>
      </c>
      <c r="AG38">
        <f>2*0.95*5.67E-8*(((CZ38+$B$7)+273)^4-(Y38+273)^4)</f>
        <v>0</v>
      </c>
      <c r="AH38">
        <f>W38+AG38+AE38+AF38</f>
        <v>0</v>
      </c>
      <c r="AI38">
        <v>0</v>
      </c>
      <c r="AJ38">
        <v>0</v>
      </c>
      <c r="AK38">
        <f>IF(AI38*$H$13&gt;=AM38,1.0,(AM38/(AM38-AI38*$H$13)))</f>
        <v>0</v>
      </c>
      <c r="AL38">
        <f>(AK38-1)*100</f>
        <v>0</v>
      </c>
      <c r="AM38">
        <f>MAX(0,($B$13+$C$13*DE38)/(1+$D$13*DE38)*CX38/(CZ38+273)*$E$13)</f>
        <v>0</v>
      </c>
      <c r="AN38" t="s">
        <v>398</v>
      </c>
      <c r="AO38" t="s">
        <v>398</v>
      </c>
      <c r="AP38">
        <v>0</v>
      </c>
      <c r="AQ38">
        <v>0</v>
      </c>
      <c r="AR38">
        <f>1-AP38/AQ38</f>
        <v>0</v>
      </c>
      <c r="AS38">
        <v>0</v>
      </c>
      <c r="AT38" t="s">
        <v>398</v>
      </c>
      <c r="AU38" t="s">
        <v>398</v>
      </c>
      <c r="AV38">
        <v>0</v>
      </c>
      <c r="AW38">
        <v>0</v>
      </c>
      <c r="AX38">
        <f>1-AV38/AW38</f>
        <v>0</v>
      </c>
      <c r="AY38">
        <v>0.5</v>
      </c>
      <c r="AZ38">
        <f>CI38</f>
        <v>0</v>
      </c>
      <c r="BA38">
        <f>N38</f>
        <v>0</v>
      </c>
      <c r="BB38">
        <f>AX38*AY38*AZ38</f>
        <v>0</v>
      </c>
      <c r="BC38">
        <f>(BA38-AS38)/AZ38</f>
        <v>0</v>
      </c>
      <c r="BD38">
        <f>(AQ38-AW38)/AW38</f>
        <v>0</v>
      </c>
      <c r="BE38">
        <f>AP38/(AR38+AP38/AW38)</f>
        <v>0</v>
      </c>
      <c r="BF38" t="s">
        <v>398</v>
      </c>
      <c r="BG38">
        <v>0</v>
      </c>
      <c r="BH38">
        <f>IF(BG38&lt;&gt;0, BG38, BE38)</f>
        <v>0</v>
      </c>
      <c r="BI38">
        <f>1-BH38/AW38</f>
        <v>0</v>
      </c>
      <c r="BJ38">
        <f>(AW38-AV38)/(AW38-BH38)</f>
        <v>0</v>
      </c>
      <c r="BK38">
        <f>(AQ38-AW38)/(AQ38-BH38)</f>
        <v>0</v>
      </c>
      <c r="BL38">
        <f>(AW38-AV38)/(AW38-AP38)</f>
        <v>0</v>
      </c>
      <c r="BM38">
        <f>(AQ38-AW38)/(AQ38-AP38)</f>
        <v>0</v>
      </c>
      <c r="BN38">
        <f>(BJ38*BH38/AV38)</f>
        <v>0</v>
      </c>
      <c r="BO38">
        <f>(1-BN38)</f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f>$B$11*DF38+$C$11*DG38+$F$11*DR38*(1-DU38)</f>
        <v>0</v>
      </c>
      <c r="CI38">
        <f>CH38*CJ38</f>
        <v>0</v>
      </c>
      <c r="CJ38">
        <f>($B$11*$D$9+$C$11*$D$9+$F$11*((EE38+DW38)/MAX(EE38+DW38+EF38, 0.1)*$I$9+EF38/MAX(EE38+DW38+EF38, 0.1)*$J$9))/($B$11+$C$11+$F$11)</f>
        <v>0</v>
      </c>
      <c r="CK38">
        <f>($B$11*$K$9+$C$11*$K$9+$F$11*((EE38+DW38)/MAX(EE38+DW38+EF38, 0.1)*$P$9+EF38/MAX(EE38+DW38+EF38, 0.1)*$Q$9))/($B$11+$C$11+$F$11)</f>
        <v>0</v>
      </c>
      <c r="CL38">
        <v>6</v>
      </c>
      <c r="CM38">
        <v>0.5</v>
      </c>
      <c r="CN38" t="s">
        <v>399</v>
      </c>
      <c r="CO38">
        <v>2</v>
      </c>
      <c r="CP38">
        <v>1657681657</v>
      </c>
      <c r="CQ38">
        <v>7.768219999999999</v>
      </c>
      <c r="CR38">
        <v>3.67269</v>
      </c>
      <c r="CS38">
        <v>25.6261</v>
      </c>
      <c r="CT38">
        <v>21.0141</v>
      </c>
      <c r="CU38">
        <v>2.76922</v>
      </c>
      <c r="CV38">
        <v>24.4361</v>
      </c>
      <c r="CW38">
        <v>550.125</v>
      </c>
      <c r="CX38">
        <v>100.769</v>
      </c>
      <c r="CY38">
        <v>0.09984079999999999</v>
      </c>
      <c r="CZ38">
        <v>28.1033</v>
      </c>
      <c r="DA38">
        <v>28.3935</v>
      </c>
      <c r="DB38">
        <v>999.9</v>
      </c>
      <c r="DC38">
        <v>0</v>
      </c>
      <c r="DD38">
        <v>0</v>
      </c>
      <c r="DE38">
        <v>5025</v>
      </c>
      <c r="DF38">
        <v>0</v>
      </c>
      <c r="DG38">
        <v>1599.8</v>
      </c>
      <c r="DH38">
        <v>3.63715</v>
      </c>
      <c r="DI38">
        <v>7.50341</v>
      </c>
      <c r="DJ38">
        <v>3.75152</v>
      </c>
      <c r="DK38">
        <v>4.78414</v>
      </c>
      <c r="DL38">
        <v>3.67269</v>
      </c>
      <c r="DM38">
        <v>21.0141</v>
      </c>
      <c r="DN38">
        <v>2.59965</v>
      </c>
      <c r="DO38">
        <v>2.11756</v>
      </c>
      <c r="DP38">
        <v>21.6642</v>
      </c>
      <c r="DQ38">
        <v>18.3519</v>
      </c>
      <c r="DR38">
        <v>1499.9</v>
      </c>
      <c r="DS38">
        <v>0.972996</v>
      </c>
      <c r="DT38">
        <v>0.0270039</v>
      </c>
      <c r="DU38">
        <v>0</v>
      </c>
      <c r="DV38">
        <v>2.1943</v>
      </c>
      <c r="DW38">
        <v>0</v>
      </c>
      <c r="DX38">
        <v>18898</v>
      </c>
      <c r="DY38">
        <v>13302.7</v>
      </c>
      <c r="DZ38">
        <v>36.875</v>
      </c>
      <c r="EA38">
        <v>39.062</v>
      </c>
      <c r="EB38">
        <v>37.437</v>
      </c>
      <c r="EC38">
        <v>38.062</v>
      </c>
      <c r="ED38">
        <v>37.125</v>
      </c>
      <c r="EE38">
        <v>1459.4</v>
      </c>
      <c r="EF38">
        <v>40.5</v>
      </c>
      <c r="EG38">
        <v>0</v>
      </c>
      <c r="EH38">
        <v>1657681658.1</v>
      </c>
      <c r="EI38">
        <v>0</v>
      </c>
      <c r="EJ38">
        <v>2.385416</v>
      </c>
      <c r="EK38">
        <v>-0.5596923011635904</v>
      </c>
      <c r="EL38">
        <v>-816.1230793723936</v>
      </c>
      <c r="EM38">
        <v>18916.344</v>
      </c>
      <c r="EN38">
        <v>15</v>
      </c>
      <c r="EO38">
        <v>1657681683</v>
      </c>
      <c r="EP38" t="s">
        <v>470</v>
      </c>
      <c r="EQ38">
        <v>1657681682</v>
      </c>
      <c r="ER38">
        <v>1657681683</v>
      </c>
      <c r="ES38">
        <v>20</v>
      </c>
      <c r="ET38">
        <v>0.485</v>
      </c>
      <c r="EU38">
        <v>0.01</v>
      </c>
      <c r="EV38">
        <v>4.999</v>
      </c>
      <c r="EW38">
        <v>1.19</v>
      </c>
      <c r="EX38">
        <v>4</v>
      </c>
      <c r="EY38">
        <v>21</v>
      </c>
      <c r="EZ38">
        <v>0.26</v>
      </c>
      <c r="FA38">
        <v>0.03</v>
      </c>
      <c r="FB38">
        <v>3.657349268292682</v>
      </c>
      <c r="FC38">
        <v>-0.1227236236933828</v>
      </c>
      <c r="FD38">
        <v>0.01993276251340549</v>
      </c>
      <c r="FE38">
        <v>0</v>
      </c>
      <c r="FF38">
        <v>4.837420243902439</v>
      </c>
      <c r="FG38">
        <v>-0.3131803484320608</v>
      </c>
      <c r="FH38">
        <v>0.0322435560957009</v>
      </c>
      <c r="FI38">
        <v>1</v>
      </c>
      <c r="FJ38">
        <v>1</v>
      </c>
      <c r="FK38">
        <v>2</v>
      </c>
      <c r="FL38" t="s">
        <v>401</v>
      </c>
      <c r="FM38">
        <v>3.05687</v>
      </c>
      <c r="FN38">
        <v>2.7639</v>
      </c>
      <c r="FO38">
        <v>0.0008149640000000001</v>
      </c>
      <c r="FP38">
        <v>0.00108761</v>
      </c>
      <c r="FQ38">
        <v>0.121377</v>
      </c>
      <c r="FR38">
        <v>0.109304</v>
      </c>
      <c r="FS38">
        <v>31457.9</v>
      </c>
      <c r="FT38">
        <v>24671</v>
      </c>
      <c r="FU38">
        <v>29572.8</v>
      </c>
      <c r="FV38">
        <v>24164.1</v>
      </c>
      <c r="FW38">
        <v>33926.8</v>
      </c>
      <c r="FX38">
        <v>31405.5</v>
      </c>
      <c r="FY38">
        <v>42452.1</v>
      </c>
      <c r="FZ38">
        <v>39400.6</v>
      </c>
      <c r="GA38">
        <v>2.04525</v>
      </c>
      <c r="GB38">
        <v>1.89708</v>
      </c>
      <c r="GC38">
        <v>0.0365376</v>
      </c>
      <c r="GD38">
        <v>0</v>
      </c>
      <c r="GE38">
        <v>27.7971</v>
      </c>
      <c r="GF38">
        <v>999.9</v>
      </c>
      <c r="GG38">
        <v>47</v>
      </c>
      <c r="GH38">
        <v>36.4</v>
      </c>
      <c r="GI38">
        <v>28.4601</v>
      </c>
      <c r="GJ38">
        <v>30.6366</v>
      </c>
      <c r="GK38">
        <v>36.3261</v>
      </c>
      <c r="GL38">
        <v>1</v>
      </c>
      <c r="GM38">
        <v>0.25327</v>
      </c>
      <c r="GN38">
        <v>1.832</v>
      </c>
      <c r="GO38">
        <v>20.2574</v>
      </c>
      <c r="GP38">
        <v>5.22328</v>
      </c>
      <c r="GQ38">
        <v>11.9081</v>
      </c>
      <c r="GR38">
        <v>4.9633</v>
      </c>
      <c r="GS38">
        <v>3.29133</v>
      </c>
      <c r="GT38">
        <v>9999</v>
      </c>
      <c r="GU38">
        <v>9999</v>
      </c>
      <c r="GV38">
        <v>9999</v>
      </c>
      <c r="GW38">
        <v>993</v>
      </c>
      <c r="GX38">
        <v>1.87738</v>
      </c>
      <c r="GY38">
        <v>1.87576</v>
      </c>
      <c r="GZ38">
        <v>1.87439</v>
      </c>
      <c r="HA38">
        <v>1.87364</v>
      </c>
      <c r="HB38">
        <v>1.87506</v>
      </c>
      <c r="HC38">
        <v>1.86997</v>
      </c>
      <c r="HD38">
        <v>1.8742</v>
      </c>
      <c r="HE38">
        <v>1.87927</v>
      </c>
      <c r="HF38">
        <v>0</v>
      </c>
      <c r="HG38">
        <v>0</v>
      </c>
      <c r="HH38">
        <v>0</v>
      </c>
      <c r="HI38">
        <v>0</v>
      </c>
      <c r="HJ38" t="s">
        <v>402</v>
      </c>
      <c r="HK38" t="s">
        <v>403</v>
      </c>
      <c r="HL38" t="s">
        <v>404</v>
      </c>
      <c r="HM38" t="s">
        <v>405</v>
      </c>
      <c r="HN38" t="s">
        <v>405</v>
      </c>
      <c r="HO38" t="s">
        <v>404</v>
      </c>
      <c r="HP38">
        <v>0</v>
      </c>
      <c r="HQ38">
        <v>100</v>
      </c>
      <c r="HR38">
        <v>100</v>
      </c>
      <c r="HS38">
        <v>4.999</v>
      </c>
      <c r="HT38">
        <v>1.19</v>
      </c>
      <c r="HU38">
        <v>4.522569308725825</v>
      </c>
      <c r="HV38">
        <v>0.006528983496677464</v>
      </c>
      <c r="HW38">
        <v>-3.637491770542342E-06</v>
      </c>
      <c r="HX38">
        <v>7.290883958971773E-10</v>
      </c>
      <c r="HY38">
        <v>0.430603114085206</v>
      </c>
      <c r="HZ38">
        <v>0.04196336603461088</v>
      </c>
      <c r="IA38">
        <v>-0.0004000174321647373</v>
      </c>
      <c r="IB38">
        <v>9.93194025241378E-06</v>
      </c>
      <c r="IC38">
        <v>1</v>
      </c>
      <c r="ID38">
        <v>2008</v>
      </c>
      <c r="IE38">
        <v>1</v>
      </c>
      <c r="IF38">
        <v>25</v>
      </c>
      <c r="IG38">
        <v>1.3</v>
      </c>
      <c r="IH38">
        <v>10.4</v>
      </c>
      <c r="II38">
        <v>0.0317383</v>
      </c>
      <c r="IJ38">
        <v>4.99756</v>
      </c>
      <c r="IK38">
        <v>1.42578</v>
      </c>
      <c r="IL38">
        <v>2.28516</v>
      </c>
      <c r="IM38">
        <v>1.54785</v>
      </c>
      <c r="IN38">
        <v>2.29126</v>
      </c>
      <c r="IO38">
        <v>40.222</v>
      </c>
      <c r="IP38">
        <v>15.3228</v>
      </c>
      <c r="IQ38">
        <v>18</v>
      </c>
      <c r="IR38">
        <v>571.456</v>
      </c>
      <c r="IS38">
        <v>461.451</v>
      </c>
      <c r="IT38">
        <v>24.9995</v>
      </c>
      <c r="IU38">
        <v>30.4648</v>
      </c>
      <c r="IV38">
        <v>30.0001</v>
      </c>
      <c r="IW38">
        <v>30.3602</v>
      </c>
      <c r="IX38">
        <v>30.2794</v>
      </c>
      <c r="IY38">
        <v>0</v>
      </c>
      <c r="IZ38">
        <v>25.6146</v>
      </c>
      <c r="JA38">
        <v>0</v>
      </c>
      <c r="JB38">
        <v>25</v>
      </c>
      <c r="JC38">
        <v>0</v>
      </c>
      <c r="JD38">
        <v>20.9938</v>
      </c>
      <c r="JE38">
        <v>98.6283</v>
      </c>
      <c r="JF38">
        <v>100.265</v>
      </c>
    </row>
    <row r="39" spans="1:266">
      <c r="A39">
        <v>23</v>
      </c>
      <c r="B39">
        <v>1657681759</v>
      </c>
      <c r="C39">
        <v>3532.5</v>
      </c>
      <c r="D39" t="s">
        <v>471</v>
      </c>
      <c r="E39" t="s">
        <v>472</v>
      </c>
      <c r="F39" t="s">
        <v>394</v>
      </c>
      <c r="H39" t="s">
        <v>451</v>
      </c>
      <c r="I39" t="s">
        <v>396</v>
      </c>
      <c r="J39" t="s">
        <v>452</v>
      </c>
      <c r="K39">
        <v>1657681759</v>
      </c>
      <c r="L39">
        <f>(M39)/1000</f>
        <v>0</v>
      </c>
      <c r="M39">
        <f>1000*CW39*AK39*(CS39-CT39)/(100*CL39*(1000-AK39*CS39))</f>
        <v>0</v>
      </c>
      <c r="N39">
        <f>CW39*AK39*(CR39-CQ39*(1000-AK39*CT39)/(1000-AK39*CS39))/(100*CL39)</f>
        <v>0</v>
      </c>
      <c r="O39">
        <f>CQ39 - IF(AK39&gt;1, N39*CL39*100.0/(AM39*DE39), 0)</f>
        <v>0</v>
      </c>
      <c r="P39">
        <f>((V39-L39/2)*O39-N39)/(V39+L39/2)</f>
        <v>0</v>
      </c>
      <c r="Q39">
        <f>P39*(CX39+CY39)/1000.0</f>
        <v>0</v>
      </c>
      <c r="R39">
        <f>(CQ39 - IF(AK39&gt;1, N39*CL39*100.0/(AM39*DE39), 0))*(CX39+CY39)/1000.0</f>
        <v>0</v>
      </c>
      <c r="S39">
        <f>2.0/((1/U39-1/T39)+SIGN(U39)*SQRT((1/U39-1/T39)*(1/U39-1/T39) + 4*CM39/((CM39+1)*(CM39+1))*(2*1/U39*1/T39-1/T39*1/T39)))</f>
        <v>0</v>
      </c>
      <c r="T39">
        <f>IF(LEFT(CN39,1)&lt;&gt;"0",IF(LEFT(CN39,1)="1",3.0,CO39),$D$5+$E$5*(DE39*CX39/($K$5*1000))+$F$5*(DE39*CX39/($K$5*1000))*MAX(MIN(CL39,$J$5),$I$5)*MAX(MIN(CL39,$J$5),$I$5)+$G$5*MAX(MIN(CL39,$J$5),$I$5)*(DE39*CX39/($K$5*1000))+$H$5*(DE39*CX39/($K$5*1000))*(DE39*CX39/($K$5*1000)))</f>
        <v>0</v>
      </c>
      <c r="U39">
        <f>L39*(1000-(1000*0.61365*exp(17.502*Y39/(240.97+Y39))/(CX39+CY39)+CS39)/2)/(1000*0.61365*exp(17.502*Y39/(240.97+Y39))/(CX39+CY39)-CS39)</f>
        <v>0</v>
      </c>
      <c r="V39">
        <f>1/((CM39+1)/(S39/1.6)+1/(T39/1.37)) + CM39/((CM39+1)/(S39/1.6) + CM39/(T39/1.37))</f>
        <v>0</v>
      </c>
      <c r="W39">
        <f>(CH39*CK39)</f>
        <v>0</v>
      </c>
      <c r="X39">
        <f>(CZ39+(W39+2*0.95*5.67E-8*(((CZ39+$B$7)+273)^4-(CZ39+273)^4)-44100*L39)/(1.84*29.3*T39+8*0.95*5.67E-8*(CZ39+273)^3))</f>
        <v>0</v>
      </c>
      <c r="Y39">
        <f>($C$7*DA39+$D$7*DB39+$E$7*X39)</f>
        <v>0</v>
      </c>
      <c r="Z39">
        <f>0.61365*exp(17.502*Y39/(240.97+Y39))</f>
        <v>0</v>
      </c>
      <c r="AA39">
        <f>(AB39/AC39*100)</f>
        <v>0</v>
      </c>
      <c r="AB39">
        <f>CS39*(CX39+CY39)/1000</f>
        <v>0</v>
      </c>
      <c r="AC39">
        <f>0.61365*exp(17.502*CZ39/(240.97+CZ39))</f>
        <v>0</v>
      </c>
      <c r="AD39">
        <f>(Z39-CS39*(CX39+CY39)/1000)</f>
        <v>0</v>
      </c>
      <c r="AE39">
        <f>(-L39*44100)</f>
        <v>0</v>
      </c>
      <c r="AF39">
        <f>2*29.3*T39*0.92*(CZ39-Y39)</f>
        <v>0</v>
      </c>
      <c r="AG39">
        <f>2*0.95*5.67E-8*(((CZ39+$B$7)+273)^4-(Y39+273)^4)</f>
        <v>0</v>
      </c>
      <c r="AH39">
        <f>W39+AG39+AE39+AF39</f>
        <v>0</v>
      </c>
      <c r="AI39">
        <v>0</v>
      </c>
      <c r="AJ39">
        <v>0</v>
      </c>
      <c r="AK39">
        <f>IF(AI39*$H$13&gt;=AM39,1.0,(AM39/(AM39-AI39*$H$13)))</f>
        <v>0</v>
      </c>
      <c r="AL39">
        <f>(AK39-1)*100</f>
        <v>0</v>
      </c>
      <c r="AM39">
        <f>MAX(0,($B$13+$C$13*DE39)/(1+$D$13*DE39)*CX39/(CZ39+273)*$E$13)</f>
        <v>0</v>
      </c>
      <c r="AN39" t="s">
        <v>398</v>
      </c>
      <c r="AO39" t="s">
        <v>398</v>
      </c>
      <c r="AP39">
        <v>0</v>
      </c>
      <c r="AQ39">
        <v>0</v>
      </c>
      <c r="AR39">
        <f>1-AP39/AQ39</f>
        <v>0</v>
      </c>
      <c r="AS39">
        <v>0</v>
      </c>
      <c r="AT39" t="s">
        <v>398</v>
      </c>
      <c r="AU39" t="s">
        <v>398</v>
      </c>
      <c r="AV39">
        <v>0</v>
      </c>
      <c r="AW39">
        <v>0</v>
      </c>
      <c r="AX39">
        <f>1-AV39/AW39</f>
        <v>0</v>
      </c>
      <c r="AY39">
        <v>0.5</v>
      </c>
      <c r="AZ39">
        <f>CI39</f>
        <v>0</v>
      </c>
      <c r="BA39">
        <f>N39</f>
        <v>0</v>
      </c>
      <c r="BB39">
        <f>AX39*AY39*AZ39</f>
        <v>0</v>
      </c>
      <c r="BC39">
        <f>(BA39-AS39)/AZ39</f>
        <v>0</v>
      </c>
      <c r="BD39">
        <f>(AQ39-AW39)/AW39</f>
        <v>0</v>
      </c>
      <c r="BE39">
        <f>AP39/(AR39+AP39/AW39)</f>
        <v>0</v>
      </c>
      <c r="BF39" t="s">
        <v>398</v>
      </c>
      <c r="BG39">
        <v>0</v>
      </c>
      <c r="BH39">
        <f>IF(BG39&lt;&gt;0, BG39, BE39)</f>
        <v>0</v>
      </c>
      <c r="BI39">
        <f>1-BH39/AW39</f>
        <v>0</v>
      </c>
      <c r="BJ39">
        <f>(AW39-AV39)/(AW39-BH39)</f>
        <v>0</v>
      </c>
      <c r="BK39">
        <f>(AQ39-AW39)/(AQ39-BH39)</f>
        <v>0</v>
      </c>
      <c r="BL39">
        <f>(AW39-AV39)/(AW39-AP39)</f>
        <v>0</v>
      </c>
      <c r="BM39">
        <f>(AQ39-AW39)/(AQ39-AP39)</f>
        <v>0</v>
      </c>
      <c r="BN39">
        <f>(BJ39*BH39/AV39)</f>
        <v>0</v>
      </c>
      <c r="BO39">
        <f>(1-BN39)</f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f>$B$11*DF39+$C$11*DG39+$F$11*DR39*(1-DU39)</f>
        <v>0</v>
      </c>
      <c r="CI39">
        <f>CH39*CJ39</f>
        <v>0</v>
      </c>
      <c r="CJ39">
        <f>($B$11*$D$9+$C$11*$D$9+$F$11*((EE39+DW39)/MAX(EE39+DW39+EF39, 0.1)*$I$9+EF39/MAX(EE39+DW39+EF39, 0.1)*$J$9))/($B$11+$C$11+$F$11)</f>
        <v>0</v>
      </c>
      <c r="CK39">
        <f>($B$11*$K$9+$C$11*$K$9+$F$11*((EE39+DW39)/MAX(EE39+DW39+EF39, 0.1)*$P$9+EF39/MAX(EE39+DW39+EF39, 0.1)*$Q$9))/($B$11+$C$11+$F$11)</f>
        <v>0</v>
      </c>
      <c r="CL39">
        <v>6</v>
      </c>
      <c r="CM39">
        <v>0.5</v>
      </c>
      <c r="CN39" t="s">
        <v>399</v>
      </c>
      <c r="CO39">
        <v>2</v>
      </c>
      <c r="CP39">
        <v>1657681759</v>
      </c>
      <c r="CQ39">
        <v>378.581</v>
      </c>
      <c r="CR39">
        <v>400.185</v>
      </c>
      <c r="CS39">
        <v>26.1273</v>
      </c>
      <c r="CT39">
        <v>21.4533</v>
      </c>
      <c r="CU39">
        <v>372.154</v>
      </c>
      <c r="CV39">
        <v>24.7432</v>
      </c>
      <c r="CW39">
        <v>550.235</v>
      </c>
      <c r="CX39">
        <v>100.769</v>
      </c>
      <c r="CY39">
        <v>0.100244</v>
      </c>
      <c r="CZ39">
        <v>28.1763</v>
      </c>
      <c r="DA39">
        <v>28.4658</v>
      </c>
      <c r="DB39">
        <v>999.9</v>
      </c>
      <c r="DC39">
        <v>0</v>
      </c>
      <c r="DD39">
        <v>0</v>
      </c>
      <c r="DE39">
        <v>4988.75</v>
      </c>
      <c r="DF39">
        <v>0</v>
      </c>
      <c r="DG39">
        <v>1608.91</v>
      </c>
      <c r="DH39">
        <v>-21.0604</v>
      </c>
      <c r="DI39">
        <v>389.296</v>
      </c>
      <c r="DJ39">
        <v>408.959</v>
      </c>
      <c r="DK39">
        <v>4.67402</v>
      </c>
      <c r="DL39">
        <v>400.185</v>
      </c>
      <c r="DM39">
        <v>21.4533</v>
      </c>
      <c r="DN39">
        <v>2.63283</v>
      </c>
      <c r="DO39">
        <v>2.16183</v>
      </c>
      <c r="DP39">
        <v>21.8718</v>
      </c>
      <c r="DQ39">
        <v>18.6823</v>
      </c>
      <c r="DR39">
        <v>1500.02</v>
      </c>
      <c r="DS39">
        <v>0.973001</v>
      </c>
      <c r="DT39">
        <v>0.0269988</v>
      </c>
      <c r="DU39">
        <v>0</v>
      </c>
      <c r="DV39">
        <v>2.1758</v>
      </c>
      <c r="DW39">
        <v>0</v>
      </c>
      <c r="DX39">
        <v>17807.4</v>
      </c>
      <c r="DY39">
        <v>13303.7</v>
      </c>
      <c r="DZ39">
        <v>36.937</v>
      </c>
      <c r="EA39">
        <v>39.187</v>
      </c>
      <c r="EB39">
        <v>37.5</v>
      </c>
      <c r="EC39">
        <v>38.125</v>
      </c>
      <c r="ED39">
        <v>37.187</v>
      </c>
      <c r="EE39">
        <v>1459.52</v>
      </c>
      <c r="EF39">
        <v>40.5</v>
      </c>
      <c r="EG39">
        <v>0</v>
      </c>
      <c r="EH39">
        <v>1657681760.1</v>
      </c>
      <c r="EI39">
        <v>0</v>
      </c>
      <c r="EJ39">
        <v>2.31456</v>
      </c>
      <c r="EK39">
        <v>-0.6311307592732202</v>
      </c>
      <c r="EL39">
        <v>-1235.407693160499</v>
      </c>
      <c r="EM39">
        <v>17899.392</v>
      </c>
      <c r="EN39">
        <v>15</v>
      </c>
      <c r="EO39">
        <v>1657681790</v>
      </c>
      <c r="EP39" t="s">
        <v>473</v>
      </c>
      <c r="EQ39">
        <v>1657681790</v>
      </c>
      <c r="ER39">
        <v>1657681683</v>
      </c>
      <c r="ES39">
        <v>21</v>
      </c>
      <c r="ET39">
        <v>-0.634</v>
      </c>
      <c r="EU39">
        <v>0.01</v>
      </c>
      <c r="EV39">
        <v>6.427</v>
      </c>
      <c r="EW39">
        <v>1.19</v>
      </c>
      <c r="EX39">
        <v>401</v>
      </c>
      <c r="EY39">
        <v>21</v>
      </c>
      <c r="EZ39">
        <v>0.12</v>
      </c>
      <c r="FA39">
        <v>0.03</v>
      </c>
      <c r="FB39">
        <v>-20.39025121951219</v>
      </c>
      <c r="FC39">
        <v>-6.356190940766556</v>
      </c>
      <c r="FD39">
        <v>0.6668692551573528</v>
      </c>
      <c r="FE39">
        <v>0</v>
      </c>
      <c r="FF39">
        <v>4.696498048780488</v>
      </c>
      <c r="FG39">
        <v>-0.1747555400696866</v>
      </c>
      <c r="FH39">
        <v>0.01768740205102763</v>
      </c>
      <c r="FI39">
        <v>1</v>
      </c>
      <c r="FJ39">
        <v>1</v>
      </c>
      <c r="FK39">
        <v>2</v>
      </c>
      <c r="FL39" t="s">
        <v>401</v>
      </c>
      <c r="FM39">
        <v>3.05711</v>
      </c>
      <c r="FN39">
        <v>2.76415</v>
      </c>
      <c r="FO39">
        <v>0.094621</v>
      </c>
      <c r="FP39">
        <v>0.100592</v>
      </c>
      <c r="FQ39">
        <v>0.122434</v>
      </c>
      <c r="FR39">
        <v>0.110888</v>
      </c>
      <c r="FS39">
        <v>28502.8</v>
      </c>
      <c r="FT39">
        <v>22212.5</v>
      </c>
      <c r="FU39">
        <v>29571.4</v>
      </c>
      <c r="FV39">
        <v>24163.3</v>
      </c>
      <c r="FW39">
        <v>33887</v>
      </c>
      <c r="FX39">
        <v>31351.9</v>
      </c>
      <c r="FY39">
        <v>42449.4</v>
      </c>
      <c r="FZ39">
        <v>39399.6</v>
      </c>
      <c r="GA39">
        <v>2.0455</v>
      </c>
      <c r="GB39">
        <v>1.89905</v>
      </c>
      <c r="GC39">
        <v>0.0329241</v>
      </c>
      <c r="GD39">
        <v>0</v>
      </c>
      <c r="GE39">
        <v>27.9284</v>
      </c>
      <c r="GF39">
        <v>999.9</v>
      </c>
      <c r="GG39">
        <v>46.1</v>
      </c>
      <c r="GH39">
        <v>36.6</v>
      </c>
      <c r="GI39">
        <v>28.2189</v>
      </c>
      <c r="GJ39">
        <v>31.1166</v>
      </c>
      <c r="GK39">
        <v>36.23</v>
      </c>
      <c r="GL39">
        <v>1</v>
      </c>
      <c r="GM39">
        <v>0.254949</v>
      </c>
      <c r="GN39">
        <v>1.87758</v>
      </c>
      <c r="GO39">
        <v>20.2568</v>
      </c>
      <c r="GP39">
        <v>5.22163</v>
      </c>
      <c r="GQ39">
        <v>11.9084</v>
      </c>
      <c r="GR39">
        <v>4.96335</v>
      </c>
      <c r="GS39">
        <v>3.29163</v>
      </c>
      <c r="GT39">
        <v>9999</v>
      </c>
      <c r="GU39">
        <v>9999</v>
      </c>
      <c r="GV39">
        <v>9999</v>
      </c>
      <c r="GW39">
        <v>993.1</v>
      </c>
      <c r="GX39">
        <v>1.87732</v>
      </c>
      <c r="GY39">
        <v>1.87569</v>
      </c>
      <c r="GZ39">
        <v>1.87439</v>
      </c>
      <c r="HA39">
        <v>1.87363</v>
      </c>
      <c r="HB39">
        <v>1.87502</v>
      </c>
      <c r="HC39">
        <v>1.86996</v>
      </c>
      <c r="HD39">
        <v>1.87418</v>
      </c>
      <c r="HE39">
        <v>1.87927</v>
      </c>
      <c r="HF39">
        <v>0</v>
      </c>
      <c r="HG39">
        <v>0</v>
      </c>
      <c r="HH39">
        <v>0</v>
      </c>
      <c r="HI39">
        <v>0</v>
      </c>
      <c r="HJ39" t="s">
        <v>402</v>
      </c>
      <c r="HK39" t="s">
        <v>403</v>
      </c>
      <c r="HL39" t="s">
        <v>404</v>
      </c>
      <c r="HM39" t="s">
        <v>405</v>
      </c>
      <c r="HN39" t="s">
        <v>405</v>
      </c>
      <c r="HO39" t="s">
        <v>404</v>
      </c>
      <c r="HP39">
        <v>0</v>
      </c>
      <c r="HQ39">
        <v>100</v>
      </c>
      <c r="HR39">
        <v>100</v>
      </c>
      <c r="HS39">
        <v>6.427</v>
      </c>
      <c r="HT39">
        <v>1.3841</v>
      </c>
      <c r="HU39">
        <v>5.007334633446063</v>
      </c>
      <c r="HV39">
        <v>0.006528983496677464</v>
      </c>
      <c r="HW39">
        <v>-3.637491770542342E-06</v>
      </c>
      <c r="HX39">
        <v>7.290883958971773E-10</v>
      </c>
      <c r="HY39">
        <v>0.4402488323897322</v>
      </c>
      <c r="HZ39">
        <v>0.04196336603461088</v>
      </c>
      <c r="IA39">
        <v>-0.0004000174321647373</v>
      </c>
      <c r="IB39">
        <v>9.93194025241378E-06</v>
      </c>
      <c r="IC39">
        <v>1</v>
      </c>
      <c r="ID39">
        <v>2008</v>
      </c>
      <c r="IE39">
        <v>1</v>
      </c>
      <c r="IF39">
        <v>25</v>
      </c>
      <c r="IG39">
        <v>1.3</v>
      </c>
      <c r="IH39">
        <v>1.3</v>
      </c>
      <c r="II39">
        <v>1.04248</v>
      </c>
      <c r="IJ39">
        <v>2.48901</v>
      </c>
      <c r="IK39">
        <v>1.42578</v>
      </c>
      <c r="IL39">
        <v>2.28638</v>
      </c>
      <c r="IM39">
        <v>1.54785</v>
      </c>
      <c r="IN39">
        <v>2.28027</v>
      </c>
      <c r="IO39">
        <v>40.3745</v>
      </c>
      <c r="IP39">
        <v>15.3228</v>
      </c>
      <c r="IQ39">
        <v>18</v>
      </c>
      <c r="IR39">
        <v>571.773</v>
      </c>
      <c r="IS39">
        <v>462.807</v>
      </c>
      <c r="IT39">
        <v>24.9996</v>
      </c>
      <c r="IU39">
        <v>30.4886</v>
      </c>
      <c r="IV39">
        <v>30</v>
      </c>
      <c r="IW39">
        <v>30.3759</v>
      </c>
      <c r="IX39">
        <v>30.2977</v>
      </c>
      <c r="IY39">
        <v>20.8969</v>
      </c>
      <c r="IZ39">
        <v>23.1519</v>
      </c>
      <c r="JA39">
        <v>0</v>
      </c>
      <c r="JB39">
        <v>25</v>
      </c>
      <c r="JC39">
        <v>400</v>
      </c>
      <c r="JD39">
        <v>21.4622</v>
      </c>
      <c r="JE39">
        <v>98.62269999999999</v>
      </c>
      <c r="JF39">
        <v>100.263</v>
      </c>
    </row>
    <row r="40" spans="1:266">
      <c r="A40">
        <v>24</v>
      </c>
      <c r="B40">
        <v>1657681866</v>
      </c>
      <c r="C40">
        <v>3639.5</v>
      </c>
      <c r="D40" t="s">
        <v>474</v>
      </c>
      <c r="E40" t="s">
        <v>475</v>
      </c>
      <c r="F40" t="s">
        <v>394</v>
      </c>
      <c r="H40" t="s">
        <v>451</v>
      </c>
      <c r="I40" t="s">
        <v>396</v>
      </c>
      <c r="J40" t="s">
        <v>452</v>
      </c>
      <c r="K40">
        <v>1657681866</v>
      </c>
      <c r="L40">
        <f>(M40)/1000</f>
        <v>0</v>
      </c>
      <c r="M40">
        <f>1000*CW40*AK40*(CS40-CT40)/(100*CL40*(1000-AK40*CS40))</f>
        <v>0</v>
      </c>
      <c r="N40">
        <f>CW40*AK40*(CR40-CQ40*(1000-AK40*CT40)/(1000-AK40*CS40))/(100*CL40)</f>
        <v>0</v>
      </c>
      <c r="O40">
        <f>CQ40 - IF(AK40&gt;1, N40*CL40*100.0/(AM40*DE40), 0)</f>
        <v>0</v>
      </c>
      <c r="P40">
        <f>((V40-L40/2)*O40-N40)/(V40+L40/2)</f>
        <v>0</v>
      </c>
      <c r="Q40">
        <f>P40*(CX40+CY40)/1000.0</f>
        <v>0</v>
      </c>
      <c r="R40">
        <f>(CQ40 - IF(AK40&gt;1, N40*CL40*100.0/(AM40*DE40), 0))*(CX40+CY40)/1000.0</f>
        <v>0</v>
      </c>
      <c r="S40">
        <f>2.0/((1/U40-1/T40)+SIGN(U40)*SQRT((1/U40-1/T40)*(1/U40-1/T40) + 4*CM40/((CM40+1)*(CM40+1))*(2*1/U40*1/T40-1/T40*1/T40)))</f>
        <v>0</v>
      </c>
      <c r="T40">
        <f>IF(LEFT(CN40,1)&lt;&gt;"0",IF(LEFT(CN40,1)="1",3.0,CO40),$D$5+$E$5*(DE40*CX40/($K$5*1000))+$F$5*(DE40*CX40/($K$5*1000))*MAX(MIN(CL40,$J$5),$I$5)*MAX(MIN(CL40,$J$5),$I$5)+$G$5*MAX(MIN(CL40,$J$5),$I$5)*(DE40*CX40/($K$5*1000))+$H$5*(DE40*CX40/($K$5*1000))*(DE40*CX40/($K$5*1000)))</f>
        <v>0</v>
      </c>
      <c r="U40">
        <f>L40*(1000-(1000*0.61365*exp(17.502*Y40/(240.97+Y40))/(CX40+CY40)+CS40)/2)/(1000*0.61365*exp(17.502*Y40/(240.97+Y40))/(CX40+CY40)-CS40)</f>
        <v>0</v>
      </c>
      <c r="V40">
        <f>1/((CM40+1)/(S40/1.6)+1/(T40/1.37)) + CM40/((CM40+1)/(S40/1.6) + CM40/(T40/1.37))</f>
        <v>0</v>
      </c>
      <c r="W40">
        <f>(CH40*CK40)</f>
        <v>0</v>
      </c>
      <c r="X40">
        <f>(CZ40+(W40+2*0.95*5.67E-8*(((CZ40+$B$7)+273)^4-(CZ40+273)^4)-44100*L40)/(1.84*29.3*T40+8*0.95*5.67E-8*(CZ40+273)^3))</f>
        <v>0</v>
      </c>
      <c r="Y40">
        <f>($C$7*DA40+$D$7*DB40+$E$7*X40)</f>
        <v>0</v>
      </c>
      <c r="Z40">
        <f>0.61365*exp(17.502*Y40/(240.97+Y40))</f>
        <v>0</v>
      </c>
      <c r="AA40">
        <f>(AB40/AC40*100)</f>
        <v>0</v>
      </c>
      <c r="AB40">
        <f>CS40*(CX40+CY40)/1000</f>
        <v>0</v>
      </c>
      <c r="AC40">
        <f>0.61365*exp(17.502*CZ40/(240.97+CZ40))</f>
        <v>0</v>
      </c>
      <c r="AD40">
        <f>(Z40-CS40*(CX40+CY40)/1000)</f>
        <v>0</v>
      </c>
      <c r="AE40">
        <f>(-L40*44100)</f>
        <v>0</v>
      </c>
      <c r="AF40">
        <f>2*29.3*T40*0.92*(CZ40-Y40)</f>
        <v>0</v>
      </c>
      <c r="AG40">
        <f>2*0.95*5.67E-8*(((CZ40+$B$7)+273)^4-(Y40+273)^4)</f>
        <v>0</v>
      </c>
      <c r="AH40">
        <f>W40+AG40+AE40+AF40</f>
        <v>0</v>
      </c>
      <c r="AI40">
        <v>0</v>
      </c>
      <c r="AJ40">
        <v>0</v>
      </c>
      <c r="AK40">
        <f>IF(AI40*$H$13&gt;=AM40,1.0,(AM40/(AM40-AI40*$H$13)))</f>
        <v>0</v>
      </c>
      <c r="AL40">
        <f>(AK40-1)*100</f>
        <v>0</v>
      </c>
      <c r="AM40">
        <f>MAX(0,($B$13+$C$13*DE40)/(1+$D$13*DE40)*CX40/(CZ40+273)*$E$13)</f>
        <v>0</v>
      </c>
      <c r="AN40" t="s">
        <v>398</v>
      </c>
      <c r="AO40" t="s">
        <v>398</v>
      </c>
      <c r="AP40">
        <v>0</v>
      </c>
      <c r="AQ40">
        <v>0</v>
      </c>
      <c r="AR40">
        <f>1-AP40/AQ40</f>
        <v>0</v>
      </c>
      <c r="AS40">
        <v>0</v>
      </c>
      <c r="AT40" t="s">
        <v>398</v>
      </c>
      <c r="AU40" t="s">
        <v>398</v>
      </c>
      <c r="AV40">
        <v>0</v>
      </c>
      <c r="AW40">
        <v>0</v>
      </c>
      <c r="AX40">
        <f>1-AV40/AW40</f>
        <v>0</v>
      </c>
      <c r="AY40">
        <v>0.5</v>
      </c>
      <c r="AZ40">
        <f>CI40</f>
        <v>0</v>
      </c>
      <c r="BA40">
        <f>N40</f>
        <v>0</v>
      </c>
      <c r="BB40">
        <f>AX40*AY40*AZ40</f>
        <v>0</v>
      </c>
      <c r="BC40">
        <f>(BA40-AS40)/AZ40</f>
        <v>0</v>
      </c>
      <c r="BD40">
        <f>(AQ40-AW40)/AW40</f>
        <v>0</v>
      </c>
      <c r="BE40">
        <f>AP40/(AR40+AP40/AW40)</f>
        <v>0</v>
      </c>
      <c r="BF40" t="s">
        <v>398</v>
      </c>
      <c r="BG40">
        <v>0</v>
      </c>
      <c r="BH40">
        <f>IF(BG40&lt;&gt;0, BG40, BE40)</f>
        <v>0</v>
      </c>
      <c r="BI40">
        <f>1-BH40/AW40</f>
        <v>0</v>
      </c>
      <c r="BJ40">
        <f>(AW40-AV40)/(AW40-BH40)</f>
        <v>0</v>
      </c>
      <c r="BK40">
        <f>(AQ40-AW40)/(AQ40-BH40)</f>
        <v>0</v>
      </c>
      <c r="BL40">
        <f>(AW40-AV40)/(AW40-AP40)</f>
        <v>0</v>
      </c>
      <c r="BM40">
        <f>(AQ40-AW40)/(AQ40-AP40)</f>
        <v>0</v>
      </c>
      <c r="BN40">
        <f>(BJ40*BH40/AV40)</f>
        <v>0</v>
      </c>
      <c r="BO40">
        <f>(1-BN40)</f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f>$B$11*DF40+$C$11*DG40+$F$11*DR40*(1-DU40)</f>
        <v>0</v>
      </c>
      <c r="CI40">
        <f>CH40*CJ40</f>
        <v>0</v>
      </c>
      <c r="CJ40">
        <f>($B$11*$D$9+$C$11*$D$9+$F$11*((EE40+DW40)/MAX(EE40+DW40+EF40, 0.1)*$I$9+EF40/MAX(EE40+DW40+EF40, 0.1)*$J$9))/($B$11+$C$11+$F$11)</f>
        <v>0</v>
      </c>
      <c r="CK40">
        <f>($B$11*$K$9+$C$11*$K$9+$F$11*((EE40+DW40)/MAX(EE40+DW40+EF40, 0.1)*$P$9+EF40/MAX(EE40+DW40+EF40, 0.1)*$Q$9))/($B$11+$C$11+$F$11)</f>
        <v>0</v>
      </c>
      <c r="CL40">
        <v>6</v>
      </c>
      <c r="CM40">
        <v>0.5</v>
      </c>
      <c r="CN40" t="s">
        <v>399</v>
      </c>
      <c r="CO40">
        <v>2</v>
      </c>
      <c r="CP40">
        <v>1657681866</v>
      </c>
      <c r="CQ40">
        <v>378.33</v>
      </c>
      <c r="CR40">
        <v>400.017</v>
      </c>
      <c r="CS40">
        <v>26.2695</v>
      </c>
      <c r="CT40">
        <v>21.5726</v>
      </c>
      <c r="CU40">
        <v>371.993</v>
      </c>
      <c r="CV40">
        <v>24.8798</v>
      </c>
      <c r="CW40">
        <v>550.22</v>
      </c>
      <c r="CX40">
        <v>100.765</v>
      </c>
      <c r="CY40">
        <v>0.0997687</v>
      </c>
      <c r="CZ40">
        <v>28.2434</v>
      </c>
      <c r="DA40">
        <v>28.5292</v>
      </c>
      <c r="DB40">
        <v>999.9</v>
      </c>
      <c r="DC40">
        <v>0</v>
      </c>
      <c r="DD40">
        <v>0</v>
      </c>
      <c r="DE40">
        <v>5010</v>
      </c>
      <c r="DF40">
        <v>0</v>
      </c>
      <c r="DG40">
        <v>1622.59</v>
      </c>
      <c r="DH40">
        <v>-21.6878</v>
      </c>
      <c r="DI40">
        <v>388.536</v>
      </c>
      <c r="DJ40">
        <v>408.837</v>
      </c>
      <c r="DK40">
        <v>4.69688</v>
      </c>
      <c r="DL40">
        <v>400.017</v>
      </c>
      <c r="DM40">
        <v>21.5726</v>
      </c>
      <c r="DN40">
        <v>2.64705</v>
      </c>
      <c r="DO40">
        <v>2.17377</v>
      </c>
      <c r="DP40">
        <v>21.9601</v>
      </c>
      <c r="DQ40">
        <v>18.7703</v>
      </c>
      <c r="DR40">
        <v>1500.01</v>
      </c>
      <c r="DS40">
        <v>0.973001</v>
      </c>
      <c r="DT40">
        <v>0.0269988</v>
      </c>
      <c r="DU40">
        <v>0</v>
      </c>
      <c r="DV40">
        <v>2.3677</v>
      </c>
      <c r="DW40">
        <v>0</v>
      </c>
      <c r="DX40">
        <v>18553.3</v>
      </c>
      <c r="DY40">
        <v>13303.7</v>
      </c>
      <c r="DZ40">
        <v>37.062</v>
      </c>
      <c r="EA40">
        <v>39.312</v>
      </c>
      <c r="EB40">
        <v>37.625</v>
      </c>
      <c r="EC40">
        <v>38.25</v>
      </c>
      <c r="ED40">
        <v>37.25</v>
      </c>
      <c r="EE40">
        <v>1459.51</v>
      </c>
      <c r="EF40">
        <v>40.5</v>
      </c>
      <c r="EG40">
        <v>0</v>
      </c>
      <c r="EH40">
        <v>1657681866.9</v>
      </c>
      <c r="EI40">
        <v>0</v>
      </c>
      <c r="EJ40">
        <v>2.42622</v>
      </c>
      <c r="EK40">
        <v>0.1241076980550932</v>
      </c>
      <c r="EL40">
        <v>593.1230727106339</v>
      </c>
      <c r="EM40">
        <v>18492.648</v>
      </c>
      <c r="EN40">
        <v>15</v>
      </c>
      <c r="EO40">
        <v>1657681790</v>
      </c>
      <c r="EP40" t="s">
        <v>473</v>
      </c>
      <c r="EQ40">
        <v>1657681790</v>
      </c>
      <c r="ER40">
        <v>1657681683</v>
      </c>
      <c r="ES40">
        <v>21</v>
      </c>
      <c r="ET40">
        <v>-0.634</v>
      </c>
      <c r="EU40">
        <v>0.01</v>
      </c>
      <c r="EV40">
        <v>6.427</v>
      </c>
      <c r="EW40">
        <v>1.19</v>
      </c>
      <c r="EX40">
        <v>401</v>
      </c>
      <c r="EY40">
        <v>21</v>
      </c>
      <c r="EZ40">
        <v>0.12</v>
      </c>
      <c r="FA40">
        <v>0.03</v>
      </c>
      <c r="FB40">
        <v>-21.58264634146342</v>
      </c>
      <c r="FC40">
        <v>-0.4892090592334746</v>
      </c>
      <c r="FD40">
        <v>0.06298553491529894</v>
      </c>
      <c r="FE40">
        <v>0</v>
      </c>
      <c r="FF40">
        <v>4.703328536585365</v>
      </c>
      <c r="FG40">
        <v>-0.04247393728222879</v>
      </c>
      <c r="FH40">
        <v>0.005418654121879663</v>
      </c>
      <c r="FI40">
        <v>1</v>
      </c>
      <c r="FJ40">
        <v>1</v>
      </c>
      <c r="FK40">
        <v>2</v>
      </c>
      <c r="FL40" t="s">
        <v>401</v>
      </c>
      <c r="FM40">
        <v>3.05704</v>
      </c>
      <c r="FN40">
        <v>2.76376</v>
      </c>
      <c r="FO40">
        <v>0.0945812</v>
      </c>
      <c r="FP40">
        <v>0.100551</v>
      </c>
      <c r="FQ40">
        <v>0.122893</v>
      </c>
      <c r="FR40">
        <v>0.111307</v>
      </c>
      <c r="FS40">
        <v>28501.3</v>
      </c>
      <c r="FT40">
        <v>22212.6</v>
      </c>
      <c r="FU40">
        <v>29568.7</v>
      </c>
      <c r="FV40">
        <v>24162.4</v>
      </c>
      <c r="FW40">
        <v>33865.2</v>
      </c>
      <c r="FX40">
        <v>31335.8</v>
      </c>
      <c r="FY40">
        <v>42444.6</v>
      </c>
      <c r="FZ40">
        <v>39398.1</v>
      </c>
      <c r="GA40">
        <v>2.04495</v>
      </c>
      <c r="GB40">
        <v>1.89837</v>
      </c>
      <c r="GC40">
        <v>0.030607</v>
      </c>
      <c r="GD40">
        <v>0</v>
      </c>
      <c r="GE40">
        <v>28.0297</v>
      </c>
      <c r="GF40">
        <v>999.9</v>
      </c>
      <c r="GG40">
        <v>45.2</v>
      </c>
      <c r="GH40">
        <v>36.7</v>
      </c>
      <c r="GI40">
        <v>27.8227</v>
      </c>
      <c r="GJ40">
        <v>30.3266</v>
      </c>
      <c r="GK40">
        <v>35.8293</v>
      </c>
      <c r="GL40">
        <v>1</v>
      </c>
      <c r="GM40">
        <v>0.256629</v>
      </c>
      <c r="GN40">
        <v>1.90516</v>
      </c>
      <c r="GO40">
        <v>20.257</v>
      </c>
      <c r="GP40">
        <v>5.22672</v>
      </c>
      <c r="GQ40">
        <v>11.9086</v>
      </c>
      <c r="GR40">
        <v>4.96375</v>
      </c>
      <c r="GS40">
        <v>3.292</v>
      </c>
      <c r="GT40">
        <v>9999</v>
      </c>
      <c r="GU40">
        <v>9999</v>
      </c>
      <c r="GV40">
        <v>9999</v>
      </c>
      <c r="GW40">
        <v>993.1</v>
      </c>
      <c r="GX40">
        <v>1.87733</v>
      </c>
      <c r="GY40">
        <v>1.87568</v>
      </c>
      <c r="GZ40">
        <v>1.87439</v>
      </c>
      <c r="HA40">
        <v>1.87363</v>
      </c>
      <c r="HB40">
        <v>1.875</v>
      </c>
      <c r="HC40">
        <v>1.86996</v>
      </c>
      <c r="HD40">
        <v>1.87411</v>
      </c>
      <c r="HE40">
        <v>1.87927</v>
      </c>
      <c r="HF40">
        <v>0</v>
      </c>
      <c r="HG40">
        <v>0</v>
      </c>
      <c r="HH40">
        <v>0</v>
      </c>
      <c r="HI40">
        <v>0</v>
      </c>
      <c r="HJ40" t="s">
        <v>402</v>
      </c>
      <c r="HK40" t="s">
        <v>403</v>
      </c>
      <c r="HL40" t="s">
        <v>404</v>
      </c>
      <c r="HM40" t="s">
        <v>405</v>
      </c>
      <c r="HN40" t="s">
        <v>405</v>
      </c>
      <c r="HO40" t="s">
        <v>404</v>
      </c>
      <c r="HP40">
        <v>0</v>
      </c>
      <c r="HQ40">
        <v>100</v>
      </c>
      <c r="HR40">
        <v>100</v>
      </c>
      <c r="HS40">
        <v>6.337</v>
      </c>
      <c r="HT40">
        <v>1.3897</v>
      </c>
      <c r="HU40">
        <v>4.373310572038131</v>
      </c>
      <c r="HV40">
        <v>0.006528983496677464</v>
      </c>
      <c r="HW40">
        <v>-3.637491770542342E-06</v>
      </c>
      <c r="HX40">
        <v>7.290883958971773E-10</v>
      </c>
      <c r="HY40">
        <v>0.4402488323897322</v>
      </c>
      <c r="HZ40">
        <v>0.04196336603461088</v>
      </c>
      <c r="IA40">
        <v>-0.0004000174321647373</v>
      </c>
      <c r="IB40">
        <v>9.93194025241378E-06</v>
      </c>
      <c r="IC40">
        <v>1</v>
      </c>
      <c r="ID40">
        <v>2008</v>
      </c>
      <c r="IE40">
        <v>1</v>
      </c>
      <c r="IF40">
        <v>25</v>
      </c>
      <c r="IG40">
        <v>1.3</v>
      </c>
      <c r="IH40">
        <v>3</v>
      </c>
      <c r="II40">
        <v>1.03882</v>
      </c>
      <c r="IJ40">
        <v>2.46094</v>
      </c>
      <c r="IK40">
        <v>1.42578</v>
      </c>
      <c r="IL40">
        <v>2.28638</v>
      </c>
      <c r="IM40">
        <v>1.54785</v>
      </c>
      <c r="IN40">
        <v>2.31445</v>
      </c>
      <c r="IO40">
        <v>40.4765</v>
      </c>
      <c r="IP40">
        <v>15.3053</v>
      </c>
      <c r="IQ40">
        <v>18</v>
      </c>
      <c r="IR40">
        <v>571.5890000000001</v>
      </c>
      <c r="IS40">
        <v>462.566</v>
      </c>
      <c r="IT40">
        <v>25.0017</v>
      </c>
      <c r="IU40">
        <v>30.512</v>
      </c>
      <c r="IV40">
        <v>30.0004</v>
      </c>
      <c r="IW40">
        <v>30.3979</v>
      </c>
      <c r="IX40">
        <v>30.3206</v>
      </c>
      <c r="IY40">
        <v>20.8299</v>
      </c>
      <c r="IZ40">
        <v>21.9966</v>
      </c>
      <c r="JA40">
        <v>0</v>
      </c>
      <c r="JB40">
        <v>25</v>
      </c>
      <c r="JC40">
        <v>400</v>
      </c>
      <c r="JD40">
        <v>21.5987</v>
      </c>
      <c r="JE40">
        <v>98.6123</v>
      </c>
      <c r="JF40">
        <v>100.259</v>
      </c>
    </row>
    <row r="41" spans="1:266">
      <c r="A41">
        <v>25</v>
      </c>
      <c r="B41">
        <v>1657681941.5</v>
      </c>
      <c r="C41">
        <v>3715</v>
      </c>
      <c r="D41" t="s">
        <v>476</v>
      </c>
      <c r="E41" t="s">
        <v>477</v>
      </c>
      <c r="F41" t="s">
        <v>394</v>
      </c>
      <c r="H41" t="s">
        <v>451</v>
      </c>
      <c r="I41" t="s">
        <v>396</v>
      </c>
      <c r="J41" t="s">
        <v>452</v>
      </c>
      <c r="K41">
        <v>1657681941.5</v>
      </c>
      <c r="L41">
        <f>(M41)/1000</f>
        <v>0</v>
      </c>
      <c r="M41">
        <f>1000*CW41*AK41*(CS41-CT41)/(100*CL41*(1000-AK41*CS41))</f>
        <v>0</v>
      </c>
      <c r="N41">
        <f>CW41*AK41*(CR41-CQ41*(1000-AK41*CT41)/(1000-AK41*CS41))/(100*CL41)</f>
        <v>0</v>
      </c>
      <c r="O41">
        <f>CQ41 - IF(AK41&gt;1, N41*CL41*100.0/(AM41*DE41), 0)</f>
        <v>0</v>
      </c>
      <c r="P41">
        <f>((V41-L41/2)*O41-N41)/(V41+L41/2)</f>
        <v>0</v>
      </c>
      <c r="Q41">
        <f>P41*(CX41+CY41)/1000.0</f>
        <v>0</v>
      </c>
      <c r="R41">
        <f>(CQ41 - IF(AK41&gt;1, N41*CL41*100.0/(AM41*DE41), 0))*(CX41+CY41)/1000.0</f>
        <v>0</v>
      </c>
      <c r="S41">
        <f>2.0/((1/U41-1/T41)+SIGN(U41)*SQRT((1/U41-1/T41)*(1/U41-1/T41) + 4*CM41/((CM41+1)*(CM41+1))*(2*1/U41*1/T41-1/T41*1/T41)))</f>
        <v>0</v>
      </c>
      <c r="T41">
        <f>IF(LEFT(CN41,1)&lt;&gt;"0",IF(LEFT(CN41,1)="1",3.0,CO41),$D$5+$E$5*(DE41*CX41/($K$5*1000))+$F$5*(DE41*CX41/($K$5*1000))*MAX(MIN(CL41,$J$5),$I$5)*MAX(MIN(CL41,$J$5),$I$5)+$G$5*MAX(MIN(CL41,$J$5),$I$5)*(DE41*CX41/($K$5*1000))+$H$5*(DE41*CX41/($K$5*1000))*(DE41*CX41/($K$5*1000)))</f>
        <v>0</v>
      </c>
      <c r="U41">
        <f>L41*(1000-(1000*0.61365*exp(17.502*Y41/(240.97+Y41))/(CX41+CY41)+CS41)/2)/(1000*0.61365*exp(17.502*Y41/(240.97+Y41))/(CX41+CY41)-CS41)</f>
        <v>0</v>
      </c>
      <c r="V41">
        <f>1/((CM41+1)/(S41/1.6)+1/(T41/1.37)) + CM41/((CM41+1)/(S41/1.6) + CM41/(T41/1.37))</f>
        <v>0</v>
      </c>
      <c r="W41">
        <f>(CH41*CK41)</f>
        <v>0</v>
      </c>
      <c r="X41">
        <f>(CZ41+(W41+2*0.95*5.67E-8*(((CZ41+$B$7)+273)^4-(CZ41+273)^4)-44100*L41)/(1.84*29.3*T41+8*0.95*5.67E-8*(CZ41+273)^3))</f>
        <v>0</v>
      </c>
      <c r="Y41">
        <f>($C$7*DA41+$D$7*DB41+$E$7*X41)</f>
        <v>0</v>
      </c>
      <c r="Z41">
        <f>0.61365*exp(17.502*Y41/(240.97+Y41))</f>
        <v>0</v>
      </c>
      <c r="AA41">
        <f>(AB41/AC41*100)</f>
        <v>0</v>
      </c>
      <c r="AB41">
        <f>CS41*(CX41+CY41)/1000</f>
        <v>0</v>
      </c>
      <c r="AC41">
        <f>0.61365*exp(17.502*CZ41/(240.97+CZ41))</f>
        <v>0</v>
      </c>
      <c r="AD41">
        <f>(Z41-CS41*(CX41+CY41)/1000)</f>
        <v>0</v>
      </c>
      <c r="AE41">
        <f>(-L41*44100)</f>
        <v>0</v>
      </c>
      <c r="AF41">
        <f>2*29.3*T41*0.92*(CZ41-Y41)</f>
        <v>0</v>
      </c>
      <c r="AG41">
        <f>2*0.95*5.67E-8*(((CZ41+$B$7)+273)^4-(Y41+273)^4)</f>
        <v>0</v>
      </c>
      <c r="AH41">
        <f>W41+AG41+AE41+AF41</f>
        <v>0</v>
      </c>
      <c r="AI41">
        <v>0</v>
      </c>
      <c r="AJ41">
        <v>0</v>
      </c>
      <c r="AK41">
        <f>IF(AI41*$H$13&gt;=AM41,1.0,(AM41/(AM41-AI41*$H$13)))</f>
        <v>0</v>
      </c>
      <c r="AL41">
        <f>(AK41-1)*100</f>
        <v>0</v>
      </c>
      <c r="AM41">
        <f>MAX(0,($B$13+$C$13*DE41)/(1+$D$13*DE41)*CX41/(CZ41+273)*$E$13)</f>
        <v>0</v>
      </c>
      <c r="AN41" t="s">
        <v>398</v>
      </c>
      <c r="AO41" t="s">
        <v>398</v>
      </c>
      <c r="AP41">
        <v>0</v>
      </c>
      <c r="AQ41">
        <v>0</v>
      </c>
      <c r="AR41">
        <f>1-AP41/AQ41</f>
        <v>0</v>
      </c>
      <c r="AS41">
        <v>0</v>
      </c>
      <c r="AT41" t="s">
        <v>398</v>
      </c>
      <c r="AU41" t="s">
        <v>398</v>
      </c>
      <c r="AV41">
        <v>0</v>
      </c>
      <c r="AW41">
        <v>0</v>
      </c>
      <c r="AX41">
        <f>1-AV41/AW41</f>
        <v>0</v>
      </c>
      <c r="AY41">
        <v>0.5</v>
      </c>
      <c r="AZ41">
        <f>CI41</f>
        <v>0</v>
      </c>
      <c r="BA41">
        <f>N41</f>
        <v>0</v>
      </c>
      <c r="BB41">
        <f>AX41*AY41*AZ41</f>
        <v>0</v>
      </c>
      <c r="BC41">
        <f>(BA41-AS41)/AZ41</f>
        <v>0</v>
      </c>
      <c r="BD41">
        <f>(AQ41-AW41)/AW41</f>
        <v>0</v>
      </c>
      <c r="BE41">
        <f>AP41/(AR41+AP41/AW41)</f>
        <v>0</v>
      </c>
      <c r="BF41" t="s">
        <v>398</v>
      </c>
      <c r="BG41">
        <v>0</v>
      </c>
      <c r="BH41">
        <f>IF(BG41&lt;&gt;0, BG41, BE41)</f>
        <v>0</v>
      </c>
      <c r="BI41">
        <f>1-BH41/AW41</f>
        <v>0</v>
      </c>
      <c r="BJ41">
        <f>(AW41-AV41)/(AW41-BH41)</f>
        <v>0</v>
      </c>
      <c r="BK41">
        <f>(AQ41-AW41)/(AQ41-BH41)</f>
        <v>0</v>
      </c>
      <c r="BL41">
        <f>(AW41-AV41)/(AW41-AP41)</f>
        <v>0</v>
      </c>
      <c r="BM41">
        <f>(AQ41-AW41)/(AQ41-AP41)</f>
        <v>0</v>
      </c>
      <c r="BN41">
        <f>(BJ41*BH41/AV41)</f>
        <v>0</v>
      </c>
      <c r="BO41">
        <f>(1-BN41)</f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f>$B$11*DF41+$C$11*DG41+$F$11*DR41*(1-DU41)</f>
        <v>0</v>
      </c>
      <c r="CI41">
        <f>CH41*CJ41</f>
        <v>0</v>
      </c>
      <c r="CJ41">
        <f>($B$11*$D$9+$C$11*$D$9+$F$11*((EE41+DW41)/MAX(EE41+DW41+EF41, 0.1)*$I$9+EF41/MAX(EE41+DW41+EF41, 0.1)*$J$9))/($B$11+$C$11+$F$11)</f>
        <v>0</v>
      </c>
      <c r="CK41">
        <f>($B$11*$K$9+$C$11*$K$9+$F$11*((EE41+DW41)/MAX(EE41+DW41+EF41, 0.1)*$P$9+EF41/MAX(EE41+DW41+EF41, 0.1)*$Q$9))/($B$11+$C$11+$F$11)</f>
        <v>0</v>
      </c>
      <c r="CL41">
        <v>6</v>
      </c>
      <c r="CM41">
        <v>0.5</v>
      </c>
      <c r="CN41" t="s">
        <v>399</v>
      </c>
      <c r="CO41">
        <v>2</v>
      </c>
      <c r="CP41">
        <v>1657681941.5</v>
      </c>
      <c r="CQ41">
        <v>571.073</v>
      </c>
      <c r="CR41">
        <v>599.927</v>
      </c>
      <c r="CS41">
        <v>26.2426</v>
      </c>
      <c r="CT41">
        <v>21.5409</v>
      </c>
      <c r="CU41">
        <v>563.436</v>
      </c>
      <c r="CV41">
        <v>24.854</v>
      </c>
      <c r="CW41">
        <v>550.1</v>
      </c>
      <c r="CX41">
        <v>100.765</v>
      </c>
      <c r="CY41">
        <v>0.0999858</v>
      </c>
      <c r="CZ41">
        <v>28.2376</v>
      </c>
      <c r="DA41">
        <v>28.4952</v>
      </c>
      <c r="DB41">
        <v>999.9</v>
      </c>
      <c r="DC41">
        <v>0</v>
      </c>
      <c r="DD41">
        <v>0</v>
      </c>
      <c r="DE41">
        <v>5006.25</v>
      </c>
      <c r="DF41">
        <v>0</v>
      </c>
      <c r="DG41">
        <v>1626.32</v>
      </c>
      <c r="DH41">
        <v>-29.4637</v>
      </c>
      <c r="DI41">
        <v>585.838</v>
      </c>
      <c r="DJ41">
        <v>613.135</v>
      </c>
      <c r="DK41">
        <v>4.70169</v>
      </c>
      <c r="DL41">
        <v>599.927</v>
      </c>
      <c r="DM41">
        <v>21.5409</v>
      </c>
      <c r="DN41">
        <v>2.64433</v>
      </c>
      <c r="DO41">
        <v>2.17056</v>
      </c>
      <c r="DP41">
        <v>21.9432</v>
      </c>
      <c r="DQ41">
        <v>18.7467</v>
      </c>
      <c r="DR41">
        <v>1499.79</v>
      </c>
      <c r="DS41">
        <v>0.972996</v>
      </c>
      <c r="DT41">
        <v>0.0270039</v>
      </c>
      <c r="DU41">
        <v>0</v>
      </c>
      <c r="DV41">
        <v>2.4442</v>
      </c>
      <c r="DW41">
        <v>0</v>
      </c>
      <c r="DX41">
        <v>18828</v>
      </c>
      <c r="DY41">
        <v>13301.7</v>
      </c>
      <c r="DZ41">
        <v>37.062</v>
      </c>
      <c r="EA41">
        <v>39.312</v>
      </c>
      <c r="EB41">
        <v>37.625</v>
      </c>
      <c r="EC41">
        <v>38.25</v>
      </c>
      <c r="ED41">
        <v>37.25</v>
      </c>
      <c r="EE41">
        <v>1459.29</v>
      </c>
      <c r="EF41">
        <v>40.5</v>
      </c>
      <c r="EG41">
        <v>0</v>
      </c>
      <c r="EH41">
        <v>1657681942.5</v>
      </c>
      <c r="EI41">
        <v>0</v>
      </c>
      <c r="EJ41">
        <v>2.383588</v>
      </c>
      <c r="EK41">
        <v>0.1356461507844659</v>
      </c>
      <c r="EL41">
        <v>544.061538449007</v>
      </c>
      <c r="EM41">
        <v>18752.756</v>
      </c>
      <c r="EN41">
        <v>15</v>
      </c>
      <c r="EO41">
        <v>1657681962.5</v>
      </c>
      <c r="EP41" t="s">
        <v>478</v>
      </c>
      <c r="EQ41">
        <v>1657681962.5</v>
      </c>
      <c r="ER41">
        <v>1657681683</v>
      </c>
      <c r="ES41">
        <v>22</v>
      </c>
      <c r="ET41">
        <v>0.521</v>
      </c>
      <c r="EU41">
        <v>0.01</v>
      </c>
      <c r="EV41">
        <v>7.637</v>
      </c>
      <c r="EW41">
        <v>1.19</v>
      </c>
      <c r="EX41">
        <v>600</v>
      </c>
      <c r="EY41">
        <v>21</v>
      </c>
      <c r="EZ41">
        <v>0.07000000000000001</v>
      </c>
      <c r="FA41">
        <v>0.03</v>
      </c>
      <c r="FB41">
        <v>-29.8109875</v>
      </c>
      <c r="FC41">
        <v>2.129573358348967</v>
      </c>
      <c r="FD41">
        <v>0.208092157694013</v>
      </c>
      <c r="FE41">
        <v>0</v>
      </c>
      <c r="FF41">
        <v>4.70165</v>
      </c>
      <c r="FG41">
        <v>-0.07435362101313463</v>
      </c>
      <c r="FH41">
        <v>0.01044609807535806</v>
      </c>
      <c r="FI41">
        <v>1</v>
      </c>
      <c r="FJ41">
        <v>1</v>
      </c>
      <c r="FK41">
        <v>2</v>
      </c>
      <c r="FL41" t="s">
        <v>401</v>
      </c>
      <c r="FM41">
        <v>3.0567</v>
      </c>
      <c r="FN41">
        <v>2.76396</v>
      </c>
      <c r="FO41">
        <v>0.128954</v>
      </c>
      <c r="FP41">
        <v>0.135427</v>
      </c>
      <c r="FQ41">
        <v>0.122793</v>
      </c>
      <c r="FR41">
        <v>0.111184</v>
      </c>
      <c r="FS41">
        <v>27415.7</v>
      </c>
      <c r="FT41">
        <v>21348.6</v>
      </c>
      <c r="FU41">
        <v>29565.8</v>
      </c>
      <c r="FV41">
        <v>24160.2</v>
      </c>
      <c r="FW41">
        <v>33866.8</v>
      </c>
      <c r="FX41">
        <v>31338.6</v>
      </c>
      <c r="FY41">
        <v>42439.8</v>
      </c>
      <c r="FZ41">
        <v>39394.4</v>
      </c>
      <c r="GA41">
        <v>2.04487</v>
      </c>
      <c r="GB41">
        <v>1.89785</v>
      </c>
      <c r="GC41">
        <v>0.0280216</v>
      </c>
      <c r="GD41">
        <v>0</v>
      </c>
      <c r="GE41">
        <v>28.0379</v>
      </c>
      <c r="GF41">
        <v>999.9</v>
      </c>
      <c r="GG41">
        <v>44.7</v>
      </c>
      <c r="GH41">
        <v>36.8</v>
      </c>
      <c r="GI41">
        <v>27.6659</v>
      </c>
      <c r="GJ41">
        <v>30.8966</v>
      </c>
      <c r="GK41">
        <v>36.6226</v>
      </c>
      <c r="GL41">
        <v>1</v>
      </c>
      <c r="GM41">
        <v>0.261164</v>
      </c>
      <c r="GN41">
        <v>1.93569</v>
      </c>
      <c r="GO41">
        <v>20.257</v>
      </c>
      <c r="GP41">
        <v>5.22762</v>
      </c>
      <c r="GQ41">
        <v>11.9086</v>
      </c>
      <c r="GR41">
        <v>4.96375</v>
      </c>
      <c r="GS41">
        <v>3.292</v>
      </c>
      <c r="GT41">
        <v>9999</v>
      </c>
      <c r="GU41">
        <v>9999</v>
      </c>
      <c r="GV41">
        <v>9999</v>
      </c>
      <c r="GW41">
        <v>993.1</v>
      </c>
      <c r="GX41">
        <v>1.87733</v>
      </c>
      <c r="GY41">
        <v>1.87573</v>
      </c>
      <c r="GZ41">
        <v>1.87439</v>
      </c>
      <c r="HA41">
        <v>1.87364</v>
      </c>
      <c r="HB41">
        <v>1.87501</v>
      </c>
      <c r="HC41">
        <v>1.86996</v>
      </c>
      <c r="HD41">
        <v>1.87413</v>
      </c>
      <c r="HE41">
        <v>1.87927</v>
      </c>
      <c r="HF41">
        <v>0</v>
      </c>
      <c r="HG41">
        <v>0</v>
      </c>
      <c r="HH41">
        <v>0</v>
      </c>
      <c r="HI41">
        <v>0</v>
      </c>
      <c r="HJ41" t="s">
        <v>402</v>
      </c>
      <c r="HK41" t="s">
        <v>403</v>
      </c>
      <c r="HL41" t="s">
        <v>404</v>
      </c>
      <c r="HM41" t="s">
        <v>405</v>
      </c>
      <c r="HN41" t="s">
        <v>405</v>
      </c>
      <c r="HO41" t="s">
        <v>404</v>
      </c>
      <c r="HP41">
        <v>0</v>
      </c>
      <c r="HQ41">
        <v>100</v>
      </c>
      <c r="HR41">
        <v>100</v>
      </c>
      <c r="HS41">
        <v>7.637</v>
      </c>
      <c r="HT41">
        <v>1.3886</v>
      </c>
      <c r="HU41">
        <v>4.373310572038131</v>
      </c>
      <c r="HV41">
        <v>0.006528983496677464</v>
      </c>
      <c r="HW41">
        <v>-3.637491770542342E-06</v>
      </c>
      <c r="HX41">
        <v>7.290883958971773E-10</v>
      </c>
      <c r="HY41">
        <v>0.4402488323897322</v>
      </c>
      <c r="HZ41">
        <v>0.04196336603461088</v>
      </c>
      <c r="IA41">
        <v>-0.0004000174321647373</v>
      </c>
      <c r="IB41">
        <v>9.93194025241378E-06</v>
      </c>
      <c r="IC41">
        <v>1</v>
      </c>
      <c r="ID41">
        <v>2008</v>
      </c>
      <c r="IE41">
        <v>1</v>
      </c>
      <c r="IF41">
        <v>25</v>
      </c>
      <c r="IG41">
        <v>2.5</v>
      </c>
      <c r="IH41">
        <v>4.3</v>
      </c>
      <c r="II41">
        <v>1.44897</v>
      </c>
      <c r="IJ41">
        <v>2.46826</v>
      </c>
      <c r="IK41">
        <v>1.42578</v>
      </c>
      <c r="IL41">
        <v>2.2876</v>
      </c>
      <c r="IM41">
        <v>1.54785</v>
      </c>
      <c r="IN41">
        <v>2.39868</v>
      </c>
      <c r="IO41">
        <v>40.5787</v>
      </c>
      <c r="IP41">
        <v>15.3053</v>
      </c>
      <c r="IQ41">
        <v>18</v>
      </c>
      <c r="IR41">
        <v>571.864</v>
      </c>
      <c r="IS41">
        <v>462.506</v>
      </c>
      <c r="IT41">
        <v>25</v>
      </c>
      <c r="IU41">
        <v>30.5553</v>
      </c>
      <c r="IV41">
        <v>30.0001</v>
      </c>
      <c r="IW41">
        <v>30.4338</v>
      </c>
      <c r="IX41">
        <v>30.3551</v>
      </c>
      <c r="IY41">
        <v>29.0108</v>
      </c>
      <c r="IZ41">
        <v>21.7235</v>
      </c>
      <c r="JA41">
        <v>0</v>
      </c>
      <c r="JB41">
        <v>25</v>
      </c>
      <c r="JC41">
        <v>600</v>
      </c>
      <c r="JD41">
        <v>21.5981</v>
      </c>
      <c r="JE41">
        <v>98.6018</v>
      </c>
      <c r="JF41">
        <v>100.249</v>
      </c>
    </row>
    <row r="42" spans="1:266">
      <c r="A42">
        <v>26</v>
      </c>
      <c r="B42">
        <v>1657682038.6</v>
      </c>
      <c r="C42">
        <v>3812.099999904633</v>
      </c>
      <c r="D42" t="s">
        <v>479</v>
      </c>
      <c r="E42" t="s">
        <v>480</v>
      </c>
      <c r="F42" t="s">
        <v>394</v>
      </c>
      <c r="H42" t="s">
        <v>451</v>
      </c>
      <c r="I42" t="s">
        <v>396</v>
      </c>
      <c r="J42" t="s">
        <v>452</v>
      </c>
      <c r="K42">
        <v>1657682038.6</v>
      </c>
      <c r="L42">
        <f>(M42)/1000</f>
        <v>0</v>
      </c>
      <c r="M42">
        <f>1000*CW42*AK42*(CS42-CT42)/(100*CL42*(1000-AK42*CS42))</f>
        <v>0</v>
      </c>
      <c r="N42">
        <f>CW42*AK42*(CR42-CQ42*(1000-AK42*CT42)/(1000-AK42*CS42))/(100*CL42)</f>
        <v>0</v>
      </c>
      <c r="O42">
        <f>CQ42 - IF(AK42&gt;1, N42*CL42*100.0/(AM42*DE42), 0)</f>
        <v>0</v>
      </c>
      <c r="P42">
        <f>((V42-L42/2)*O42-N42)/(V42+L42/2)</f>
        <v>0</v>
      </c>
      <c r="Q42">
        <f>P42*(CX42+CY42)/1000.0</f>
        <v>0</v>
      </c>
      <c r="R42">
        <f>(CQ42 - IF(AK42&gt;1, N42*CL42*100.0/(AM42*DE42), 0))*(CX42+CY42)/1000.0</f>
        <v>0</v>
      </c>
      <c r="S42">
        <f>2.0/((1/U42-1/T42)+SIGN(U42)*SQRT((1/U42-1/T42)*(1/U42-1/T42) + 4*CM42/((CM42+1)*(CM42+1))*(2*1/U42*1/T42-1/T42*1/T42)))</f>
        <v>0</v>
      </c>
      <c r="T42">
        <f>IF(LEFT(CN42,1)&lt;&gt;"0",IF(LEFT(CN42,1)="1",3.0,CO42),$D$5+$E$5*(DE42*CX42/($K$5*1000))+$F$5*(DE42*CX42/($K$5*1000))*MAX(MIN(CL42,$J$5),$I$5)*MAX(MIN(CL42,$J$5),$I$5)+$G$5*MAX(MIN(CL42,$J$5),$I$5)*(DE42*CX42/($K$5*1000))+$H$5*(DE42*CX42/($K$5*1000))*(DE42*CX42/($K$5*1000)))</f>
        <v>0</v>
      </c>
      <c r="U42">
        <f>L42*(1000-(1000*0.61365*exp(17.502*Y42/(240.97+Y42))/(CX42+CY42)+CS42)/2)/(1000*0.61365*exp(17.502*Y42/(240.97+Y42))/(CX42+CY42)-CS42)</f>
        <v>0</v>
      </c>
      <c r="V42">
        <f>1/((CM42+1)/(S42/1.6)+1/(T42/1.37)) + CM42/((CM42+1)/(S42/1.6) + CM42/(T42/1.37))</f>
        <v>0</v>
      </c>
      <c r="W42">
        <f>(CH42*CK42)</f>
        <v>0</v>
      </c>
      <c r="X42">
        <f>(CZ42+(W42+2*0.95*5.67E-8*(((CZ42+$B$7)+273)^4-(CZ42+273)^4)-44100*L42)/(1.84*29.3*T42+8*0.95*5.67E-8*(CZ42+273)^3))</f>
        <v>0</v>
      </c>
      <c r="Y42">
        <f>($C$7*DA42+$D$7*DB42+$E$7*X42)</f>
        <v>0</v>
      </c>
      <c r="Z42">
        <f>0.61365*exp(17.502*Y42/(240.97+Y42))</f>
        <v>0</v>
      </c>
      <c r="AA42">
        <f>(AB42/AC42*100)</f>
        <v>0</v>
      </c>
      <c r="AB42">
        <f>CS42*(CX42+CY42)/1000</f>
        <v>0</v>
      </c>
      <c r="AC42">
        <f>0.61365*exp(17.502*CZ42/(240.97+CZ42))</f>
        <v>0</v>
      </c>
      <c r="AD42">
        <f>(Z42-CS42*(CX42+CY42)/1000)</f>
        <v>0</v>
      </c>
      <c r="AE42">
        <f>(-L42*44100)</f>
        <v>0</v>
      </c>
      <c r="AF42">
        <f>2*29.3*T42*0.92*(CZ42-Y42)</f>
        <v>0</v>
      </c>
      <c r="AG42">
        <f>2*0.95*5.67E-8*(((CZ42+$B$7)+273)^4-(Y42+273)^4)</f>
        <v>0</v>
      </c>
      <c r="AH42">
        <f>W42+AG42+AE42+AF42</f>
        <v>0</v>
      </c>
      <c r="AI42">
        <v>0</v>
      </c>
      <c r="AJ42">
        <v>0</v>
      </c>
      <c r="AK42">
        <f>IF(AI42*$H$13&gt;=AM42,1.0,(AM42/(AM42-AI42*$H$13)))</f>
        <v>0</v>
      </c>
      <c r="AL42">
        <f>(AK42-1)*100</f>
        <v>0</v>
      </c>
      <c r="AM42">
        <f>MAX(0,($B$13+$C$13*DE42)/(1+$D$13*DE42)*CX42/(CZ42+273)*$E$13)</f>
        <v>0</v>
      </c>
      <c r="AN42" t="s">
        <v>398</v>
      </c>
      <c r="AO42" t="s">
        <v>398</v>
      </c>
      <c r="AP42">
        <v>0</v>
      </c>
      <c r="AQ42">
        <v>0</v>
      </c>
      <c r="AR42">
        <f>1-AP42/AQ42</f>
        <v>0</v>
      </c>
      <c r="AS42">
        <v>0</v>
      </c>
      <c r="AT42" t="s">
        <v>398</v>
      </c>
      <c r="AU42" t="s">
        <v>398</v>
      </c>
      <c r="AV42">
        <v>0</v>
      </c>
      <c r="AW42">
        <v>0</v>
      </c>
      <c r="AX42">
        <f>1-AV42/AW42</f>
        <v>0</v>
      </c>
      <c r="AY42">
        <v>0.5</v>
      </c>
      <c r="AZ42">
        <f>CI42</f>
        <v>0</v>
      </c>
      <c r="BA42">
        <f>N42</f>
        <v>0</v>
      </c>
      <c r="BB42">
        <f>AX42*AY42*AZ42</f>
        <v>0</v>
      </c>
      <c r="BC42">
        <f>(BA42-AS42)/AZ42</f>
        <v>0</v>
      </c>
      <c r="BD42">
        <f>(AQ42-AW42)/AW42</f>
        <v>0</v>
      </c>
      <c r="BE42">
        <f>AP42/(AR42+AP42/AW42)</f>
        <v>0</v>
      </c>
      <c r="BF42" t="s">
        <v>398</v>
      </c>
      <c r="BG42">
        <v>0</v>
      </c>
      <c r="BH42">
        <f>IF(BG42&lt;&gt;0, BG42, BE42)</f>
        <v>0</v>
      </c>
      <c r="BI42">
        <f>1-BH42/AW42</f>
        <v>0</v>
      </c>
      <c r="BJ42">
        <f>(AW42-AV42)/(AW42-BH42)</f>
        <v>0</v>
      </c>
      <c r="BK42">
        <f>(AQ42-AW42)/(AQ42-BH42)</f>
        <v>0</v>
      </c>
      <c r="BL42">
        <f>(AW42-AV42)/(AW42-AP42)</f>
        <v>0</v>
      </c>
      <c r="BM42">
        <f>(AQ42-AW42)/(AQ42-AP42)</f>
        <v>0</v>
      </c>
      <c r="BN42">
        <f>(BJ42*BH42/AV42)</f>
        <v>0</v>
      </c>
      <c r="BO42">
        <f>(1-BN42)</f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f>$B$11*DF42+$C$11*DG42+$F$11*DR42*(1-DU42)</f>
        <v>0</v>
      </c>
      <c r="CI42">
        <f>CH42*CJ42</f>
        <v>0</v>
      </c>
      <c r="CJ42">
        <f>($B$11*$D$9+$C$11*$D$9+$F$11*((EE42+DW42)/MAX(EE42+DW42+EF42, 0.1)*$I$9+EF42/MAX(EE42+DW42+EF42, 0.1)*$J$9))/($B$11+$C$11+$F$11)</f>
        <v>0</v>
      </c>
      <c r="CK42">
        <f>($B$11*$K$9+$C$11*$K$9+$F$11*((EE42+DW42)/MAX(EE42+DW42+EF42, 0.1)*$P$9+EF42/MAX(EE42+DW42+EF42, 0.1)*$Q$9))/($B$11+$C$11+$F$11)</f>
        <v>0</v>
      </c>
      <c r="CL42">
        <v>6</v>
      </c>
      <c r="CM42">
        <v>0.5</v>
      </c>
      <c r="CN42" t="s">
        <v>399</v>
      </c>
      <c r="CO42">
        <v>2</v>
      </c>
      <c r="CP42">
        <v>1657682038.6</v>
      </c>
      <c r="CQ42">
        <v>767.395</v>
      </c>
      <c r="CR42">
        <v>800.016</v>
      </c>
      <c r="CS42">
        <v>26.1316</v>
      </c>
      <c r="CT42">
        <v>21.3163</v>
      </c>
      <c r="CU42">
        <v>759.1079999999999</v>
      </c>
      <c r="CV42">
        <v>24.7473</v>
      </c>
      <c r="CW42">
        <v>550.115</v>
      </c>
      <c r="CX42">
        <v>100.765</v>
      </c>
      <c r="CY42">
        <v>0.0995943</v>
      </c>
      <c r="CZ42">
        <v>28.2122</v>
      </c>
      <c r="DA42">
        <v>28.4448</v>
      </c>
      <c r="DB42">
        <v>999.9</v>
      </c>
      <c r="DC42">
        <v>0</v>
      </c>
      <c r="DD42">
        <v>0</v>
      </c>
      <c r="DE42">
        <v>5006.25</v>
      </c>
      <c r="DF42">
        <v>0</v>
      </c>
      <c r="DG42">
        <v>1637.06</v>
      </c>
      <c r="DH42">
        <v>-32.835</v>
      </c>
      <c r="DI42">
        <v>787.766</v>
      </c>
      <c r="DJ42">
        <v>817.441</v>
      </c>
      <c r="DK42">
        <v>4.81529</v>
      </c>
      <c r="DL42">
        <v>800.016</v>
      </c>
      <c r="DM42">
        <v>21.3163</v>
      </c>
      <c r="DN42">
        <v>2.63315</v>
      </c>
      <c r="DO42">
        <v>2.14793</v>
      </c>
      <c r="DP42">
        <v>21.8738</v>
      </c>
      <c r="DQ42">
        <v>18.5792</v>
      </c>
      <c r="DR42">
        <v>1500.03</v>
      </c>
      <c r="DS42">
        <v>0.973001</v>
      </c>
      <c r="DT42">
        <v>0.0269988</v>
      </c>
      <c r="DU42">
        <v>0</v>
      </c>
      <c r="DV42">
        <v>2.4223</v>
      </c>
      <c r="DW42">
        <v>0</v>
      </c>
      <c r="DX42">
        <v>19003.3</v>
      </c>
      <c r="DY42">
        <v>13303.9</v>
      </c>
      <c r="DZ42">
        <v>37.062</v>
      </c>
      <c r="EA42">
        <v>39.312</v>
      </c>
      <c r="EB42">
        <v>37.562</v>
      </c>
      <c r="EC42">
        <v>38.312</v>
      </c>
      <c r="ED42">
        <v>37.312</v>
      </c>
      <c r="EE42">
        <v>1459.53</v>
      </c>
      <c r="EF42">
        <v>40.5</v>
      </c>
      <c r="EG42">
        <v>0</v>
      </c>
      <c r="EH42">
        <v>1657682039.7</v>
      </c>
      <c r="EI42">
        <v>0</v>
      </c>
      <c r="EJ42">
        <v>2.35126</v>
      </c>
      <c r="EK42">
        <v>1.156630778789517</v>
      </c>
      <c r="EL42">
        <v>-1058.584612311413</v>
      </c>
      <c r="EM42">
        <v>18777.216</v>
      </c>
      <c r="EN42">
        <v>15</v>
      </c>
      <c r="EO42">
        <v>1657682070.6</v>
      </c>
      <c r="EP42" t="s">
        <v>481</v>
      </c>
      <c r="EQ42">
        <v>1657682070.6</v>
      </c>
      <c r="ER42">
        <v>1657681683</v>
      </c>
      <c r="ES42">
        <v>23</v>
      </c>
      <c r="ET42">
        <v>0.142</v>
      </c>
      <c r="EU42">
        <v>0.01</v>
      </c>
      <c r="EV42">
        <v>8.287000000000001</v>
      </c>
      <c r="EW42">
        <v>1.19</v>
      </c>
      <c r="EX42">
        <v>800</v>
      </c>
      <c r="EY42">
        <v>21</v>
      </c>
      <c r="EZ42">
        <v>0.14</v>
      </c>
      <c r="FA42">
        <v>0.03</v>
      </c>
      <c r="FB42">
        <v>-32.85245</v>
      </c>
      <c r="FC42">
        <v>-1.554787992495331</v>
      </c>
      <c r="FD42">
        <v>0.2164444131873122</v>
      </c>
      <c r="FE42">
        <v>0</v>
      </c>
      <c r="FF42">
        <v>4.85471475</v>
      </c>
      <c r="FG42">
        <v>-0.3019682926829277</v>
      </c>
      <c r="FH42">
        <v>0.02985192439253293</v>
      </c>
      <c r="FI42">
        <v>1</v>
      </c>
      <c r="FJ42">
        <v>1</v>
      </c>
      <c r="FK42">
        <v>2</v>
      </c>
      <c r="FL42" t="s">
        <v>401</v>
      </c>
      <c r="FM42">
        <v>3.0567</v>
      </c>
      <c r="FN42">
        <v>2.76357</v>
      </c>
      <c r="FO42">
        <v>0.158524</v>
      </c>
      <c r="FP42">
        <v>0.164906</v>
      </c>
      <c r="FQ42">
        <v>0.122418</v>
      </c>
      <c r="FR42">
        <v>0.110368</v>
      </c>
      <c r="FS42">
        <v>26481.3</v>
      </c>
      <c r="FT42">
        <v>20619.1</v>
      </c>
      <c r="FU42">
        <v>29563</v>
      </c>
      <c r="FV42">
        <v>24159.4</v>
      </c>
      <c r="FW42">
        <v>33878.8</v>
      </c>
      <c r="FX42">
        <v>31367.9</v>
      </c>
      <c r="FY42">
        <v>42434.7</v>
      </c>
      <c r="FZ42">
        <v>39393.4</v>
      </c>
      <c r="GA42">
        <v>2.04455</v>
      </c>
      <c r="GB42">
        <v>1.8965</v>
      </c>
      <c r="GC42">
        <v>0.0244975</v>
      </c>
      <c r="GD42">
        <v>0</v>
      </c>
      <c r="GE42">
        <v>28.045</v>
      </c>
      <c r="GF42">
        <v>999.9</v>
      </c>
      <c r="GG42">
        <v>44.1</v>
      </c>
      <c r="GH42">
        <v>37</v>
      </c>
      <c r="GI42">
        <v>27.5925</v>
      </c>
      <c r="GJ42">
        <v>30.8548</v>
      </c>
      <c r="GK42">
        <v>36.5345</v>
      </c>
      <c r="GL42">
        <v>1</v>
      </c>
      <c r="GM42">
        <v>0.26344</v>
      </c>
      <c r="GN42">
        <v>1.94438</v>
      </c>
      <c r="GO42">
        <v>20.2569</v>
      </c>
      <c r="GP42">
        <v>5.22747</v>
      </c>
      <c r="GQ42">
        <v>11.9086</v>
      </c>
      <c r="GR42">
        <v>4.96385</v>
      </c>
      <c r="GS42">
        <v>3.292</v>
      </c>
      <c r="GT42">
        <v>9999</v>
      </c>
      <c r="GU42">
        <v>9999</v>
      </c>
      <c r="GV42">
        <v>9999</v>
      </c>
      <c r="GW42">
        <v>993.2</v>
      </c>
      <c r="GX42">
        <v>1.87733</v>
      </c>
      <c r="GY42">
        <v>1.87572</v>
      </c>
      <c r="GZ42">
        <v>1.87439</v>
      </c>
      <c r="HA42">
        <v>1.87363</v>
      </c>
      <c r="HB42">
        <v>1.87501</v>
      </c>
      <c r="HC42">
        <v>1.86996</v>
      </c>
      <c r="HD42">
        <v>1.87412</v>
      </c>
      <c r="HE42">
        <v>1.87927</v>
      </c>
      <c r="HF42">
        <v>0</v>
      </c>
      <c r="HG42">
        <v>0</v>
      </c>
      <c r="HH42">
        <v>0</v>
      </c>
      <c r="HI42">
        <v>0</v>
      </c>
      <c r="HJ42" t="s">
        <v>402</v>
      </c>
      <c r="HK42" t="s">
        <v>403</v>
      </c>
      <c r="HL42" t="s">
        <v>404</v>
      </c>
      <c r="HM42" t="s">
        <v>405</v>
      </c>
      <c r="HN42" t="s">
        <v>405</v>
      </c>
      <c r="HO42" t="s">
        <v>404</v>
      </c>
      <c r="HP42">
        <v>0</v>
      </c>
      <c r="HQ42">
        <v>100</v>
      </c>
      <c r="HR42">
        <v>100</v>
      </c>
      <c r="HS42">
        <v>8.287000000000001</v>
      </c>
      <c r="HT42">
        <v>1.3843</v>
      </c>
      <c r="HU42">
        <v>4.893819948600536</v>
      </c>
      <c r="HV42">
        <v>0.006528983496677464</v>
      </c>
      <c r="HW42">
        <v>-3.637491770542342E-06</v>
      </c>
      <c r="HX42">
        <v>7.290883958971773E-10</v>
      </c>
      <c r="HY42">
        <v>0.4402488323897322</v>
      </c>
      <c r="HZ42">
        <v>0.04196336603461088</v>
      </c>
      <c r="IA42">
        <v>-0.0004000174321647373</v>
      </c>
      <c r="IB42">
        <v>9.93194025241378E-06</v>
      </c>
      <c r="IC42">
        <v>1</v>
      </c>
      <c r="ID42">
        <v>2008</v>
      </c>
      <c r="IE42">
        <v>1</v>
      </c>
      <c r="IF42">
        <v>25</v>
      </c>
      <c r="IG42">
        <v>1.3</v>
      </c>
      <c r="IH42">
        <v>5.9</v>
      </c>
      <c r="II42">
        <v>1.83594</v>
      </c>
      <c r="IJ42">
        <v>2.45605</v>
      </c>
      <c r="IK42">
        <v>1.42578</v>
      </c>
      <c r="IL42">
        <v>2.2876</v>
      </c>
      <c r="IM42">
        <v>1.54785</v>
      </c>
      <c r="IN42">
        <v>2.36694</v>
      </c>
      <c r="IO42">
        <v>40.6554</v>
      </c>
      <c r="IP42">
        <v>15.2878</v>
      </c>
      <c r="IQ42">
        <v>18</v>
      </c>
      <c r="IR42">
        <v>571.901</v>
      </c>
      <c r="IS42">
        <v>461.884</v>
      </c>
      <c r="IT42">
        <v>24.9996</v>
      </c>
      <c r="IU42">
        <v>30.5893</v>
      </c>
      <c r="IV42">
        <v>30.0002</v>
      </c>
      <c r="IW42">
        <v>30.4627</v>
      </c>
      <c r="IX42">
        <v>30.3824</v>
      </c>
      <c r="IY42">
        <v>36.7633</v>
      </c>
      <c r="IZ42">
        <v>22.2015</v>
      </c>
      <c r="JA42">
        <v>0</v>
      </c>
      <c r="JB42">
        <v>25</v>
      </c>
      <c r="JC42">
        <v>800</v>
      </c>
      <c r="JD42">
        <v>21.3577</v>
      </c>
      <c r="JE42">
        <v>98.5911</v>
      </c>
      <c r="JF42">
        <v>100.247</v>
      </c>
    </row>
    <row r="43" spans="1:266">
      <c r="A43">
        <v>27</v>
      </c>
      <c r="B43">
        <v>1657682146.6</v>
      </c>
      <c r="C43">
        <v>3920.099999904633</v>
      </c>
      <c r="D43" t="s">
        <v>482</v>
      </c>
      <c r="E43" t="s">
        <v>483</v>
      </c>
      <c r="F43" t="s">
        <v>394</v>
      </c>
      <c r="H43" t="s">
        <v>451</v>
      </c>
      <c r="I43" t="s">
        <v>396</v>
      </c>
      <c r="J43" t="s">
        <v>452</v>
      </c>
      <c r="K43">
        <v>1657682146.6</v>
      </c>
      <c r="L43">
        <f>(M43)/1000</f>
        <v>0</v>
      </c>
      <c r="M43">
        <f>1000*CW43*AK43*(CS43-CT43)/(100*CL43*(1000-AK43*CS43))</f>
        <v>0</v>
      </c>
      <c r="N43">
        <f>CW43*AK43*(CR43-CQ43*(1000-AK43*CT43)/(1000-AK43*CS43))/(100*CL43)</f>
        <v>0</v>
      </c>
      <c r="O43">
        <f>CQ43 - IF(AK43&gt;1, N43*CL43*100.0/(AM43*DE43), 0)</f>
        <v>0</v>
      </c>
      <c r="P43">
        <f>((V43-L43/2)*O43-N43)/(V43+L43/2)</f>
        <v>0</v>
      </c>
      <c r="Q43">
        <f>P43*(CX43+CY43)/1000.0</f>
        <v>0</v>
      </c>
      <c r="R43">
        <f>(CQ43 - IF(AK43&gt;1, N43*CL43*100.0/(AM43*DE43), 0))*(CX43+CY43)/1000.0</f>
        <v>0</v>
      </c>
      <c r="S43">
        <f>2.0/((1/U43-1/T43)+SIGN(U43)*SQRT((1/U43-1/T43)*(1/U43-1/T43) + 4*CM43/((CM43+1)*(CM43+1))*(2*1/U43*1/T43-1/T43*1/T43)))</f>
        <v>0</v>
      </c>
      <c r="T43">
        <f>IF(LEFT(CN43,1)&lt;&gt;"0",IF(LEFT(CN43,1)="1",3.0,CO43),$D$5+$E$5*(DE43*CX43/($K$5*1000))+$F$5*(DE43*CX43/($K$5*1000))*MAX(MIN(CL43,$J$5),$I$5)*MAX(MIN(CL43,$J$5),$I$5)+$G$5*MAX(MIN(CL43,$J$5),$I$5)*(DE43*CX43/($K$5*1000))+$H$5*(DE43*CX43/($K$5*1000))*(DE43*CX43/($K$5*1000)))</f>
        <v>0</v>
      </c>
      <c r="U43">
        <f>L43*(1000-(1000*0.61365*exp(17.502*Y43/(240.97+Y43))/(CX43+CY43)+CS43)/2)/(1000*0.61365*exp(17.502*Y43/(240.97+Y43))/(CX43+CY43)-CS43)</f>
        <v>0</v>
      </c>
      <c r="V43">
        <f>1/((CM43+1)/(S43/1.6)+1/(T43/1.37)) + CM43/((CM43+1)/(S43/1.6) + CM43/(T43/1.37))</f>
        <v>0</v>
      </c>
      <c r="W43">
        <f>(CH43*CK43)</f>
        <v>0</v>
      </c>
      <c r="X43">
        <f>(CZ43+(W43+2*0.95*5.67E-8*(((CZ43+$B$7)+273)^4-(CZ43+273)^4)-44100*L43)/(1.84*29.3*T43+8*0.95*5.67E-8*(CZ43+273)^3))</f>
        <v>0</v>
      </c>
      <c r="Y43">
        <f>($C$7*DA43+$D$7*DB43+$E$7*X43)</f>
        <v>0</v>
      </c>
      <c r="Z43">
        <f>0.61365*exp(17.502*Y43/(240.97+Y43))</f>
        <v>0</v>
      </c>
      <c r="AA43">
        <f>(AB43/AC43*100)</f>
        <v>0</v>
      </c>
      <c r="AB43">
        <f>CS43*(CX43+CY43)/1000</f>
        <v>0</v>
      </c>
      <c r="AC43">
        <f>0.61365*exp(17.502*CZ43/(240.97+CZ43))</f>
        <v>0</v>
      </c>
      <c r="AD43">
        <f>(Z43-CS43*(CX43+CY43)/1000)</f>
        <v>0</v>
      </c>
      <c r="AE43">
        <f>(-L43*44100)</f>
        <v>0</v>
      </c>
      <c r="AF43">
        <f>2*29.3*T43*0.92*(CZ43-Y43)</f>
        <v>0</v>
      </c>
      <c r="AG43">
        <f>2*0.95*5.67E-8*(((CZ43+$B$7)+273)^4-(Y43+273)^4)</f>
        <v>0</v>
      </c>
      <c r="AH43">
        <f>W43+AG43+AE43+AF43</f>
        <v>0</v>
      </c>
      <c r="AI43">
        <v>0</v>
      </c>
      <c r="AJ43">
        <v>0</v>
      </c>
      <c r="AK43">
        <f>IF(AI43*$H$13&gt;=AM43,1.0,(AM43/(AM43-AI43*$H$13)))</f>
        <v>0</v>
      </c>
      <c r="AL43">
        <f>(AK43-1)*100</f>
        <v>0</v>
      </c>
      <c r="AM43">
        <f>MAX(0,($B$13+$C$13*DE43)/(1+$D$13*DE43)*CX43/(CZ43+273)*$E$13)</f>
        <v>0</v>
      </c>
      <c r="AN43" t="s">
        <v>398</v>
      </c>
      <c r="AO43" t="s">
        <v>398</v>
      </c>
      <c r="AP43">
        <v>0</v>
      </c>
      <c r="AQ43">
        <v>0</v>
      </c>
      <c r="AR43">
        <f>1-AP43/AQ43</f>
        <v>0</v>
      </c>
      <c r="AS43">
        <v>0</v>
      </c>
      <c r="AT43" t="s">
        <v>398</v>
      </c>
      <c r="AU43" t="s">
        <v>398</v>
      </c>
      <c r="AV43">
        <v>0</v>
      </c>
      <c r="AW43">
        <v>0</v>
      </c>
      <c r="AX43">
        <f>1-AV43/AW43</f>
        <v>0</v>
      </c>
      <c r="AY43">
        <v>0.5</v>
      </c>
      <c r="AZ43">
        <f>CI43</f>
        <v>0</v>
      </c>
      <c r="BA43">
        <f>N43</f>
        <v>0</v>
      </c>
      <c r="BB43">
        <f>AX43*AY43*AZ43</f>
        <v>0</v>
      </c>
      <c r="BC43">
        <f>(BA43-AS43)/AZ43</f>
        <v>0</v>
      </c>
      <c r="BD43">
        <f>(AQ43-AW43)/AW43</f>
        <v>0</v>
      </c>
      <c r="BE43">
        <f>AP43/(AR43+AP43/AW43)</f>
        <v>0</v>
      </c>
      <c r="BF43" t="s">
        <v>398</v>
      </c>
      <c r="BG43">
        <v>0</v>
      </c>
      <c r="BH43">
        <f>IF(BG43&lt;&gt;0, BG43, BE43)</f>
        <v>0</v>
      </c>
      <c r="BI43">
        <f>1-BH43/AW43</f>
        <v>0</v>
      </c>
      <c r="BJ43">
        <f>(AW43-AV43)/(AW43-BH43)</f>
        <v>0</v>
      </c>
      <c r="BK43">
        <f>(AQ43-AW43)/(AQ43-BH43)</f>
        <v>0</v>
      </c>
      <c r="BL43">
        <f>(AW43-AV43)/(AW43-AP43)</f>
        <v>0</v>
      </c>
      <c r="BM43">
        <f>(AQ43-AW43)/(AQ43-AP43)</f>
        <v>0</v>
      </c>
      <c r="BN43">
        <f>(BJ43*BH43/AV43)</f>
        <v>0</v>
      </c>
      <c r="BO43">
        <f>(1-BN43)</f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f>$B$11*DF43+$C$11*DG43+$F$11*DR43*(1-DU43)</f>
        <v>0</v>
      </c>
      <c r="CI43">
        <f>CH43*CJ43</f>
        <v>0</v>
      </c>
      <c r="CJ43">
        <f>($B$11*$D$9+$C$11*$D$9+$F$11*((EE43+DW43)/MAX(EE43+DW43+EF43, 0.1)*$I$9+EF43/MAX(EE43+DW43+EF43, 0.1)*$J$9))/($B$11+$C$11+$F$11)</f>
        <v>0</v>
      </c>
      <c r="CK43">
        <f>($B$11*$K$9+$C$11*$K$9+$F$11*((EE43+DW43)/MAX(EE43+DW43+EF43, 0.1)*$P$9+EF43/MAX(EE43+DW43+EF43, 0.1)*$Q$9))/($B$11+$C$11+$F$11)</f>
        <v>0</v>
      </c>
      <c r="CL43">
        <v>6</v>
      </c>
      <c r="CM43">
        <v>0.5</v>
      </c>
      <c r="CN43" t="s">
        <v>399</v>
      </c>
      <c r="CO43">
        <v>2</v>
      </c>
      <c r="CP43">
        <v>1657682146.6</v>
      </c>
      <c r="CQ43">
        <v>965.914</v>
      </c>
      <c r="CR43">
        <v>999.925</v>
      </c>
      <c r="CS43">
        <v>26.0938</v>
      </c>
      <c r="CT43">
        <v>21.2101</v>
      </c>
      <c r="CU43">
        <v>957.425</v>
      </c>
      <c r="CV43">
        <v>24.711</v>
      </c>
      <c r="CW43">
        <v>550.258</v>
      </c>
      <c r="CX43">
        <v>100.767</v>
      </c>
      <c r="CY43">
        <v>0.100074</v>
      </c>
      <c r="CZ43">
        <v>28.2556</v>
      </c>
      <c r="DA43">
        <v>28.4778</v>
      </c>
      <c r="DB43">
        <v>999.9</v>
      </c>
      <c r="DC43">
        <v>0</v>
      </c>
      <c r="DD43">
        <v>0</v>
      </c>
      <c r="DE43">
        <v>4998.75</v>
      </c>
      <c r="DF43">
        <v>0</v>
      </c>
      <c r="DG43">
        <v>1643.5</v>
      </c>
      <c r="DH43">
        <v>-33.9084</v>
      </c>
      <c r="DI43">
        <v>991.899</v>
      </c>
      <c r="DJ43">
        <v>1021.59</v>
      </c>
      <c r="DK43">
        <v>4.88378</v>
      </c>
      <c r="DL43">
        <v>999.925</v>
      </c>
      <c r="DM43">
        <v>21.2101</v>
      </c>
      <c r="DN43">
        <v>2.6294</v>
      </c>
      <c r="DO43">
        <v>2.13727</v>
      </c>
      <c r="DP43">
        <v>21.8504</v>
      </c>
      <c r="DQ43">
        <v>18.4997</v>
      </c>
      <c r="DR43">
        <v>1500</v>
      </c>
      <c r="DS43">
        <v>0.973001</v>
      </c>
      <c r="DT43">
        <v>0.0269988</v>
      </c>
      <c r="DU43">
        <v>0</v>
      </c>
      <c r="DV43">
        <v>2.4324</v>
      </c>
      <c r="DW43">
        <v>0</v>
      </c>
      <c r="DX43">
        <v>19017.9</v>
      </c>
      <c r="DY43">
        <v>13303.6</v>
      </c>
      <c r="DZ43">
        <v>37.125</v>
      </c>
      <c r="EA43">
        <v>39.312</v>
      </c>
      <c r="EB43">
        <v>37.625</v>
      </c>
      <c r="EC43">
        <v>38.312</v>
      </c>
      <c r="ED43">
        <v>37.312</v>
      </c>
      <c r="EE43">
        <v>1459.5</v>
      </c>
      <c r="EF43">
        <v>40.5</v>
      </c>
      <c r="EG43">
        <v>0</v>
      </c>
      <c r="EH43">
        <v>1657682147.7</v>
      </c>
      <c r="EI43">
        <v>0</v>
      </c>
      <c r="EJ43">
        <v>2.40286</v>
      </c>
      <c r="EK43">
        <v>-1.406823076584403</v>
      </c>
      <c r="EL43">
        <v>473.0384618013127</v>
      </c>
      <c r="EM43">
        <v>19022.832</v>
      </c>
      <c r="EN43">
        <v>15</v>
      </c>
      <c r="EO43">
        <v>1657682174.6</v>
      </c>
      <c r="EP43" t="s">
        <v>484</v>
      </c>
      <c r="EQ43">
        <v>1657682174.6</v>
      </c>
      <c r="ER43">
        <v>1657681683</v>
      </c>
      <c r="ES43">
        <v>24</v>
      </c>
      <c r="ET43">
        <v>-0.155</v>
      </c>
      <c r="EU43">
        <v>0.01</v>
      </c>
      <c r="EV43">
        <v>8.489000000000001</v>
      </c>
      <c r="EW43">
        <v>1.19</v>
      </c>
      <c r="EX43">
        <v>1000</v>
      </c>
      <c r="EY43">
        <v>21</v>
      </c>
      <c r="EZ43">
        <v>0.13</v>
      </c>
      <c r="FA43">
        <v>0.03</v>
      </c>
      <c r="FB43">
        <v>-34.60747804878049</v>
      </c>
      <c r="FC43">
        <v>-0.01978327526138784</v>
      </c>
      <c r="FD43">
        <v>0.2665126222354713</v>
      </c>
      <c r="FE43">
        <v>1</v>
      </c>
      <c r="FF43">
        <v>4.911510731707317</v>
      </c>
      <c r="FG43">
        <v>-0.1463600696864099</v>
      </c>
      <c r="FH43">
        <v>0.01767929578531353</v>
      </c>
      <c r="FI43">
        <v>1</v>
      </c>
      <c r="FJ43">
        <v>2</v>
      </c>
      <c r="FK43">
        <v>2</v>
      </c>
      <c r="FL43" t="s">
        <v>417</v>
      </c>
      <c r="FM43">
        <v>3.05699</v>
      </c>
      <c r="FN43">
        <v>2.76402</v>
      </c>
      <c r="FO43">
        <v>0.184798</v>
      </c>
      <c r="FP43">
        <v>0.190839</v>
      </c>
      <c r="FQ43">
        <v>0.122282</v>
      </c>
      <c r="FR43">
        <v>0.109974</v>
      </c>
      <c r="FS43">
        <v>25650.2</v>
      </c>
      <c r="FT43">
        <v>19975.5</v>
      </c>
      <c r="FU43">
        <v>29559.6</v>
      </c>
      <c r="FV43">
        <v>24156.8</v>
      </c>
      <c r="FW43">
        <v>33880.5</v>
      </c>
      <c r="FX43">
        <v>31379.5</v>
      </c>
      <c r="FY43">
        <v>42428.6</v>
      </c>
      <c r="FZ43">
        <v>39389.1</v>
      </c>
      <c r="GA43">
        <v>2.044</v>
      </c>
      <c r="GB43">
        <v>1.8955</v>
      </c>
      <c r="GC43">
        <v>0.0237785</v>
      </c>
      <c r="GD43">
        <v>0</v>
      </c>
      <c r="GE43">
        <v>28.0898</v>
      </c>
      <c r="GF43">
        <v>999.9</v>
      </c>
      <c r="GG43">
        <v>43.4</v>
      </c>
      <c r="GH43">
        <v>37.2</v>
      </c>
      <c r="GI43">
        <v>27.4513</v>
      </c>
      <c r="GJ43">
        <v>30.5848</v>
      </c>
      <c r="GK43">
        <v>35.6571</v>
      </c>
      <c r="GL43">
        <v>1</v>
      </c>
      <c r="GM43">
        <v>0.268808</v>
      </c>
      <c r="GN43">
        <v>1.99358</v>
      </c>
      <c r="GO43">
        <v>20.2563</v>
      </c>
      <c r="GP43">
        <v>5.22343</v>
      </c>
      <c r="GQ43">
        <v>11.9104</v>
      </c>
      <c r="GR43">
        <v>4.96375</v>
      </c>
      <c r="GS43">
        <v>3.292</v>
      </c>
      <c r="GT43">
        <v>9999</v>
      </c>
      <c r="GU43">
        <v>9999</v>
      </c>
      <c r="GV43">
        <v>9999</v>
      </c>
      <c r="GW43">
        <v>993.2</v>
      </c>
      <c r="GX43">
        <v>1.87732</v>
      </c>
      <c r="GY43">
        <v>1.87568</v>
      </c>
      <c r="GZ43">
        <v>1.87439</v>
      </c>
      <c r="HA43">
        <v>1.87364</v>
      </c>
      <c r="HB43">
        <v>1.87503</v>
      </c>
      <c r="HC43">
        <v>1.86996</v>
      </c>
      <c r="HD43">
        <v>1.87418</v>
      </c>
      <c r="HE43">
        <v>1.87927</v>
      </c>
      <c r="HF43">
        <v>0</v>
      </c>
      <c r="HG43">
        <v>0</v>
      </c>
      <c r="HH43">
        <v>0</v>
      </c>
      <c r="HI43">
        <v>0</v>
      </c>
      <c r="HJ43" t="s">
        <v>402</v>
      </c>
      <c r="HK43" t="s">
        <v>403</v>
      </c>
      <c r="HL43" t="s">
        <v>404</v>
      </c>
      <c r="HM43" t="s">
        <v>405</v>
      </c>
      <c r="HN43" t="s">
        <v>405</v>
      </c>
      <c r="HO43" t="s">
        <v>404</v>
      </c>
      <c r="HP43">
        <v>0</v>
      </c>
      <c r="HQ43">
        <v>100</v>
      </c>
      <c r="HR43">
        <v>100</v>
      </c>
      <c r="HS43">
        <v>8.489000000000001</v>
      </c>
      <c r="HT43">
        <v>1.3828</v>
      </c>
      <c r="HU43">
        <v>5.035663864719453</v>
      </c>
      <c r="HV43">
        <v>0.006528983496677464</v>
      </c>
      <c r="HW43">
        <v>-3.637491770542342E-06</v>
      </c>
      <c r="HX43">
        <v>7.290883958971773E-10</v>
      </c>
      <c r="HY43">
        <v>0.4402488323897322</v>
      </c>
      <c r="HZ43">
        <v>0.04196336603461088</v>
      </c>
      <c r="IA43">
        <v>-0.0004000174321647373</v>
      </c>
      <c r="IB43">
        <v>9.93194025241378E-06</v>
      </c>
      <c r="IC43">
        <v>1</v>
      </c>
      <c r="ID43">
        <v>2008</v>
      </c>
      <c r="IE43">
        <v>1</v>
      </c>
      <c r="IF43">
        <v>25</v>
      </c>
      <c r="IG43">
        <v>1.3</v>
      </c>
      <c r="IH43">
        <v>7.7</v>
      </c>
      <c r="II43">
        <v>2.20947</v>
      </c>
      <c r="IJ43">
        <v>2.44751</v>
      </c>
      <c r="IK43">
        <v>1.42578</v>
      </c>
      <c r="IL43">
        <v>2.2876</v>
      </c>
      <c r="IM43">
        <v>1.54785</v>
      </c>
      <c r="IN43">
        <v>2.3291</v>
      </c>
      <c r="IO43">
        <v>40.758</v>
      </c>
      <c r="IP43">
        <v>15.2703</v>
      </c>
      <c r="IQ43">
        <v>18</v>
      </c>
      <c r="IR43">
        <v>571.947</v>
      </c>
      <c r="IS43">
        <v>461.647</v>
      </c>
      <c r="IT43">
        <v>25.0006</v>
      </c>
      <c r="IU43">
        <v>30.6358</v>
      </c>
      <c r="IV43">
        <v>30.0004</v>
      </c>
      <c r="IW43">
        <v>30.5102</v>
      </c>
      <c r="IX43">
        <v>30.4322</v>
      </c>
      <c r="IY43">
        <v>44.2438</v>
      </c>
      <c r="IZ43">
        <v>22.251</v>
      </c>
      <c r="JA43">
        <v>0</v>
      </c>
      <c r="JB43">
        <v>25</v>
      </c>
      <c r="JC43">
        <v>1000</v>
      </c>
      <c r="JD43">
        <v>21.1781</v>
      </c>
      <c r="JE43">
        <v>98.5782</v>
      </c>
      <c r="JF43">
        <v>100.236</v>
      </c>
    </row>
    <row r="44" spans="1:266">
      <c r="A44">
        <v>28</v>
      </c>
      <c r="B44">
        <v>1657682250.6</v>
      </c>
      <c r="C44">
        <v>4024.099999904633</v>
      </c>
      <c r="D44" t="s">
        <v>485</v>
      </c>
      <c r="E44" t="s">
        <v>486</v>
      </c>
      <c r="F44" t="s">
        <v>394</v>
      </c>
      <c r="H44" t="s">
        <v>451</v>
      </c>
      <c r="I44" t="s">
        <v>396</v>
      </c>
      <c r="J44" t="s">
        <v>452</v>
      </c>
      <c r="K44">
        <v>1657682250.6</v>
      </c>
      <c r="L44">
        <f>(M44)/1000</f>
        <v>0</v>
      </c>
      <c r="M44">
        <f>1000*CW44*AK44*(CS44-CT44)/(100*CL44*(1000-AK44*CS44))</f>
        <v>0</v>
      </c>
      <c r="N44">
        <f>CW44*AK44*(CR44-CQ44*(1000-AK44*CT44)/(1000-AK44*CS44))/(100*CL44)</f>
        <v>0</v>
      </c>
      <c r="O44">
        <f>CQ44 - IF(AK44&gt;1, N44*CL44*100.0/(AM44*DE44), 0)</f>
        <v>0</v>
      </c>
      <c r="P44">
        <f>((V44-L44/2)*O44-N44)/(V44+L44/2)</f>
        <v>0</v>
      </c>
      <c r="Q44">
        <f>P44*(CX44+CY44)/1000.0</f>
        <v>0</v>
      </c>
      <c r="R44">
        <f>(CQ44 - IF(AK44&gt;1, N44*CL44*100.0/(AM44*DE44), 0))*(CX44+CY44)/1000.0</f>
        <v>0</v>
      </c>
      <c r="S44">
        <f>2.0/((1/U44-1/T44)+SIGN(U44)*SQRT((1/U44-1/T44)*(1/U44-1/T44) + 4*CM44/((CM44+1)*(CM44+1))*(2*1/U44*1/T44-1/T44*1/T44)))</f>
        <v>0</v>
      </c>
      <c r="T44">
        <f>IF(LEFT(CN44,1)&lt;&gt;"0",IF(LEFT(CN44,1)="1",3.0,CO44),$D$5+$E$5*(DE44*CX44/($K$5*1000))+$F$5*(DE44*CX44/($K$5*1000))*MAX(MIN(CL44,$J$5),$I$5)*MAX(MIN(CL44,$J$5),$I$5)+$G$5*MAX(MIN(CL44,$J$5),$I$5)*(DE44*CX44/($K$5*1000))+$H$5*(DE44*CX44/($K$5*1000))*(DE44*CX44/($K$5*1000)))</f>
        <v>0</v>
      </c>
      <c r="U44">
        <f>L44*(1000-(1000*0.61365*exp(17.502*Y44/(240.97+Y44))/(CX44+CY44)+CS44)/2)/(1000*0.61365*exp(17.502*Y44/(240.97+Y44))/(CX44+CY44)-CS44)</f>
        <v>0</v>
      </c>
      <c r="V44">
        <f>1/((CM44+1)/(S44/1.6)+1/(T44/1.37)) + CM44/((CM44+1)/(S44/1.6) + CM44/(T44/1.37))</f>
        <v>0</v>
      </c>
      <c r="W44">
        <f>(CH44*CK44)</f>
        <v>0</v>
      </c>
      <c r="X44">
        <f>(CZ44+(W44+2*0.95*5.67E-8*(((CZ44+$B$7)+273)^4-(CZ44+273)^4)-44100*L44)/(1.84*29.3*T44+8*0.95*5.67E-8*(CZ44+273)^3))</f>
        <v>0</v>
      </c>
      <c r="Y44">
        <f>($C$7*DA44+$D$7*DB44+$E$7*X44)</f>
        <v>0</v>
      </c>
      <c r="Z44">
        <f>0.61365*exp(17.502*Y44/(240.97+Y44))</f>
        <v>0</v>
      </c>
      <c r="AA44">
        <f>(AB44/AC44*100)</f>
        <v>0</v>
      </c>
      <c r="AB44">
        <f>CS44*(CX44+CY44)/1000</f>
        <v>0</v>
      </c>
      <c r="AC44">
        <f>0.61365*exp(17.502*CZ44/(240.97+CZ44))</f>
        <v>0</v>
      </c>
      <c r="AD44">
        <f>(Z44-CS44*(CX44+CY44)/1000)</f>
        <v>0</v>
      </c>
      <c r="AE44">
        <f>(-L44*44100)</f>
        <v>0</v>
      </c>
      <c r="AF44">
        <f>2*29.3*T44*0.92*(CZ44-Y44)</f>
        <v>0</v>
      </c>
      <c r="AG44">
        <f>2*0.95*5.67E-8*(((CZ44+$B$7)+273)^4-(Y44+273)^4)</f>
        <v>0</v>
      </c>
      <c r="AH44">
        <f>W44+AG44+AE44+AF44</f>
        <v>0</v>
      </c>
      <c r="AI44">
        <v>0</v>
      </c>
      <c r="AJ44">
        <v>0</v>
      </c>
      <c r="AK44">
        <f>IF(AI44*$H$13&gt;=AM44,1.0,(AM44/(AM44-AI44*$H$13)))</f>
        <v>0</v>
      </c>
      <c r="AL44">
        <f>(AK44-1)*100</f>
        <v>0</v>
      </c>
      <c r="AM44">
        <f>MAX(0,($B$13+$C$13*DE44)/(1+$D$13*DE44)*CX44/(CZ44+273)*$E$13)</f>
        <v>0</v>
      </c>
      <c r="AN44" t="s">
        <v>398</v>
      </c>
      <c r="AO44" t="s">
        <v>398</v>
      </c>
      <c r="AP44">
        <v>0</v>
      </c>
      <c r="AQ44">
        <v>0</v>
      </c>
      <c r="AR44">
        <f>1-AP44/AQ44</f>
        <v>0</v>
      </c>
      <c r="AS44">
        <v>0</v>
      </c>
      <c r="AT44" t="s">
        <v>398</v>
      </c>
      <c r="AU44" t="s">
        <v>398</v>
      </c>
      <c r="AV44">
        <v>0</v>
      </c>
      <c r="AW44">
        <v>0</v>
      </c>
      <c r="AX44">
        <f>1-AV44/AW44</f>
        <v>0</v>
      </c>
      <c r="AY44">
        <v>0.5</v>
      </c>
      <c r="AZ44">
        <f>CI44</f>
        <v>0</v>
      </c>
      <c r="BA44">
        <f>N44</f>
        <v>0</v>
      </c>
      <c r="BB44">
        <f>AX44*AY44*AZ44</f>
        <v>0</v>
      </c>
      <c r="BC44">
        <f>(BA44-AS44)/AZ44</f>
        <v>0</v>
      </c>
      <c r="BD44">
        <f>(AQ44-AW44)/AW44</f>
        <v>0</v>
      </c>
      <c r="BE44">
        <f>AP44/(AR44+AP44/AW44)</f>
        <v>0</v>
      </c>
      <c r="BF44" t="s">
        <v>398</v>
      </c>
      <c r="BG44">
        <v>0</v>
      </c>
      <c r="BH44">
        <f>IF(BG44&lt;&gt;0, BG44, BE44)</f>
        <v>0</v>
      </c>
      <c r="BI44">
        <f>1-BH44/AW44</f>
        <v>0</v>
      </c>
      <c r="BJ44">
        <f>(AW44-AV44)/(AW44-BH44)</f>
        <v>0</v>
      </c>
      <c r="BK44">
        <f>(AQ44-AW44)/(AQ44-BH44)</f>
        <v>0</v>
      </c>
      <c r="BL44">
        <f>(AW44-AV44)/(AW44-AP44)</f>
        <v>0</v>
      </c>
      <c r="BM44">
        <f>(AQ44-AW44)/(AQ44-AP44)</f>
        <v>0</v>
      </c>
      <c r="BN44">
        <f>(BJ44*BH44/AV44)</f>
        <v>0</v>
      </c>
      <c r="BO44">
        <f>(1-BN44)</f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f>$B$11*DF44+$C$11*DG44+$F$11*DR44*(1-DU44)</f>
        <v>0</v>
      </c>
      <c r="CI44">
        <f>CH44*CJ44</f>
        <v>0</v>
      </c>
      <c r="CJ44">
        <f>($B$11*$D$9+$C$11*$D$9+$F$11*((EE44+DW44)/MAX(EE44+DW44+EF44, 0.1)*$I$9+EF44/MAX(EE44+DW44+EF44, 0.1)*$J$9))/($B$11+$C$11+$F$11)</f>
        <v>0</v>
      </c>
      <c r="CK44">
        <f>($B$11*$K$9+$C$11*$K$9+$F$11*((EE44+DW44)/MAX(EE44+DW44+EF44, 0.1)*$P$9+EF44/MAX(EE44+DW44+EF44, 0.1)*$Q$9))/($B$11+$C$11+$F$11)</f>
        <v>0</v>
      </c>
      <c r="CL44">
        <v>6</v>
      </c>
      <c r="CM44">
        <v>0.5</v>
      </c>
      <c r="CN44" t="s">
        <v>399</v>
      </c>
      <c r="CO44">
        <v>2</v>
      </c>
      <c r="CP44">
        <v>1657682250.6</v>
      </c>
      <c r="CQ44">
        <v>1164.947</v>
      </c>
      <c r="CR44">
        <v>1200.1</v>
      </c>
      <c r="CS44">
        <v>26.2768</v>
      </c>
      <c r="CT44">
        <v>21.434</v>
      </c>
      <c r="CU44">
        <v>1156.13</v>
      </c>
      <c r="CV44">
        <v>24.8869</v>
      </c>
      <c r="CW44">
        <v>550.035</v>
      </c>
      <c r="CX44">
        <v>100.769</v>
      </c>
      <c r="CY44">
        <v>0.09977659999999999</v>
      </c>
      <c r="CZ44">
        <v>28.239</v>
      </c>
      <c r="DA44">
        <v>28.4795</v>
      </c>
      <c r="DB44">
        <v>999.9</v>
      </c>
      <c r="DC44">
        <v>0</v>
      </c>
      <c r="DD44">
        <v>0</v>
      </c>
      <c r="DE44">
        <v>4993.12</v>
      </c>
      <c r="DF44">
        <v>0</v>
      </c>
      <c r="DG44">
        <v>1653.34</v>
      </c>
      <c r="DH44">
        <v>-35.2748</v>
      </c>
      <c r="DI44">
        <v>1196.26</v>
      </c>
      <c r="DJ44">
        <v>1226.38</v>
      </c>
      <c r="DK44">
        <v>4.84281</v>
      </c>
      <c r="DL44">
        <v>1200.1</v>
      </c>
      <c r="DM44">
        <v>21.434</v>
      </c>
      <c r="DN44">
        <v>2.64788</v>
      </c>
      <c r="DO44">
        <v>2.15988</v>
      </c>
      <c r="DP44">
        <v>21.9652</v>
      </c>
      <c r="DQ44">
        <v>18.6678</v>
      </c>
      <c r="DR44">
        <v>1499.97</v>
      </c>
      <c r="DS44">
        <v>0.973001</v>
      </c>
      <c r="DT44">
        <v>0.0269988</v>
      </c>
      <c r="DU44">
        <v>0</v>
      </c>
      <c r="DV44">
        <v>2.6816</v>
      </c>
      <c r="DW44">
        <v>0</v>
      </c>
      <c r="DX44">
        <v>19394.8</v>
      </c>
      <c r="DY44">
        <v>13303.3</v>
      </c>
      <c r="DZ44">
        <v>37.312</v>
      </c>
      <c r="EA44">
        <v>39.562</v>
      </c>
      <c r="EB44">
        <v>37.875</v>
      </c>
      <c r="EC44">
        <v>38.437</v>
      </c>
      <c r="ED44">
        <v>37.437</v>
      </c>
      <c r="EE44">
        <v>1459.47</v>
      </c>
      <c r="EF44">
        <v>40.5</v>
      </c>
      <c r="EG44">
        <v>0</v>
      </c>
      <c r="EH44">
        <v>1657682251.5</v>
      </c>
      <c r="EI44">
        <v>0</v>
      </c>
      <c r="EJ44">
        <v>2.423823076923077</v>
      </c>
      <c r="EK44">
        <v>0.7344820541031841</v>
      </c>
      <c r="EL44">
        <v>708.8102566895881</v>
      </c>
      <c r="EM44">
        <v>19357.32692307692</v>
      </c>
      <c r="EN44">
        <v>15</v>
      </c>
      <c r="EO44">
        <v>1657682278.6</v>
      </c>
      <c r="EP44" t="s">
        <v>487</v>
      </c>
      <c r="EQ44">
        <v>1657682278.6</v>
      </c>
      <c r="ER44">
        <v>1657681683</v>
      </c>
      <c r="ES44">
        <v>25</v>
      </c>
      <c r="ET44">
        <v>0.08699999999999999</v>
      </c>
      <c r="EU44">
        <v>0.01</v>
      </c>
      <c r="EV44">
        <v>8.817</v>
      </c>
      <c r="EW44">
        <v>1.19</v>
      </c>
      <c r="EX44">
        <v>1200</v>
      </c>
      <c r="EY44">
        <v>21</v>
      </c>
      <c r="EZ44">
        <v>0.06</v>
      </c>
      <c r="FA44">
        <v>0.03</v>
      </c>
      <c r="FB44">
        <v>-36.01540749999999</v>
      </c>
      <c r="FC44">
        <v>1.424714071294655</v>
      </c>
      <c r="FD44">
        <v>0.243722441916517</v>
      </c>
      <c r="FE44">
        <v>0</v>
      </c>
      <c r="FF44">
        <v>4.799945249999999</v>
      </c>
      <c r="FG44">
        <v>0.05045639774858499</v>
      </c>
      <c r="FH44">
        <v>0.01261509968004614</v>
      </c>
      <c r="FI44">
        <v>1</v>
      </c>
      <c r="FJ44">
        <v>1</v>
      </c>
      <c r="FK44">
        <v>2</v>
      </c>
      <c r="FL44" t="s">
        <v>401</v>
      </c>
      <c r="FM44">
        <v>3.05628</v>
      </c>
      <c r="FN44">
        <v>2.7637</v>
      </c>
      <c r="FO44">
        <v>0.208474</v>
      </c>
      <c r="FP44">
        <v>0.214271</v>
      </c>
      <c r="FQ44">
        <v>0.122861</v>
      </c>
      <c r="FR44">
        <v>0.110758</v>
      </c>
      <c r="FS44">
        <v>24896.8</v>
      </c>
      <c r="FT44">
        <v>19391</v>
      </c>
      <c r="FU44">
        <v>29551.9</v>
      </c>
      <c r="FV44">
        <v>24151</v>
      </c>
      <c r="FW44">
        <v>33850</v>
      </c>
      <c r="FX44">
        <v>31345.3</v>
      </c>
      <c r="FY44">
        <v>42417.1</v>
      </c>
      <c r="FZ44">
        <v>39379.9</v>
      </c>
      <c r="GA44">
        <v>2.04285</v>
      </c>
      <c r="GB44">
        <v>1.89377</v>
      </c>
      <c r="GC44">
        <v>0.0206195</v>
      </c>
      <c r="GD44">
        <v>0</v>
      </c>
      <c r="GE44">
        <v>28.1431</v>
      </c>
      <c r="GF44">
        <v>999.9</v>
      </c>
      <c r="GG44">
        <v>43</v>
      </c>
      <c r="GH44">
        <v>37.3</v>
      </c>
      <c r="GI44">
        <v>27.3477</v>
      </c>
      <c r="GJ44">
        <v>31.0548</v>
      </c>
      <c r="GK44">
        <v>36.1819</v>
      </c>
      <c r="GL44">
        <v>1</v>
      </c>
      <c r="GM44">
        <v>0.279906</v>
      </c>
      <c r="GN44">
        <v>2.04634</v>
      </c>
      <c r="GO44">
        <v>20.2554</v>
      </c>
      <c r="GP44">
        <v>5.22627</v>
      </c>
      <c r="GQ44">
        <v>11.9101</v>
      </c>
      <c r="GR44">
        <v>4.9637</v>
      </c>
      <c r="GS44">
        <v>3.292</v>
      </c>
      <c r="GT44">
        <v>9999</v>
      </c>
      <c r="GU44">
        <v>9999</v>
      </c>
      <c r="GV44">
        <v>9999</v>
      </c>
      <c r="GW44">
        <v>993.2</v>
      </c>
      <c r="GX44">
        <v>1.8774</v>
      </c>
      <c r="GY44">
        <v>1.87574</v>
      </c>
      <c r="GZ44">
        <v>1.87439</v>
      </c>
      <c r="HA44">
        <v>1.87365</v>
      </c>
      <c r="HB44">
        <v>1.87502</v>
      </c>
      <c r="HC44">
        <v>1.86996</v>
      </c>
      <c r="HD44">
        <v>1.8742</v>
      </c>
      <c r="HE44">
        <v>1.87927</v>
      </c>
      <c r="HF44">
        <v>0</v>
      </c>
      <c r="HG44">
        <v>0</v>
      </c>
      <c r="HH44">
        <v>0</v>
      </c>
      <c r="HI44">
        <v>0</v>
      </c>
      <c r="HJ44" t="s">
        <v>402</v>
      </c>
      <c r="HK44" t="s">
        <v>403</v>
      </c>
      <c r="HL44" t="s">
        <v>404</v>
      </c>
      <c r="HM44" t="s">
        <v>405</v>
      </c>
      <c r="HN44" t="s">
        <v>405</v>
      </c>
      <c r="HO44" t="s">
        <v>404</v>
      </c>
      <c r="HP44">
        <v>0</v>
      </c>
      <c r="HQ44">
        <v>100</v>
      </c>
      <c r="HR44">
        <v>100</v>
      </c>
      <c r="HS44">
        <v>8.817</v>
      </c>
      <c r="HT44">
        <v>1.3899</v>
      </c>
      <c r="HU44">
        <v>4.880869180061051</v>
      </c>
      <c r="HV44">
        <v>0.006528983496677464</v>
      </c>
      <c r="HW44">
        <v>-3.637491770542342E-06</v>
      </c>
      <c r="HX44">
        <v>7.290883958971773E-10</v>
      </c>
      <c r="HY44">
        <v>0.4402488323897322</v>
      </c>
      <c r="HZ44">
        <v>0.04196336603461088</v>
      </c>
      <c r="IA44">
        <v>-0.0004000174321647373</v>
      </c>
      <c r="IB44">
        <v>9.93194025241378E-06</v>
      </c>
      <c r="IC44">
        <v>1</v>
      </c>
      <c r="ID44">
        <v>2008</v>
      </c>
      <c r="IE44">
        <v>1</v>
      </c>
      <c r="IF44">
        <v>25</v>
      </c>
      <c r="IG44">
        <v>1.3</v>
      </c>
      <c r="IH44">
        <v>9.5</v>
      </c>
      <c r="II44">
        <v>2.57202</v>
      </c>
      <c r="IJ44">
        <v>2.44629</v>
      </c>
      <c r="IK44">
        <v>1.42578</v>
      </c>
      <c r="IL44">
        <v>2.2876</v>
      </c>
      <c r="IM44">
        <v>1.54785</v>
      </c>
      <c r="IN44">
        <v>2.2998</v>
      </c>
      <c r="IO44">
        <v>40.8865</v>
      </c>
      <c r="IP44">
        <v>15.2528</v>
      </c>
      <c r="IQ44">
        <v>18</v>
      </c>
      <c r="IR44">
        <v>572.068</v>
      </c>
      <c r="IS44">
        <v>461.373</v>
      </c>
      <c r="IT44">
        <v>25.0003</v>
      </c>
      <c r="IU44">
        <v>30.7479</v>
      </c>
      <c r="IV44">
        <v>30.0007</v>
      </c>
      <c r="IW44">
        <v>30.612</v>
      </c>
      <c r="IX44">
        <v>30.5359</v>
      </c>
      <c r="IY44">
        <v>51.4941</v>
      </c>
      <c r="IZ44">
        <v>21.5591</v>
      </c>
      <c r="JA44">
        <v>0</v>
      </c>
      <c r="JB44">
        <v>25</v>
      </c>
      <c r="JC44">
        <v>1200</v>
      </c>
      <c r="JD44">
        <v>21.3112</v>
      </c>
      <c r="JE44">
        <v>98.5517</v>
      </c>
      <c r="JF44">
        <v>100.212</v>
      </c>
    </row>
    <row r="45" spans="1:266">
      <c r="A45">
        <v>29</v>
      </c>
      <c r="B45">
        <v>1657682354.6</v>
      </c>
      <c r="C45">
        <v>4128.099999904633</v>
      </c>
      <c r="D45" t="s">
        <v>488</v>
      </c>
      <c r="E45" t="s">
        <v>489</v>
      </c>
      <c r="F45" t="s">
        <v>394</v>
      </c>
      <c r="H45" t="s">
        <v>451</v>
      </c>
      <c r="I45" t="s">
        <v>396</v>
      </c>
      <c r="J45" t="s">
        <v>452</v>
      </c>
      <c r="K45">
        <v>1657682354.6</v>
      </c>
      <c r="L45">
        <f>(M45)/1000</f>
        <v>0</v>
      </c>
      <c r="M45">
        <f>1000*CW45*AK45*(CS45-CT45)/(100*CL45*(1000-AK45*CS45))</f>
        <v>0</v>
      </c>
      <c r="N45">
        <f>CW45*AK45*(CR45-CQ45*(1000-AK45*CT45)/(1000-AK45*CS45))/(100*CL45)</f>
        <v>0</v>
      </c>
      <c r="O45">
        <f>CQ45 - IF(AK45&gt;1, N45*CL45*100.0/(AM45*DE45), 0)</f>
        <v>0</v>
      </c>
      <c r="P45">
        <f>((V45-L45/2)*O45-N45)/(V45+L45/2)</f>
        <v>0</v>
      </c>
      <c r="Q45">
        <f>P45*(CX45+CY45)/1000.0</f>
        <v>0</v>
      </c>
      <c r="R45">
        <f>(CQ45 - IF(AK45&gt;1, N45*CL45*100.0/(AM45*DE45), 0))*(CX45+CY45)/1000.0</f>
        <v>0</v>
      </c>
      <c r="S45">
        <f>2.0/((1/U45-1/T45)+SIGN(U45)*SQRT((1/U45-1/T45)*(1/U45-1/T45) + 4*CM45/((CM45+1)*(CM45+1))*(2*1/U45*1/T45-1/T45*1/T45)))</f>
        <v>0</v>
      </c>
      <c r="T45">
        <f>IF(LEFT(CN45,1)&lt;&gt;"0",IF(LEFT(CN45,1)="1",3.0,CO45),$D$5+$E$5*(DE45*CX45/($K$5*1000))+$F$5*(DE45*CX45/($K$5*1000))*MAX(MIN(CL45,$J$5),$I$5)*MAX(MIN(CL45,$J$5),$I$5)+$G$5*MAX(MIN(CL45,$J$5),$I$5)*(DE45*CX45/($K$5*1000))+$H$5*(DE45*CX45/($K$5*1000))*(DE45*CX45/($K$5*1000)))</f>
        <v>0</v>
      </c>
      <c r="U45">
        <f>L45*(1000-(1000*0.61365*exp(17.502*Y45/(240.97+Y45))/(CX45+CY45)+CS45)/2)/(1000*0.61365*exp(17.502*Y45/(240.97+Y45))/(CX45+CY45)-CS45)</f>
        <v>0</v>
      </c>
      <c r="V45">
        <f>1/((CM45+1)/(S45/1.6)+1/(T45/1.37)) + CM45/((CM45+1)/(S45/1.6) + CM45/(T45/1.37))</f>
        <v>0</v>
      </c>
      <c r="W45">
        <f>(CH45*CK45)</f>
        <v>0</v>
      </c>
      <c r="X45">
        <f>(CZ45+(W45+2*0.95*5.67E-8*(((CZ45+$B$7)+273)^4-(CZ45+273)^4)-44100*L45)/(1.84*29.3*T45+8*0.95*5.67E-8*(CZ45+273)^3))</f>
        <v>0</v>
      </c>
      <c r="Y45">
        <f>($C$7*DA45+$D$7*DB45+$E$7*X45)</f>
        <v>0</v>
      </c>
      <c r="Z45">
        <f>0.61365*exp(17.502*Y45/(240.97+Y45))</f>
        <v>0</v>
      </c>
      <c r="AA45">
        <f>(AB45/AC45*100)</f>
        <v>0</v>
      </c>
      <c r="AB45">
        <f>CS45*(CX45+CY45)/1000</f>
        <v>0</v>
      </c>
      <c r="AC45">
        <f>0.61365*exp(17.502*CZ45/(240.97+CZ45))</f>
        <v>0</v>
      </c>
      <c r="AD45">
        <f>(Z45-CS45*(CX45+CY45)/1000)</f>
        <v>0</v>
      </c>
      <c r="AE45">
        <f>(-L45*44100)</f>
        <v>0</v>
      </c>
      <c r="AF45">
        <f>2*29.3*T45*0.92*(CZ45-Y45)</f>
        <v>0</v>
      </c>
      <c r="AG45">
        <f>2*0.95*5.67E-8*(((CZ45+$B$7)+273)^4-(Y45+273)^4)</f>
        <v>0</v>
      </c>
      <c r="AH45">
        <f>W45+AG45+AE45+AF45</f>
        <v>0</v>
      </c>
      <c r="AI45">
        <v>0</v>
      </c>
      <c r="AJ45">
        <v>0</v>
      </c>
      <c r="AK45">
        <f>IF(AI45*$H$13&gt;=AM45,1.0,(AM45/(AM45-AI45*$H$13)))</f>
        <v>0</v>
      </c>
      <c r="AL45">
        <f>(AK45-1)*100</f>
        <v>0</v>
      </c>
      <c r="AM45">
        <f>MAX(0,($B$13+$C$13*DE45)/(1+$D$13*DE45)*CX45/(CZ45+273)*$E$13)</f>
        <v>0</v>
      </c>
      <c r="AN45" t="s">
        <v>398</v>
      </c>
      <c r="AO45" t="s">
        <v>398</v>
      </c>
      <c r="AP45">
        <v>0</v>
      </c>
      <c r="AQ45">
        <v>0</v>
      </c>
      <c r="AR45">
        <f>1-AP45/AQ45</f>
        <v>0</v>
      </c>
      <c r="AS45">
        <v>0</v>
      </c>
      <c r="AT45" t="s">
        <v>398</v>
      </c>
      <c r="AU45" t="s">
        <v>398</v>
      </c>
      <c r="AV45">
        <v>0</v>
      </c>
      <c r="AW45">
        <v>0</v>
      </c>
      <c r="AX45">
        <f>1-AV45/AW45</f>
        <v>0</v>
      </c>
      <c r="AY45">
        <v>0.5</v>
      </c>
      <c r="AZ45">
        <f>CI45</f>
        <v>0</v>
      </c>
      <c r="BA45">
        <f>N45</f>
        <v>0</v>
      </c>
      <c r="BB45">
        <f>AX45*AY45*AZ45</f>
        <v>0</v>
      </c>
      <c r="BC45">
        <f>(BA45-AS45)/AZ45</f>
        <v>0</v>
      </c>
      <c r="BD45">
        <f>(AQ45-AW45)/AW45</f>
        <v>0</v>
      </c>
      <c r="BE45">
        <f>AP45/(AR45+AP45/AW45)</f>
        <v>0</v>
      </c>
      <c r="BF45" t="s">
        <v>398</v>
      </c>
      <c r="BG45">
        <v>0</v>
      </c>
      <c r="BH45">
        <f>IF(BG45&lt;&gt;0, BG45, BE45)</f>
        <v>0</v>
      </c>
      <c r="BI45">
        <f>1-BH45/AW45</f>
        <v>0</v>
      </c>
      <c r="BJ45">
        <f>(AW45-AV45)/(AW45-BH45)</f>
        <v>0</v>
      </c>
      <c r="BK45">
        <f>(AQ45-AW45)/(AQ45-BH45)</f>
        <v>0</v>
      </c>
      <c r="BL45">
        <f>(AW45-AV45)/(AW45-AP45)</f>
        <v>0</v>
      </c>
      <c r="BM45">
        <f>(AQ45-AW45)/(AQ45-AP45)</f>
        <v>0</v>
      </c>
      <c r="BN45">
        <f>(BJ45*BH45/AV45)</f>
        <v>0</v>
      </c>
      <c r="BO45">
        <f>(1-BN45)</f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f>$B$11*DF45+$C$11*DG45+$F$11*DR45*(1-DU45)</f>
        <v>0</v>
      </c>
      <c r="CI45">
        <f>CH45*CJ45</f>
        <v>0</v>
      </c>
      <c r="CJ45">
        <f>($B$11*$D$9+$C$11*$D$9+$F$11*((EE45+DW45)/MAX(EE45+DW45+EF45, 0.1)*$I$9+EF45/MAX(EE45+DW45+EF45, 0.1)*$J$9))/($B$11+$C$11+$F$11)</f>
        <v>0</v>
      </c>
      <c r="CK45">
        <f>($B$11*$K$9+$C$11*$K$9+$F$11*((EE45+DW45)/MAX(EE45+DW45+EF45, 0.1)*$P$9+EF45/MAX(EE45+DW45+EF45, 0.1)*$Q$9))/($B$11+$C$11+$F$11)</f>
        <v>0</v>
      </c>
      <c r="CL45">
        <v>6</v>
      </c>
      <c r="CM45">
        <v>0.5</v>
      </c>
      <c r="CN45" t="s">
        <v>399</v>
      </c>
      <c r="CO45">
        <v>2</v>
      </c>
      <c r="CP45">
        <v>1657682354.6</v>
      </c>
      <c r="CQ45">
        <v>1463.743</v>
      </c>
      <c r="CR45">
        <v>1499.96</v>
      </c>
      <c r="CS45">
        <v>25.9834</v>
      </c>
      <c r="CT45">
        <v>21.2578</v>
      </c>
      <c r="CU45">
        <v>1454.6</v>
      </c>
      <c r="CV45">
        <v>24.7714</v>
      </c>
      <c r="CW45">
        <v>550.105</v>
      </c>
      <c r="CX45">
        <v>100.768</v>
      </c>
      <c r="CY45">
        <v>0.0997943</v>
      </c>
      <c r="CZ45">
        <v>28.2901</v>
      </c>
      <c r="DA45">
        <v>28.4922</v>
      </c>
      <c r="DB45">
        <v>999.9</v>
      </c>
      <c r="DC45">
        <v>0</v>
      </c>
      <c r="DD45">
        <v>0</v>
      </c>
      <c r="DE45">
        <v>5006.25</v>
      </c>
      <c r="DF45">
        <v>0</v>
      </c>
      <c r="DG45">
        <v>1662.35</v>
      </c>
      <c r="DH45">
        <v>-36.3478</v>
      </c>
      <c r="DI45">
        <v>1502.92</v>
      </c>
      <c r="DJ45">
        <v>1532.54</v>
      </c>
      <c r="DK45">
        <v>4.89886</v>
      </c>
      <c r="DL45">
        <v>1499.96</v>
      </c>
      <c r="DM45">
        <v>21.2578</v>
      </c>
      <c r="DN45">
        <v>2.63576</v>
      </c>
      <c r="DO45">
        <v>2.14211</v>
      </c>
      <c r="DP45">
        <v>21.89</v>
      </c>
      <c r="DQ45">
        <v>18.5358</v>
      </c>
      <c r="DR45">
        <v>1499.97</v>
      </c>
      <c r="DS45">
        <v>0.973001</v>
      </c>
      <c r="DT45">
        <v>0.0269988</v>
      </c>
      <c r="DU45">
        <v>0</v>
      </c>
      <c r="DV45">
        <v>1.9752</v>
      </c>
      <c r="DW45">
        <v>0</v>
      </c>
      <c r="DX45">
        <v>19489.6</v>
      </c>
      <c r="DY45">
        <v>13303.3</v>
      </c>
      <c r="DZ45">
        <v>37.375</v>
      </c>
      <c r="EA45">
        <v>39.625</v>
      </c>
      <c r="EB45">
        <v>37.937</v>
      </c>
      <c r="EC45">
        <v>38.562</v>
      </c>
      <c r="ED45">
        <v>37.562</v>
      </c>
      <c r="EE45">
        <v>1459.47</v>
      </c>
      <c r="EF45">
        <v>40.5</v>
      </c>
      <c r="EG45">
        <v>0</v>
      </c>
      <c r="EH45">
        <v>1657682355.3</v>
      </c>
      <c r="EI45">
        <v>0</v>
      </c>
      <c r="EJ45">
        <v>2.335624</v>
      </c>
      <c r="EK45">
        <v>0.2795461577578875</v>
      </c>
      <c r="EL45">
        <v>2457.815392129925</v>
      </c>
      <c r="EM45">
        <v>19333.74</v>
      </c>
      <c r="EN45">
        <v>15</v>
      </c>
      <c r="EO45">
        <v>1657682389.6</v>
      </c>
      <c r="EP45" t="s">
        <v>490</v>
      </c>
      <c r="EQ45">
        <v>1657682381.6</v>
      </c>
      <c r="ER45">
        <v>1657682389.6</v>
      </c>
      <c r="ES45">
        <v>26</v>
      </c>
      <c r="ET45">
        <v>0.11</v>
      </c>
      <c r="EU45">
        <v>0.012</v>
      </c>
      <c r="EV45">
        <v>9.143000000000001</v>
      </c>
      <c r="EW45">
        <v>1.212</v>
      </c>
      <c r="EX45">
        <v>1500</v>
      </c>
      <c r="EY45">
        <v>21</v>
      </c>
      <c r="EZ45">
        <v>0.1</v>
      </c>
      <c r="FA45">
        <v>0.03</v>
      </c>
      <c r="FB45">
        <v>-37.37427</v>
      </c>
      <c r="FC45">
        <v>3.46235797373372</v>
      </c>
      <c r="FD45">
        <v>0.3878670714304066</v>
      </c>
      <c r="FE45">
        <v>0</v>
      </c>
      <c r="FF45">
        <v>4.89577125</v>
      </c>
      <c r="FG45">
        <v>0.1168305816135004</v>
      </c>
      <c r="FH45">
        <v>0.01469722885232117</v>
      </c>
      <c r="FI45">
        <v>1</v>
      </c>
      <c r="FJ45">
        <v>1</v>
      </c>
      <c r="FK45">
        <v>2</v>
      </c>
      <c r="FL45" t="s">
        <v>401</v>
      </c>
      <c r="FM45">
        <v>3.05633</v>
      </c>
      <c r="FN45">
        <v>2.76377</v>
      </c>
      <c r="FO45">
        <v>0.24036</v>
      </c>
      <c r="FP45">
        <v>0.245801</v>
      </c>
      <c r="FQ45">
        <v>0.122432</v>
      </c>
      <c r="FR45">
        <v>0.110095</v>
      </c>
      <c r="FS45">
        <v>23885.1</v>
      </c>
      <c r="FT45">
        <v>18607</v>
      </c>
      <c r="FU45">
        <v>29544.4</v>
      </c>
      <c r="FV45">
        <v>24146.1</v>
      </c>
      <c r="FW45">
        <v>33859.5</v>
      </c>
      <c r="FX45">
        <v>31364.3</v>
      </c>
      <c r="FY45">
        <v>42405.9</v>
      </c>
      <c r="FZ45">
        <v>39372.5</v>
      </c>
      <c r="GA45">
        <v>2.0417</v>
      </c>
      <c r="GB45">
        <v>1.89228</v>
      </c>
      <c r="GC45">
        <v>0.0251606</v>
      </c>
      <c r="GD45">
        <v>0</v>
      </c>
      <c r="GE45">
        <v>28.0816</v>
      </c>
      <c r="GF45">
        <v>999.9</v>
      </c>
      <c r="GG45">
        <v>42.5</v>
      </c>
      <c r="GH45">
        <v>37.4</v>
      </c>
      <c r="GI45">
        <v>27.1761</v>
      </c>
      <c r="GJ45">
        <v>30.5048</v>
      </c>
      <c r="GK45">
        <v>36.4663</v>
      </c>
      <c r="GL45">
        <v>1</v>
      </c>
      <c r="GM45">
        <v>0.290191</v>
      </c>
      <c r="GN45">
        <v>2.06602</v>
      </c>
      <c r="GO45">
        <v>20.2554</v>
      </c>
      <c r="GP45">
        <v>5.22627</v>
      </c>
      <c r="GQ45">
        <v>11.9108</v>
      </c>
      <c r="GR45">
        <v>4.96375</v>
      </c>
      <c r="GS45">
        <v>3.292</v>
      </c>
      <c r="GT45">
        <v>9999</v>
      </c>
      <c r="GU45">
        <v>9999</v>
      </c>
      <c r="GV45">
        <v>9999</v>
      </c>
      <c r="GW45">
        <v>993.2</v>
      </c>
      <c r="GX45">
        <v>1.87742</v>
      </c>
      <c r="GY45">
        <v>1.87576</v>
      </c>
      <c r="GZ45">
        <v>1.8744</v>
      </c>
      <c r="HA45">
        <v>1.8737</v>
      </c>
      <c r="HB45">
        <v>1.87509</v>
      </c>
      <c r="HC45">
        <v>1.86996</v>
      </c>
      <c r="HD45">
        <v>1.87421</v>
      </c>
      <c r="HE45">
        <v>1.87928</v>
      </c>
      <c r="HF45">
        <v>0</v>
      </c>
      <c r="HG45">
        <v>0</v>
      </c>
      <c r="HH45">
        <v>0</v>
      </c>
      <c r="HI45">
        <v>0</v>
      </c>
      <c r="HJ45" t="s">
        <v>402</v>
      </c>
      <c r="HK45" t="s">
        <v>403</v>
      </c>
      <c r="HL45" t="s">
        <v>404</v>
      </c>
      <c r="HM45" t="s">
        <v>405</v>
      </c>
      <c r="HN45" t="s">
        <v>405</v>
      </c>
      <c r="HO45" t="s">
        <v>404</v>
      </c>
      <c r="HP45">
        <v>0</v>
      </c>
      <c r="HQ45">
        <v>100</v>
      </c>
      <c r="HR45">
        <v>100</v>
      </c>
      <c r="HS45">
        <v>9.143000000000001</v>
      </c>
      <c r="HT45">
        <v>1.212</v>
      </c>
      <c r="HU45">
        <v>4.96875540155806</v>
      </c>
      <c r="HV45">
        <v>0.006528983496677464</v>
      </c>
      <c r="HW45">
        <v>-3.637491770542342E-06</v>
      </c>
      <c r="HX45">
        <v>7.290883958971773E-10</v>
      </c>
      <c r="HY45">
        <v>0.4402488323897322</v>
      </c>
      <c r="HZ45">
        <v>0.04196336603461088</v>
      </c>
      <c r="IA45">
        <v>-0.0004000174321647373</v>
      </c>
      <c r="IB45">
        <v>9.93194025241378E-06</v>
      </c>
      <c r="IC45">
        <v>1</v>
      </c>
      <c r="ID45">
        <v>2008</v>
      </c>
      <c r="IE45">
        <v>1</v>
      </c>
      <c r="IF45">
        <v>25</v>
      </c>
      <c r="IG45">
        <v>1.3</v>
      </c>
      <c r="IH45">
        <v>11.2</v>
      </c>
      <c r="II45">
        <v>3.09448</v>
      </c>
      <c r="IJ45">
        <v>2.4292</v>
      </c>
      <c r="IK45">
        <v>1.42578</v>
      </c>
      <c r="IL45">
        <v>2.2876</v>
      </c>
      <c r="IM45">
        <v>1.54785</v>
      </c>
      <c r="IN45">
        <v>2.32178</v>
      </c>
      <c r="IO45">
        <v>41.0154</v>
      </c>
      <c r="IP45">
        <v>15.244</v>
      </c>
      <c r="IQ45">
        <v>18</v>
      </c>
      <c r="IR45">
        <v>572.26</v>
      </c>
      <c r="IS45">
        <v>461.257</v>
      </c>
      <c r="IT45">
        <v>25.0003</v>
      </c>
      <c r="IU45">
        <v>30.8705</v>
      </c>
      <c r="IV45">
        <v>30.0003</v>
      </c>
      <c r="IW45">
        <v>30.7217</v>
      </c>
      <c r="IX45">
        <v>30.6422</v>
      </c>
      <c r="IY45">
        <v>61.9525</v>
      </c>
      <c r="IZ45">
        <v>21.6871</v>
      </c>
      <c r="JA45">
        <v>0</v>
      </c>
      <c r="JB45">
        <v>25</v>
      </c>
      <c r="JC45">
        <v>1500</v>
      </c>
      <c r="JD45">
        <v>21.2601</v>
      </c>
      <c r="JE45">
        <v>98.5262</v>
      </c>
      <c r="JF45">
        <v>100.193</v>
      </c>
    </row>
    <row r="46" spans="1:266">
      <c r="A46">
        <v>30</v>
      </c>
      <c r="B46">
        <v>1657682465.6</v>
      </c>
      <c r="C46">
        <v>4239.099999904633</v>
      </c>
      <c r="D46" t="s">
        <v>491</v>
      </c>
      <c r="E46" t="s">
        <v>492</v>
      </c>
      <c r="F46" t="s">
        <v>394</v>
      </c>
      <c r="H46" t="s">
        <v>451</v>
      </c>
      <c r="I46" t="s">
        <v>396</v>
      </c>
      <c r="J46" t="s">
        <v>452</v>
      </c>
      <c r="K46">
        <v>1657682465.6</v>
      </c>
      <c r="L46">
        <f>(M46)/1000</f>
        <v>0</v>
      </c>
      <c r="M46">
        <f>1000*CW46*AK46*(CS46-CT46)/(100*CL46*(1000-AK46*CS46))</f>
        <v>0</v>
      </c>
      <c r="N46">
        <f>CW46*AK46*(CR46-CQ46*(1000-AK46*CT46)/(1000-AK46*CS46))/(100*CL46)</f>
        <v>0</v>
      </c>
      <c r="O46">
        <f>CQ46 - IF(AK46&gt;1, N46*CL46*100.0/(AM46*DE46), 0)</f>
        <v>0</v>
      </c>
      <c r="P46">
        <f>((V46-L46/2)*O46-N46)/(V46+L46/2)</f>
        <v>0</v>
      </c>
      <c r="Q46">
        <f>P46*(CX46+CY46)/1000.0</f>
        <v>0</v>
      </c>
      <c r="R46">
        <f>(CQ46 - IF(AK46&gt;1, N46*CL46*100.0/(AM46*DE46), 0))*(CX46+CY46)/1000.0</f>
        <v>0</v>
      </c>
      <c r="S46">
        <f>2.0/((1/U46-1/T46)+SIGN(U46)*SQRT((1/U46-1/T46)*(1/U46-1/T46) + 4*CM46/((CM46+1)*(CM46+1))*(2*1/U46*1/T46-1/T46*1/T46)))</f>
        <v>0</v>
      </c>
      <c r="T46">
        <f>IF(LEFT(CN46,1)&lt;&gt;"0",IF(LEFT(CN46,1)="1",3.0,CO46),$D$5+$E$5*(DE46*CX46/($K$5*1000))+$F$5*(DE46*CX46/($K$5*1000))*MAX(MIN(CL46,$J$5),$I$5)*MAX(MIN(CL46,$J$5),$I$5)+$G$5*MAX(MIN(CL46,$J$5),$I$5)*(DE46*CX46/($K$5*1000))+$H$5*(DE46*CX46/($K$5*1000))*(DE46*CX46/($K$5*1000)))</f>
        <v>0</v>
      </c>
      <c r="U46">
        <f>L46*(1000-(1000*0.61365*exp(17.502*Y46/(240.97+Y46))/(CX46+CY46)+CS46)/2)/(1000*0.61365*exp(17.502*Y46/(240.97+Y46))/(CX46+CY46)-CS46)</f>
        <v>0</v>
      </c>
      <c r="V46">
        <f>1/((CM46+1)/(S46/1.6)+1/(T46/1.37)) + CM46/((CM46+1)/(S46/1.6) + CM46/(T46/1.37))</f>
        <v>0</v>
      </c>
      <c r="W46">
        <f>(CH46*CK46)</f>
        <v>0</v>
      </c>
      <c r="X46">
        <f>(CZ46+(W46+2*0.95*5.67E-8*(((CZ46+$B$7)+273)^4-(CZ46+273)^4)-44100*L46)/(1.84*29.3*T46+8*0.95*5.67E-8*(CZ46+273)^3))</f>
        <v>0</v>
      </c>
      <c r="Y46">
        <f>($C$7*DA46+$D$7*DB46+$E$7*X46)</f>
        <v>0</v>
      </c>
      <c r="Z46">
        <f>0.61365*exp(17.502*Y46/(240.97+Y46))</f>
        <v>0</v>
      </c>
      <c r="AA46">
        <f>(AB46/AC46*100)</f>
        <v>0</v>
      </c>
      <c r="AB46">
        <f>CS46*(CX46+CY46)/1000</f>
        <v>0</v>
      </c>
      <c r="AC46">
        <f>0.61365*exp(17.502*CZ46/(240.97+CZ46))</f>
        <v>0</v>
      </c>
      <c r="AD46">
        <f>(Z46-CS46*(CX46+CY46)/1000)</f>
        <v>0</v>
      </c>
      <c r="AE46">
        <f>(-L46*44100)</f>
        <v>0</v>
      </c>
      <c r="AF46">
        <f>2*29.3*T46*0.92*(CZ46-Y46)</f>
        <v>0</v>
      </c>
      <c r="AG46">
        <f>2*0.95*5.67E-8*(((CZ46+$B$7)+273)^4-(Y46+273)^4)</f>
        <v>0</v>
      </c>
      <c r="AH46">
        <f>W46+AG46+AE46+AF46</f>
        <v>0</v>
      </c>
      <c r="AI46">
        <v>0</v>
      </c>
      <c r="AJ46">
        <v>0</v>
      </c>
      <c r="AK46">
        <f>IF(AI46*$H$13&gt;=AM46,1.0,(AM46/(AM46-AI46*$H$13)))</f>
        <v>0</v>
      </c>
      <c r="AL46">
        <f>(AK46-1)*100</f>
        <v>0</v>
      </c>
      <c r="AM46">
        <f>MAX(0,($B$13+$C$13*DE46)/(1+$D$13*DE46)*CX46/(CZ46+273)*$E$13)</f>
        <v>0</v>
      </c>
      <c r="AN46" t="s">
        <v>398</v>
      </c>
      <c r="AO46" t="s">
        <v>398</v>
      </c>
      <c r="AP46">
        <v>0</v>
      </c>
      <c r="AQ46">
        <v>0</v>
      </c>
      <c r="AR46">
        <f>1-AP46/AQ46</f>
        <v>0</v>
      </c>
      <c r="AS46">
        <v>0</v>
      </c>
      <c r="AT46" t="s">
        <v>398</v>
      </c>
      <c r="AU46" t="s">
        <v>398</v>
      </c>
      <c r="AV46">
        <v>0</v>
      </c>
      <c r="AW46">
        <v>0</v>
      </c>
      <c r="AX46">
        <f>1-AV46/AW46</f>
        <v>0</v>
      </c>
      <c r="AY46">
        <v>0.5</v>
      </c>
      <c r="AZ46">
        <f>CI46</f>
        <v>0</v>
      </c>
      <c r="BA46">
        <f>N46</f>
        <v>0</v>
      </c>
      <c r="BB46">
        <f>AX46*AY46*AZ46</f>
        <v>0</v>
      </c>
      <c r="BC46">
        <f>(BA46-AS46)/AZ46</f>
        <v>0</v>
      </c>
      <c r="BD46">
        <f>(AQ46-AW46)/AW46</f>
        <v>0</v>
      </c>
      <c r="BE46">
        <f>AP46/(AR46+AP46/AW46)</f>
        <v>0</v>
      </c>
      <c r="BF46" t="s">
        <v>398</v>
      </c>
      <c r="BG46">
        <v>0</v>
      </c>
      <c r="BH46">
        <f>IF(BG46&lt;&gt;0, BG46, BE46)</f>
        <v>0</v>
      </c>
      <c r="BI46">
        <f>1-BH46/AW46</f>
        <v>0</v>
      </c>
      <c r="BJ46">
        <f>(AW46-AV46)/(AW46-BH46)</f>
        <v>0</v>
      </c>
      <c r="BK46">
        <f>(AQ46-AW46)/(AQ46-BH46)</f>
        <v>0</v>
      </c>
      <c r="BL46">
        <f>(AW46-AV46)/(AW46-AP46)</f>
        <v>0</v>
      </c>
      <c r="BM46">
        <f>(AQ46-AW46)/(AQ46-AP46)</f>
        <v>0</v>
      </c>
      <c r="BN46">
        <f>(BJ46*BH46/AV46)</f>
        <v>0</v>
      </c>
      <c r="BO46">
        <f>(1-BN46)</f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f>$B$11*DF46+$C$11*DG46+$F$11*DR46*(1-DU46)</f>
        <v>0</v>
      </c>
      <c r="CI46">
        <f>CH46*CJ46</f>
        <v>0</v>
      </c>
      <c r="CJ46">
        <f>($B$11*$D$9+$C$11*$D$9+$F$11*((EE46+DW46)/MAX(EE46+DW46+EF46, 0.1)*$I$9+EF46/MAX(EE46+DW46+EF46, 0.1)*$J$9))/($B$11+$C$11+$F$11)</f>
        <v>0</v>
      </c>
      <c r="CK46">
        <f>($B$11*$K$9+$C$11*$K$9+$F$11*((EE46+DW46)/MAX(EE46+DW46+EF46, 0.1)*$P$9+EF46/MAX(EE46+DW46+EF46, 0.1)*$Q$9))/($B$11+$C$11+$F$11)</f>
        <v>0</v>
      </c>
      <c r="CL46">
        <v>6</v>
      </c>
      <c r="CM46">
        <v>0.5</v>
      </c>
      <c r="CN46" t="s">
        <v>399</v>
      </c>
      <c r="CO46">
        <v>2</v>
      </c>
      <c r="CP46">
        <v>1657682465.6</v>
      </c>
      <c r="CQ46">
        <v>1962.234</v>
      </c>
      <c r="CR46">
        <v>2000.15</v>
      </c>
      <c r="CS46">
        <v>26.3693</v>
      </c>
      <c r="CT46">
        <v>21.4102</v>
      </c>
      <c r="CU46">
        <v>1952.66</v>
      </c>
      <c r="CV46">
        <v>24.9639</v>
      </c>
      <c r="CW46">
        <v>550.1609999999999</v>
      </c>
      <c r="CX46">
        <v>100.763</v>
      </c>
      <c r="CY46">
        <v>0.0998479</v>
      </c>
      <c r="CZ46">
        <v>28.3997</v>
      </c>
      <c r="DA46">
        <v>28.6438</v>
      </c>
      <c r="DB46">
        <v>999.9</v>
      </c>
      <c r="DC46">
        <v>0</v>
      </c>
      <c r="DD46">
        <v>0</v>
      </c>
      <c r="DE46">
        <v>5021.25</v>
      </c>
      <c r="DF46">
        <v>0</v>
      </c>
      <c r="DG46">
        <v>1675.83</v>
      </c>
      <c r="DH46">
        <v>-38.0999</v>
      </c>
      <c r="DI46">
        <v>2015.19</v>
      </c>
      <c r="DJ46">
        <v>2043.91</v>
      </c>
      <c r="DK46">
        <v>4.95915</v>
      </c>
      <c r="DL46">
        <v>2000.15</v>
      </c>
      <c r="DM46">
        <v>21.4102</v>
      </c>
      <c r="DN46">
        <v>2.65707</v>
      </c>
      <c r="DO46">
        <v>2.15737</v>
      </c>
      <c r="DP46">
        <v>22.022</v>
      </c>
      <c r="DQ46">
        <v>18.6492</v>
      </c>
      <c r="DR46">
        <v>1499.96</v>
      </c>
      <c r="DS46">
        <v>0.973001</v>
      </c>
      <c r="DT46">
        <v>0.0269988</v>
      </c>
      <c r="DU46">
        <v>0</v>
      </c>
      <c r="DV46">
        <v>2.9057</v>
      </c>
      <c r="DW46">
        <v>0</v>
      </c>
      <c r="DX46">
        <v>19485.7</v>
      </c>
      <c r="DY46">
        <v>13303.2</v>
      </c>
      <c r="DZ46">
        <v>37.562</v>
      </c>
      <c r="EA46">
        <v>39.875</v>
      </c>
      <c r="EB46">
        <v>38.125</v>
      </c>
      <c r="EC46">
        <v>38.937</v>
      </c>
      <c r="ED46">
        <v>37.812</v>
      </c>
      <c r="EE46">
        <v>1459.46</v>
      </c>
      <c r="EF46">
        <v>40.5</v>
      </c>
      <c r="EG46">
        <v>0</v>
      </c>
      <c r="EH46">
        <v>1657682466.3</v>
      </c>
      <c r="EI46">
        <v>0</v>
      </c>
      <c r="EJ46">
        <v>2.373857692307692</v>
      </c>
      <c r="EK46">
        <v>0.5453641077807723</v>
      </c>
      <c r="EL46">
        <v>-596.8512788265595</v>
      </c>
      <c r="EM46">
        <v>19581.25</v>
      </c>
      <c r="EN46">
        <v>15</v>
      </c>
      <c r="EO46">
        <v>1657682494.1</v>
      </c>
      <c r="EP46" t="s">
        <v>493</v>
      </c>
      <c r="EQ46">
        <v>1657682494.1</v>
      </c>
      <c r="ER46">
        <v>1657682389.6</v>
      </c>
      <c r="ES46">
        <v>27</v>
      </c>
      <c r="ET46">
        <v>0.164</v>
      </c>
      <c r="EU46">
        <v>0.012</v>
      </c>
      <c r="EV46">
        <v>9.574</v>
      </c>
      <c r="EW46">
        <v>1.212</v>
      </c>
      <c r="EX46">
        <v>1999</v>
      </c>
      <c r="EY46">
        <v>21</v>
      </c>
      <c r="EZ46">
        <v>0.12</v>
      </c>
      <c r="FA46">
        <v>0.03</v>
      </c>
      <c r="FB46">
        <v>-39.1942325</v>
      </c>
      <c r="FC46">
        <v>4.478765853658564</v>
      </c>
      <c r="FD46">
        <v>0.46610725985952</v>
      </c>
      <c r="FE46">
        <v>0</v>
      </c>
      <c r="FF46">
        <v>5.01236075</v>
      </c>
      <c r="FG46">
        <v>-0.3327887054409192</v>
      </c>
      <c r="FH46">
        <v>0.03289357774608142</v>
      </c>
      <c r="FI46">
        <v>1</v>
      </c>
      <c r="FJ46">
        <v>1</v>
      </c>
      <c r="FK46">
        <v>2</v>
      </c>
      <c r="FL46" t="s">
        <v>401</v>
      </c>
      <c r="FM46">
        <v>3.05629</v>
      </c>
      <c r="FN46">
        <v>2.76389</v>
      </c>
      <c r="FO46">
        <v>0.286119</v>
      </c>
      <c r="FP46">
        <v>0.291061</v>
      </c>
      <c r="FQ46">
        <v>0.12305</v>
      </c>
      <c r="FR46">
        <v>0.110606</v>
      </c>
      <c r="FS46">
        <v>22434.1</v>
      </c>
      <c r="FT46">
        <v>17482.1</v>
      </c>
      <c r="FU46">
        <v>29534.6</v>
      </c>
      <c r="FV46">
        <v>24139.9</v>
      </c>
      <c r="FW46">
        <v>33825.8</v>
      </c>
      <c r="FX46">
        <v>31340.7</v>
      </c>
      <c r="FY46">
        <v>42391</v>
      </c>
      <c r="FZ46">
        <v>39363.4</v>
      </c>
      <c r="GA46">
        <v>2.04087</v>
      </c>
      <c r="GB46">
        <v>1.8914</v>
      </c>
      <c r="GC46">
        <v>0.0202432</v>
      </c>
      <c r="GD46">
        <v>0</v>
      </c>
      <c r="GE46">
        <v>28.3136</v>
      </c>
      <c r="GF46">
        <v>999.9</v>
      </c>
      <c r="GG46">
        <v>42.1</v>
      </c>
      <c r="GH46">
        <v>37.6</v>
      </c>
      <c r="GI46">
        <v>27.219</v>
      </c>
      <c r="GJ46">
        <v>30.5048</v>
      </c>
      <c r="GK46">
        <v>36.4503</v>
      </c>
      <c r="GL46">
        <v>1</v>
      </c>
      <c r="GM46">
        <v>0.302594</v>
      </c>
      <c r="GN46">
        <v>2.19736</v>
      </c>
      <c r="GO46">
        <v>20.2537</v>
      </c>
      <c r="GP46">
        <v>5.22687</v>
      </c>
      <c r="GQ46">
        <v>11.9114</v>
      </c>
      <c r="GR46">
        <v>4.96375</v>
      </c>
      <c r="GS46">
        <v>3.292</v>
      </c>
      <c r="GT46">
        <v>9999</v>
      </c>
      <c r="GU46">
        <v>9999</v>
      </c>
      <c r="GV46">
        <v>9999</v>
      </c>
      <c r="GW46">
        <v>993.3</v>
      </c>
      <c r="GX46">
        <v>1.87744</v>
      </c>
      <c r="GY46">
        <v>1.87576</v>
      </c>
      <c r="GZ46">
        <v>1.87443</v>
      </c>
      <c r="HA46">
        <v>1.87376</v>
      </c>
      <c r="HB46">
        <v>1.87509</v>
      </c>
      <c r="HC46">
        <v>1.86996</v>
      </c>
      <c r="HD46">
        <v>1.87421</v>
      </c>
      <c r="HE46">
        <v>1.87927</v>
      </c>
      <c r="HF46">
        <v>0</v>
      </c>
      <c r="HG46">
        <v>0</v>
      </c>
      <c r="HH46">
        <v>0</v>
      </c>
      <c r="HI46">
        <v>0</v>
      </c>
      <c r="HJ46" t="s">
        <v>402</v>
      </c>
      <c r="HK46" t="s">
        <v>403</v>
      </c>
      <c r="HL46" t="s">
        <v>404</v>
      </c>
      <c r="HM46" t="s">
        <v>405</v>
      </c>
      <c r="HN46" t="s">
        <v>405</v>
      </c>
      <c r="HO46" t="s">
        <v>404</v>
      </c>
      <c r="HP46">
        <v>0</v>
      </c>
      <c r="HQ46">
        <v>100</v>
      </c>
      <c r="HR46">
        <v>100</v>
      </c>
      <c r="HS46">
        <v>9.574</v>
      </c>
      <c r="HT46">
        <v>1.4054</v>
      </c>
      <c r="HU46">
        <v>5.078217960585345</v>
      </c>
      <c r="HV46">
        <v>0.006528983496677464</v>
      </c>
      <c r="HW46">
        <v>-3.637491770542342E-06</v>
      </c>
      <c r="HX46">
        <v>7.290883958971773E-10</v>
      </c>
      <c r="HY46">
        <v>0.4526951542163653</v>
      </c>
      <c r="HZ46">
        <v>0.04196336603461088</v>
      </c>
      <c r="IA46">
        <v>-0.0004000174321647373</v>
      </c>
      <c r="IB46">
        <v>9.93194025241378E-06</v>
      </c>
      <c r="IC46">
        <v>1</v>
      </c>
      <c r="ID46">
        <v>2008</v>
      </c>
      <c r="IE46">
        <v>1</v>
      </c>
      <c r="IF46">
        <v>25</v>
      </c>
      <c r="IG46">
        <v>1.4</v>
      </c>
      <c r="IH46">
        <v>1.3</v>
      </c>
      <c r="II46">
        <v>3.90747</v>
      </c>
      <c r="IJ46">
        <v>2.38037</v>
      </c>
      <c r="IK46">
        <v>1.42578</v>
      </c>
      <c r="IL46">
        <v>2.2876</v>
      </c>
      <c r="IM46">
        <v>1.54785</v>
      </c>
      <c r="IN46">
        <v>2.33032</v>
      </c>
      <c r="IO46">
        <v>41.1446</v>
      </c>
      <c r="IP46">
        <v>15.2265</v>
      </c>
      <c r="IQ46">
        <v>18</v>
      </c>
      <c r="IR46">
        <v>572.877</v>
      </c>
      <c r="IS46">
        <v>461.711</v>
      </c>
      <c r="IT46">
        <v>25.0008</v>
      </c>
      <c r="IU46">
        <v>31.0121</v>
      </c>
      <c r="IV46">
        <v>30.0006</v>
      </c>
      <c r="IW46">
        <v>30.8539</v>
      </c>
      <c r="IX46">
        <v>30.7731</v>
      </c>
      <c r="IY46">
        <v>78.2321</v>
      </c>
      <c r="IZ46">
        <v>21.0016</v>
      </c>
      <c r="JA46">
        <v>0</v>
      </c>
      <c r="JB46">
        <v>25</v>
      </c>
      <c r="JC46">
        <v>2000</v>
      </c>
      <c r="JD46">
        <v>21.4189</v>
      </c>
      <c r="JE46">
        <v>98.4923</v>
      </c>
      <c r="JF46">
        <v>100.169</v>
      </c>
    </row>
    <row r="47" spans="1:266">
      <c r="A47">
        <v>31</v>
      </c>
      <c r="B47">
        <v>1657683263.1</v>
      </c>
      <c r="C47">
        <v>5036.599999904633</v>
      </c>
      <c r="D47" t="s">
        <v>494</v>
      </c>
      <c r="E47" t="s">
        <v>495</v>
      </c>
      <c r="F47" t="s">
        <v>394</v>
      </c>
      <c r="H47" t="s">
        <v>395</v>
      </c>
      <c r="I47" t="s">
        <v>496</v>
      </c>
      <c r="J47" t="s">
        <v>497</v>
      </c>
      <c r="K47">
        <v>1657683263.1</v>
      </c>
      <c r="L47">
        <f>(M47)/1000</f>
        <v>0</v>
      </c>
      <c r="M47">
        <f>1000*CW47*AK47*(CS47-CT47)/(100*CL47*(1000-AK47*CS47))</f>
        <v>0</v>
      </c>
      <c r="N47">
        <f>CW47*AK47*(CR47-CQ47*(1000-AK47*CT47)/(1000-AK47*CS47))/(100*CL47)</f>
        <v>0</v>
      </c>
      <c r="O47">
        <f>CQ47 - IF(AK47&gt;1, N47*CL47*100.0/(AM47*DE47), 0)</f>
        <v>0</v>
      </c>
      <c r="P47">
        <f>((V47-L47/2)*O47-N47)/(V47+L47/2)</f>
        <v>0</v>
      </c>
      <c r="Q47">
        <f>P47*(CX47+CY47)/1000.0</f>
        <v>0</v>
      </c>
      <c r="R47">
        <f>(CQ47 - IF(AK47&gt;1, N47*CL47*100.0/(AM47*DE47), 0))*(CX47+CY47)/1000.0</f>
        <v>0</v>
      </c>
      <c r="S47">
        <f>2.0/((1/U47-1/T47)+SIGN(U47)*SQRT((1/U47-1/T47)*(1/U47-1/T47) + 4*CM47/((CM47+1)*(CM47+1))*(2*1/U47*1/T47-1/T47*1/T47)))</f>
        <v>0</v>
      </c>
      <c r="T47">
        <f>IF(LEFT(CN47,1)&lt;&gt;"0",IF(LEFT(CN47,1)="1",3.0,CO47),$D$5+$E$5*(DE47*CX47/($K$5*1000))+$F$5*(DE47*CX47/($K$5*1000))*MAX(MIN(CL47,$J$5),$I$5)*MAX(MIN(CL47,$J$5),$I$5)+$G$5*MAX(MIN(CL47,$J$5),$I$5)*(DE47*CX47/($K$5*1000))+$H$5*(DE47*CX47/($K$5*1000))*(DE47*CX47/($K$5*1000)))</f>
        <v>0</v>
      </c>
      <c r="U47">
        <f>L47*(1000-(1000*0.61365*exp(17.502*Y47/(240.97+Y47))/(CX47+CY47)+CS47)/2)/(1000*0.61365*exp(17.502*Y47/(240.97+Y47))/(CX47+CY47)-CS47)</f>
        <v>0</v>
      </c>
      <c r="V47">
        <f>1/((CM47+1)/(S47/1.6)+1/(T47/1.37)) + CM47/((CM47+1)/(S47/1.6) + CM47/(T47/1.37))</f>
        <v>0</v>
      </c>
      <c r="W47">
        <f>(CH47*CK47)</f>
        <v>0</v>
      </c>
      <c r="X47">
        <f>(CZ47+(W47+2*0.95*5.67E-8*(((CZ47+$B$7)+273)^4-(CZ47+273)^4)-44100*L47)/(1.84*29.3*T47+8*0.95*5.67E-8*(CZ47+273)^3))</f>
        <v>0</v>
      </c>
      <c r="Y47">
        <f>($C$7*DA47+$D$7*DB47+$E$7*X47)</f>
        <v>0</v>
      </c>
      <c r="Z47">
        <f>0.61365*exp(17.502*Y47/(240.97+Y47))</f>
        <v>0</v>
      </c>
      <c r="AA47">
        <f>(AB47/AC47*100)</f>
        <v>0</v>
      </c>
      <c r="AB47">
        <f>CS47*(CX47+CY47)/1000</f>
        <v>0</v>
      </c>
      <c r="AC47">
        <f>0.61365*exp(17.502*CZ47/(240.97+CZ47))</f>
        <v>0</v>
      </c>
      <c r="AD47">
        <f>(Z47-CS47*(CX47+CY47)/1000)</f>
        <v>0</v>
      </c>
      <c r="AE47">
        <f>(-L47*44100)</f>
        <v>0</v>
      </c>
      <c r="AF47">
        <f>2*29.3*T47*0.92*(CZ47-Y47)</f>
        <v>0</v>
      </c>
      <c r="AG47">
        <f>2*0.95*5.67E-8*(((CZ47+$B$7)+273)^4-(Y47+273)^4)</f>
        <v>0</v>
      </c>
      <c r="AH47">
        <f>W47+AG47+AE47+AF47</f>
        <v>0</v>
      </c>
      <c r="AI47">
        <v>0</v>
      </c>
      <c r="AJ47">
        <v>0</v>
      </c>
      <c r="AK47">
        <f>IF(AI47*$H$13&gt;=AM47,1.0,(AM47/(AM47-AI47*$H$13)))</f>
        <v>0</v>
      </c>
      <c r="AL47">
        <f>(AK47-1)*100</f>
        <v>0</v>
      </c>
      <c r="AM47">
        <f>MAX(0,($B$13+$C$13*DE47)/(1+$D$13*DE47)*CX47/(CZ47+273)*$E$13)</f>
        <v>0</v>
      </c>
      <c r="AN47" t="s">
        <v>398</v>
      </c>
      <c r="AO47" t="s">
        <v>398</v>
      </c>
      <c r="AP47">
        <v>0</v>
      </c>
      <c r="AQ47">
        <v>0</v>
      </c>
      <c r="AR47">
        <f>1-AP47/AQ47</f>
        <v>0</v>
      </c>
      <c r="AS47">
        <v>0</v>
      </c>
      <c r="AT47" t="s">
        <v>398</v>
      </c>
      <c r="AU47" t="s">
        <v>398</v>
      </c>
      <c r="AV47">
        <v>0</v>
      </c>
      <c r="AW47">
        <v>0</v>
      </c>
      <c r="AX47">
        <f>1-AV47/AW47</f>
        <v>0</v>
      </c>
      <c r="AY47">
        <v>0.5</v>
      </c>
      <c r="AZ47">
        <f>CI47</f>
        <v>0</v>
      </c>
      <c r="BA47">
        <f>N47</f>
        <v>0</v>
      </c>
      <c r="BB47">
        <f>AX47*AY47*AZ47</f>
        <v>0</v>
      </c>
      <c r="BC47">
        <f>(BA47-AS47)/AZ47</f>
        <v>0</v>
      </c>
      <c r="BD47">
        <f>(AQ47-AW47)/AW47</f>
        <v>0</v>
      </c>
      <c r="BE47">
        <f>AP47/(AR47+AP47/AW47)</f>
        <v>0</v>
      </c>
      <c r="BF47" t="s">
        <v>398</v>
      </c>
      <c r="BG47">
        <v>0</v>
      </c>
      <c r="BH47">
        <f>IF(BG47&lt;&gt;0, BG47, BE47)</f>
        <v>0</v>
      </c>
      <c r="BI47">
        <f>1-BH47/AW47</f>
        <v>0</v>
      </c>
      <c r="BJ47">
        <f>(AW47-AV47)/(AW47-BH47)</f>
        <v>0</v>
      </c>
      <c r="BK47">
        <f>(AQ47-AW47)/(AQ47-BH47)</f>
        <v>0</v>
      </c>
      <c r="BL47">
        <f>(AW47-AV47)/(AW47-AP47)</f>
        <v>0</v>
      </c>
      <c r="BM47">
        <f>(AQ47-AW47)/(AQ47-AP47)</f>
        <v>0</v>
      </c>
      <c r="BN47">
        <f>(BJ47*BH47/AV47)</f>
        <v>0</v>
      </c>
      <c r="BO47">
        <f>(1-BN47)</f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f>$B$11*DF47+$C$11*DG47+$F$11*DR47*(1-DU47)</f>
        <v>0</v>
      </c>
      <c r="CI47">
        <f>CH47*CJ47</f>
        <v>0</v>
      </c>
      <c r="CJ47">
        <f>($B$11*$D$9+$C$11*$D$9+$F$11*((EE47+DW47)/MAX(EE47+DW47+EF47, 0.1)*$I$9+EF47/MAX(EE47+DW47+EF47, 0.1)*$J$9))/($B$11+$C$11+$F$11)</f>
        <v>0</v>
      </c>
      <c r="CK47">
        <f>($B$11*$K$9+$C$11*$K$9+$F$11*((EE47+DW47)/MAX(EE47+DW47+EF47, 0.1)*$P$9+EF47/MAX(EE47+DW47+EF47, 0.1)*$Q$9))/($B$11+$C$11+$F$11)</f>
        <v>0</v>
      </c>
      <c r="CL47">
        <v>6</v>
      </c>
      <c r="CM47">
        <v>0.5</v>
      </c>
      <c r="CN47" t="s">
        <v>399</v>
      </c>
      <c r="CO47">
        <v>2</v>
      </c>
      <c r="CP47">
        <v>1657683263.1</v>
      </c>
      <c r="CQ47">
        <v>385.867</v>
      </c>
      <c r="CR47">
        <v>410.025</v>
      </c>
      <c r="CS47">
        <v>27.4151</v>
      </c>
      <c r="CT47">
        <v>23.4443</v>
      </c>
      <c r="CU47">
        <v>379.311</v>
      </c>
      <c r="CV47">
        <v>26.1081</v>
      </c>
      <c r="CW47">
        <v>550.074</v>
      </c>
      <c r="CX47">
        <v>100.752</v>
      </c>
      <c r="CY47">
        <v>0.0998202</v>
      </c>
      <c r="CZ47">
        <v>28.5566</v>
      </c>
      <c r="DA47">
        <v>28.9335</v>
      </c>
      <c r="DB47">
        <v>999.9</v>
      </c>
      <c r="DC47">
        <v>0</v>
      </c>
      <c r="DD47">
        <v>0</v>
      </c>
      <c r="DE47">
        <v>4981.88</v>
      </c>
      <c r="DF47">
        <v>0</v>
      </c>
      <c r="DG47">
        <v>1715.22</v>
      </c>
      <c r="DH47">
        <v>-23.4816</v>
      </c>
      <c r="DI47">
        <v>397.473</v>
      </c>
      <c r="DJ47">
        <v>419.869</v>
      </c>
      <c r="DK47">
        <v>4.05186</v>
      </c>
      <c r="DL47">
        <v>410.025</v>
      </c>
      <c r="DM47">
        <v>23.4443</v>
      </c>
      <c r="DN47">
        <v>2.77029</v>
      </c>
      <c r="DO47">
        <v>2.36206</v>
      </c>
      <c r="DP47">
        <v>22.7081</v>
      </c>
      <c r="DQ47">
        <v>20.106</v>
      </c>
      <c r="DR47">
        <v>1500.22</v>
      </c>
      <c r="DS47">
        <v>0.973011</v>
      </c>
      <c r="DT47">
        <v>0.0269887</v>
      </c>
      <c r="DU47">
        <v>0</v>
      </c>
      <c r="DV47">
        <v>2.2918</v>
      </c>
      <c r="DW47">
        <v>0</v>
      </c>
      <c r="DX47">
        <v>18010.5</v>
      </c>
      <c r="DY47">
        <v>13305.6</v>
      </c>
      <c r="DZ47">
        <v>37.937</v>
      </c>
      <c r="EA47">
        <v>39.875</v>
      </c>
      <c r="EB47">
        <v>38.5</v>
      </c>
      <c r="EC47">
        <v>38.812</v>
      </c>
      <c r="ED47">
        <v>38.062</v>
      </c>
      <c r="EE47">
        <v>1459.73</v>
      </c>
      <c r="EF47">
        <v>40.49</v>
      </c>
      <c r="EG47">
        <v>0</v>
      </c>
      <c r="EH47">
        <v>1657683263.7</v>
      </c>
      <c r="EI47">
        <v>0</v>
      </c>
      <c r="EJ47">
        <v>2.370536</v>
      </c>
      <c r="EK47">
        <v>0.8828461328928336</v>
      </c>
      <c r="EL47">
        <v>1330.892307312069</v>
      </c>
      <c r="EM47">
        <v>17810.14</v>
      </c>
      <c r="EN47">
        <v>15</v>
      </c>
      <c r="EO47">
        <v>1657683294.1</v>
      </c>
      <c r="EP47" t="s">
        <v>498</v>
      </c>
      <c r="EQ47">
        <v>1657683284.1</v>
      </c>
      <c r="ER47">
        <v>1657683294.1</v>
      </c>
      <c r="ES47">
        <v>28</v>
      </c>
      <c r="ET47">
        <v>-0.774</v>
      </c>
      <c r="EU47">
        <v>0.014</v>
      </c>
      <c r="EV47">
        <v>6.556</v>
      </c>
      <c r="EW47">
        <v>1.307</v>
      </c>
      <c r="EX47">
        <v>410</v>
      </c>
      <c r="EY47">
        <v>23</v>
      </c>
      <c r="EZ47">
        <v>0.12</v>
      </c>
      <c r="FA47">
        <v>0.03</v>
      </c>
      <c r="FB47">
        <v>-23.42639024390244</v>
      </c>
      <c r="FC47">
        <v>-0.2217031358885289</v>
      </c>
      <c r="FD47">
        <v>0.03828245350394853</v>
      </c>
      <c r="FE47">
        <v>0</v>
      </c>
      <c r="FF47">
        <v>4.044053902439025</v>
      </c>
      <c r="FG47">
        <v>0.07754257839720899</v>
      </c>
      <c r="FH47">
        <v>0.007969842510929425</v>
      </c>
      <c r="FI47">
        <v>1</v>
      </c>
      <c r="FJ47">
        <v>1</v>
      </c>
      <c r="FK47">
        <v>2</v>
      </c>
      <c r="FL47" t="s">
        <v>401</v>
      </c>
      <c r="FM47">
        <v>3.05561</v>
      </c>
      <c r="FN47">
        <v>2.76369</v>
      </c>
      <c r="FO47">
        <v>0.0958029</v>
      </c>
      <c r="FP47">
        <v>0.102242</v>
      </c>
      <c r="FQ47">
        <v>0.126788</v>
      </c>
      <c r="FR47">
        <v>0.117653</v>
      </c>
      <c r="FS47">
        <v>28397.1</v>
      </c>
      <c r="FT47">
        <v>22138.2</v>
      </c>
      <c r="FU47">
        <v>29505.1</v>
      </c>
      <c r="FV47">
        <v>24130.7</v>
      </c>
      <c r="FW47">
        <v>33633.3</v>
      </c>
      <c r="FX47">
        <v>31070.9</v>
      </c>
      <c r="FY47">
        <v>42340.1</v>
      </c>
      <c r="FZ47">
        <v>39346.5</v>
      </c>
      <c r="GA47">
        <v>2.03657</v>
      </c>
      <c r="GB47">
        <v>1.88267</v>
      </c>
      <c r="GC47">
        <v>0.0169575</v>
      </c>
      <c r="GD47">
        <v>0</v>
      </c>
      <c r="GE47">
        <v>28.657</v>
      </c>
      <c r="GF47">
        <v>999.9</v>
      </c>
      <c r="GG47">
        <v>42</v>
      </c>
      <c r="GH47">
        <v>37.9</v>
      </c>
      <c r="GI47">
        <v>27.6035</v>
      </c>
      <c r="GJ47">
        <v>31.1048</v>
      </c>
      <c r="GK47">
        <v>35.7252</v>
      </c>
      <c r="GL47">
        <v>1</v>
      </c>
      <c r="GM47">
        <v>0.331778</v>
      </c>
      <c r="GN47">
        <v>2.32347</v>
      </c>
      <c r="GO47">
        <v>20.2516</v>
      </c>
      <c r="GP47">
        <v>5.22373</v>
      </c>
      <c r="GQ47">
        <v>11.9123</v>
      </c>
      <c r="GR47">
        <v>4.96375</v>
      </c>
      <c r="GS47">
        <v>3.292</v>
      </c>
      <c r="GT47">
        <v>9999</v>
      </c>
      <c r="GU47">
        <v>9999</v>
      </c>
      <c r="GV47">
        <v>9999</v>
      </c>
      <c r="GW47">
        <v>993.5</v>
      </c>
      <c r="GX47">
        <v>1.87729</v>
      </c>
      <c r="GY47">
        <v>1.87564</v>
      </c>
      <c r="GZ47">
        <v>1.87436</v>
      </c>
      <c r="HA47">
        <v>1.87363</v>
      </c>
      <c r="HB47">
        <v>1.87498</v>
      </c>
      <c r="HC47">
        <v>1.86995</v>
      </c>
      <c r="HD47">
        <v>1.87408</v>
      </c>
      <c r="HE47">
        <v>1.8792</v>
      </c>
      <c r="HF47">
        <v>0</v>
      </c>
      <c r="HG47">
        <v>0</v>
      </c>
      <c r="HH47">
        <v>0</v>
      </c>
      <c r="HI47">
        <v>0</v>
      </c>
      <c r="HJ47" t="s">
        <v>402</v>
      </c>
      <c r="HK47" t="s">
        <v>403</v>
      </c>
      <c r="HL47" t="s">
        <v>404</v>
      </c>
      <c r="HM47" t="s">
        <v>405</v>
      </c>
      <c r="HN47" t="s">
        <v>405</v>
      </c>
      <c r="HO47" t="s">
        <v>404</v>
      </c>
      <c r="HP47">
        <v>0</v>
      </c>
      <c r="HQ47">
        <v>100</v>
      </c>
      <c r="HR47">
        <v>100</v>
      </c>
      <c r="HS47">
        <v>6.556</v>
      </c>
      <c r="HT47">
        <v>1.307</v>
      </c>
      <c r="HU47">
        <v>5.240099511316746</v>
      </c>
      <c r="HV47">
        <v>0.006528983496677464</v>
      </c>
      <c r="HW47">
        <v>-3.637491770542342E-06</v>
      </c>
      <c r="HX47">
        <v>7.290883958971773E-10</v>
      </c>
      <c r="HY47">
        <v>1.388093153412314</v>
      </c>
      <c r="HZ47">
        <v>0</v>
      </c>
      <c r="IA47">
        <v>0</v>
      </c>
      <c r="IB47">
        <v>0</v>
      </c>
      <c r="IC47">
        <v>1</v>
      </c>
      <c r="ID47">
        <v>2008</v>
      </c>
      <c r="IE47">
        <v>1</v>
      </c>
      <c r="IF47">
        <v>25</v>
      </c>
      <c r="IG47">
        <v>12.8</v>
      </c>
      <c r="IH47">
        <v>14.6</v>
      </c>
      <c r="II47">
        <v>1.06445</v>
      </c>
      <c r="IJ47">
        <v>2.44019</v>
      </c>
      <c r="IK47">
        <v>1.42578</v>
      </c>
      <c r="IL47">
        <v>2.28271</v>
      </c>
      <c r="IM47">
        <v>1.54785</v>
      </c>
      <c r="IN47">
        <v>2.38037</v>
      </c>
      <c r="IO47">
        <v>40.3745</v>
      </c>
      <c r="IP47">
        <v>15.0864</v>
      </c>
      <c r="IQ47">
        <v>18</v>
      </c>
      <c r="IR47">
        <v>574.05</v>
      </c>
      <c r="IS47">
        <v>459.844</v>
      </c>
      <c r="IT47">
        <v>24.9996</v>
      </c>
      <c r="IU47">
        <v>31.4166</v>
      </c>
      <c r="IV47">
        <v>30</v>
      </c>
      <c r="IW47">
        <v>31.3183</v>
      </c>
      <c r="IX47">
        <v>31.2397</v>
      </c>
      <c r="IY47">
        <v>21.348</v>
      </c>
      <c r="IZ47">
        <v>15.3751</v>
      </c>
      <c r="JA47">
        <v>9.529350000000001</v>
      </c>
      <c r="JB47">
        <v>25</v>
      </c>
      <c r="JC47">
        <v>410</v>
      </c>
      <c r="JD47">
        <v>23.3966</v>
      </c>
      <c r="JE47">
        <v>98.3822</v>
      </c>
      <c r="JF47">
        <v>100.127</v>
      </c>
    </row>
    <row r="48" spans="1:266">
      <c r="A48">
        <v>32</v>
      </c>
      <c r="B48">
        <v>1657683470.1</v>
      </c>
      <c r="C48">
        <v>5243.599999904633</v>
      </c>
      <c r="D48" t="s">
        <v>499</v>
      </c>
      <c r="E48" t="s">
        <v>500</v>
      </c>
      <c r="F48" t="s">
        <v>394</v>
      </c>
      <c r="H48" t="s">
        <v>395</v>
      </c>
      <c r="I48" t="s">
        <v>496</v>
      </c>
      <c r="J48" t="s">
        <v>497</v>
      </c>
      <c r="K48">
        <v>1657683470.1</v>
      </c>
      <c r="L48">
        <f>(M48)/1000</f>
        <v>0</v>
      </c>
      <c r="M48">
        <f>1000*CW48*AK48*(CS48-CT48)/(100*CL48*(1000-AK48*CS48))</f>
        <v>0</v>
      </c>
      <c r="N48">
        <f>CW48*AK48*(CR48-CQ48*(1000-AK48*CT48)/(1000-AK48*CS48))/(100*CL48)</f>
        <v>0</v>
      </c>
      <c r="O48">
        <f>CQ48 - IF(AK48&gt;1, N48*CL48*100.0/(AM48*DE48), 0)</f>
        <v>0</v>
      </c>
      <c r="P48">
        <f>((V48-L48/2)*O48-N48)/(V48+L48/2)</f>
        <v>0</v>
      </c>
      <c r="Q48">
        <f>P48*(CX48+CY48)/1000.0</f>
        <v>0</v>
      </c>
      <c r="R48">
        <f>(CQ48 - IF(AK48&gt;1, N48*CL48*100.0/(AM48*DE48), 0))*(CX48+CY48)/1000.0</f>
        <v>0</v>
      </c>
      <c r="S48">
        <f>2.0/((1/U48-1/T48)+SIGN(U48)*SQRT((1/U48-1/T48)*(1/U48-1/T48) + 4*CM48/((CM48+1)*(CM48+1))*(2*1/U48*1/T48-1/T48*1/T48)))</f>
        <v>0</v>
      </c>
      <c r="T48">
        <f>IF(LEFT(CN48,1)&lt;&gt;"0",IF(LEFT(CN48,1)="1",3.0,CO48),$D$5+$E$5*(DE48*CX48/($K$5*1000))+$F$5*(DE48*CX48/($K$5*1000))*MAX(MIN(CL48,$J$5),$I$5)*MAX(MIN(CL48,$J$5),$I$5)+$G$5*MAX(MIN(CL48,$J$5),$I$5)*(DE48*CX48/($K$5*1000))+$H$5*(DE48*CX48/($K$5*1000))*(DE48*CX48/($K$5*1000)))</f>
        <v>0</v>
      </c>
      <c r="U48">
        <f>L48*(1000-(1000*0.61365*exp(17.502*Y48/(240.97+Y48))/(CX48+CY48)+CS48)/2)/(1000*0.61365*exp(17.502*Y48/(240.97+Y48))/(CX48+CY48)-CS48)</f>
        <v>0</v>
      </c>
      <c r="V48">
        <f>1/((CM48+1)/(S48/1.6)+1/(T48/1.37)) + CM48/((CM48+1)/(S48/1.6) + CM48/(T48/1.37))</f>
        <v>0</v>
      </c>
      <c r="W48">
        <f>(CH48*CK48)</f>
        <v>0</v>
      </c>
      <c r="X48">
        <f>(CZ48+(W48+2*0.95*5.67E-8*(((CZ48+$B$7)+273)^4-(CZ48+273)^4)-44100*L48)/(1.84*29.3*T48+8*0.95*5.67E-8*(CZ48+273)^3))</f>
        <v>0</v>
      </c>
      <c r="Y48">
        <f>($C$7*DA48+$D$7*DB48+$E$7*X48)</f>
        <v>0</v>
      </c>
      <c r="Z48">
        <f>0.61365*exp(17.502*Y48/(240.97+Y48))</f>
        <v>0</v>
      </c>
      <c r="AA48">
        <f>(AB48/AC48*100)</f>
        <v>0</v>
      </c>
      <c r="AB48">
        <f>CS48*(CX48+CY48)/1000</f>
        <v>0</v>
      </c>
      <c r="AC48">
        <f>0.61365*exp(17.502*CZ48/(240.97+CZ48))</f>
        <v>0</v>
      </c>
      <c r="AD48">
        <f>(Z48-CS48*(CX48+CY48)/1000)</f>
        <v>0</v>
      </c>
      <c r="AE48">
        <f>(-L48*44100)</f>
        <v>0</v>
      </c>
      <c r="AF48">
        <f>2*29.3*T48*0.92*(CZ48-Y48)</f>
        <v>0</v>
      </c>
      <c r="AG48">
        <f>2*0.95*5.67E-8*(((CZ48+$B$7)+273)^4-(Y48+273)^4)</f>
        <v>0</v>
      </c>
      <c r="AH48">
        <f>W48+AG48+AE48+AF48</f>
        <v>0</v>
      </c>
      <c r="AI48">
        <v>0</v>
      </c>
      <c r="AJ48">
        <v>0</v>
      </c>
      <c r="AK48">
        <f>IF(AI48*$H$13&gt;=AM48,1.0,(AM48/(AM48-AI48*$H$13)))</f>
        <v>0</v>
      </c>
      <c r="AL48">
        <f>(AK48-1)*100</f>
        <v>0</v>
      </c>
      <c r="AM48">
        <f>MAX(0,($B$13+$C$13*DE48)/(1+$D$13*DE48)*CX48/(CZ48+273)*$E$13)</f>
        <v>0</v>
      </c>
      <c r="AN48" t="s">
        <v>398</v>
      </c>
      <c r="AO48" t="s">
        <v>398</v>
      </c>
      <c r="AP48">
        <v>0</v>
      </c>
      <c r="AQ48">
        <v>0</v>
      </c>
      <c r="AR48">
        <f>1-AP48/AQ48</f>
        <v>0</v>
      </c>
      <c r="AS48">
        <v>0</v>
      </c>
      <c r="AT48" t="s">
        <v>398</v>
      </c>
      <c r="AU48" t="s">
        <v>398</v>
      </c>
      <c r="AV48">
        <v>0</v>
      </c>
      <c r="AW48">
        <v>0</v>
      </c>
      <c r="AX48">
        <f>1-AV48/AW48</f>
        <v>0</v>
      </c>
      <c r="AY48">
        <v>0.5</v>
      </c>
      <c r="AZ48">
        <f>CI48</f>
        <v>0</v>
      </c>
      <c r="BA48">
        <f>N48</f>
        <v>0</v>
      </c>
      <c r="BB48">
        <f>AX48*AY48*AZ48</f>
        <v>0</v>
      </c>
      <c r="BC48">
        <f>(BA48-AS48)/AZ48</f>
        <v>0</v>
      </c>
      <c r="BD48">
        <f>(AQ48-AW48)/AW48</f>
        <v>0</v>
      </c>
      <c r="BE48">
        <f>AP48/(AR48+AP48/AW48)</f>
        <v>0</v>
      </c>
      <c r="BF48" t="s">
        <v>398</v>
      </c>
      <c r="BG48">
        <v>0</v>
      </c>
      <c r="BH48">
        <f>IF(BG48&lt;&gt;0, BG48, BE48)</f>
        <v>0</v>
      </c>
      <c r="BI48">
        <f>1-BH48/AW48</f>
        <v>0</v>
      </c>
      <c r="BJ48">
        <f>(AW48-AV48)/(AW48-BH48)</f>
        <v>0</v>
      </c>
      <c r="BK48">
        <f>(AQ48-AW48)/(AQ48-BH48)</f>
        <v>0</v>
      </c>
      <c r="BL48">
        <f>(AW48-AV48)/(AW48-AP48)</f>
        <v>0</v>
      </c>
      <c r="BM48">
        <f>(AQ48-AW48)/(AQ48-AP48)</f>
        <v>0</v>
      </c>
      <c r="BN48">
        <f>(BJ48*BH48/AV48)</f>
        <v>0</v>
      </c>
      <c r="BO48">
        <f>(1-BN48)</f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f>$B$11*DF48+$C$11*DG48+$F$11*DR48*(1-DU48)</f>
        <v>0</v>
      </c>
      <c r="CI48">
        <f>CH48*CJ48</f>
        <v>0</v>
      </c>
      <c r="CJ48">
        <f>($B$11*$D$9+$C$11*$D$9+$F$11*((EE48+DW48)/MAX(EE48+DW48+EF48, 0.1)*$I$9+EF48/MAX(EE48+DW48+EF48, 0.1)*$J$9))/($B$11+$C$11+$F$11)</f>
        <v>0</v>
      </c>
      <c r="CK48">
        <f>($B$11*$K$9+$C$11*$K$9+$F$11*((EE48+DW48)/MAX(EE48+DW48+EF48, 0.1)*$P$9+EF48/MAX(EE48+DW48+EF48, 0.1)*$Q$9))/($B$11+$C$11+$F$11)</f>
        <v>0</v>
      </c>
      <c r="CL48">
        <v>6</v>
      </c>
      <c r="CM48">
        <v>0.5</v>
      </c>
      <c r="CN48" t="s">
        <v>399</v>
      </c>
      <c r="CO48">
        <v>2</v>
      </c>
      <c r="CP48">
        <v>1657683470.1</v>
      </c>
      <c r="CQ48">
        <v>375.823</v>
      </c>
      <c r="CR48">
        <v>399.979</v>
      </c>
      <c r="CS48">
        <v>26.8941</v>
      </c>
      <c r="CT48">
        <v>22.4258</v>
      </c>
      <c r="CU48">
        <v>369.405</v>
      </c>
      <c r="CV48">
        <v>25.4544</v>
      </c>
      <c r="CW48">
        <v>550.182</v>
      </c>
      <c r="CX48">
        <v>100.748</v>
      </c>
      <c r="CY48">
        <v>0.100101</v>
      </c>
      <c r="CZ48">
        <v>28.4941</v>
      </c>
      <c r="DA48">
        <v>28.8685</v>
      </c>
      <c r="DB48">
        <v>999.9</v>
      </c>
      <c r="DC48">
        <v>0</v>
      </c>
      <c r="DD48">
        <v>0</v>
      </c>
      <c r="DE48">
        <v>4985.62</v>
      </c>
      <c r="DF48">
        <v>0</v>
      </c>
      <c r="DG48">
        <v>1717.63</v>
      </c>
      <c r="DH48">
        <v>-24.1554</v>
      </c>
      <c r="DI48">
        <v>386.21</v>
      </c>
      <c r="DJ48">
        <v>409.154</v>
      </c>
      <c r="DK48">
        <v>4.4683</v>
      </c>
      <c r="DL48">
        <v>399.979</v>
      </c>
      <c r="DM48">
        <v>22.4258</v>
      </c>
      <c r="DN48">
        <v>2.70953</v>
      </c>
      <c r="DO48">
        <v>2.25936</v>
      </c>
      <c r="DP48">
        <v>22.343</v>
      </c>
      <c r="DQ48">
        <v>19.3895</v>
      </c>
      <c r="DR48">
        <v>1499.92</v>
      </c>
      <c r="DS48">
        <v>0.973006</v>
      </c>
      <c r="DT48">
        <v>0.0269938</v>
      </c>
      <c r="DU48">
        <v>0</v>
      </c>
      <c r="DV48">
        <v>2.0829</v>
      </c>
      <c r="DW48">
        <v>0</v>
      </c>
      <c r="DX48">
        <v>17550.7</v>
      </c>
      <c r="DY48">
        <v>13302.9</v>
      </c>
      <c r="DZ48">
        <v>37.875</v>
      </c>
      <c r="EA48">
        <v>39.812</v>
      </c>
      <c r="EB48">
        <v>38.5</v>
      </c>
      <c r="EC48">
        <v>38.687</v>
      </c>
      <c r="ED48">
        <v>38</v>
      </c>
      <c r="EE48">
        <v>1459.43</v>
      </c>
      <c r="EF48">
        <v>40.49</v>
      </c>
      <c r="EG48">
        <v>0</v>
      </c>
      <c r="EH48">
        <v>1657683470.7</v>
      </c>
      <c r="EI48">
        <v>0</v>
      </c>
      <c r="EJ48">
        <v>2.318369230769231</v>
      </c>
      <c r="EK48">
        <v>0.3225025570418759</v>
      </c>
      <c r="EL48">
        <v>835.2888896066383</v>
      </c>
      <c r="EM48">
        <v>17534.03846153846</v>
      </c>
      <c r="EN48">
        <v>15</v>
      </c>
      <c r="EO48">
        <v>1657683294.1</v>
      </c>
      <c r="EP48" t="s">
        <v>498</v>
      </c>
      <c r="EQ48">
        <v>1657683284.1</v>
      </c>
      <c r="ER48">
        <v>1657683294.1</v>
      </c>
      <c r="ES48">
        <v>28</v>
      </c>
      <c r="ET48">
        <v>-0.774</v>
      </c>
      <c r="EU48">
        <v>0.014</v>
      </c>
      <c r="EV48">
        <v>6.556</v>
      </c>
      <c r="EW48">
        <v>1.307</v>
      </c>
      <c r="EX48">
        <v>410</v>
      </c>
      <c r="EY48">
        <v>23</v>
      </c>
      <c r="EZ48">
        <v>0.12</v>
      </c>
      <c r="FA48">
        <v>0.03</v>
      </c>
      <c r="FB48">
        <v>-24.12324146341463</v>
      </c>
      <c r="FC48">
        <v>-0.04813170731707846</v>
      </c>
      <c r="FD48">
        <v>0.04135219919600679</v>
      </c>
      <c r="FE48">
        <v>1</v>
      </c>
      <c r="FF48">
        <v>4.438338292682926</v>
      </c>
      <c r="FG48">
        <v>0.1554792334494822</v>
      </c>
      <c r="FH48">
        <v>0.01541708236964392</v>
      </c>
      <c r="FI48">
        <v>1</v>
      </c>
      <c r="FJ48">
        <v>2</v>
      </c>
      <c r="FK48">
        <v>2</v>
      </c>
      <c r="FL48" t="s">
        <v>417</v>
      </c>
      <c r="FM48">
        <v>3.05581</v>
      </c>
      <c r="FN48">
        <v>2.76399</v>
      </c>
      <c r="FO48">
        <v>0.09382450000000001</v>
      </c>
      <c r="FP48">
        <v>0.100293</v>
      </c>
      <c r="FQ48">
        <v>0.124566</v>
      </c>
      <c r="FR48">
        <v>0.11408</v>
      </c>
      <c r="FS48">
        <v>28457.4</v>
      </c>
      <c r="FT48">
        <v>22183.3</v>
      </c>
      <c r="FU48">
        <v>29503.2</v>
      </c>
      <c r="FV48">
        <v>24127.4</v>
      </c>
      <c r="FW48">
        <v>33715.7</v>
      </c>
      <c r="FX48">
        <v>31194.2</v>
      </c>
      <c r="FY48">
        <v>42334.9</v>
      </c>
      <c r="FZ48">
        <v>39342.1</v>
      </c>
      <c r="GA48">
        <v>2.0371</v>
      </c>
      <c r="GB48">
        <v>1.88013</v>
      </c>
      <c r="GC48">
        <v>0.0225678</v>
      </c>
      <c r="GD48">
        <v>0</v>
      </c>
      <c r="GE48">
        <v>28.5005</v>
      </c>
      <c r="GF48">
        <v>999.9</v>
      </c>
      <c r="GG48">
        <v>42.3</v>
      </c>
      <c r="GH48">
        <v>37.8</v>
      </c>
      <c r="GI48">
        <v>27.6496</v>
      </c>
      <c r="GJ48">
        <v>30.6548</v>
      </c>
      <c r="GK48">
        <v>35.8253</v>
      </c>
      <c r="GL48">
        <v>1</v>
      </c>
      <c r="GM48">
        <v>0.335104</v>
      </c>
      <c r="GN48">
        <v>2.30479</v>
      </c>
      <c r="GO48">
        <v>20.2523</v>
      </c>
      <c r="GP48">
        <v>5.22328</v>
      </c>
      <c r="GQ48">
        <v>11.9129</v>
      </c>
      <c r="GR48">
        <v>4.96375</v>
      </c>
      <c r="GS48">
        <v>3.292</v>
      </c>
      <c r="GT48">
        <v>9999</v>
      </c>
      <c r="GU48">
        <v>9999</v>
      </c>
      <c r="GV48">
        <v>9999</v>
      </c>
      <c r="GW48">
        <v>993.5</v>
      </c>
      <c r="GX48">
        <v>1.87729</v>
      </c>
      <c r="GY48">
        <v>1.87563</v>
      </c>
      <c r="GZ48">
        <v>1.87437</v>
      </c>
      <c r="HA48">
        <v>1.87362</v>
      </c>
      <c r="HB48">
        <v>1.875</v>
      </c>
      <c r="HC48">
        <v>1.86993</v>
      </c>
      <c r="HD48">
        <v>1.87409</v>
      </c>
      <c r="HE48">
        <v>1.87922</v>
      </c>
      <c r="HF48">
        <v>0</v>
      </c>
      <c r="HG48">
        <v>0</v>
      </c>
      <c r="HH48">
        <v>0</v>
      </c>
      <c r="HI48">
        <v>0</v>
      </c>
      <c r="HJ48" t="s">
        <v>402</v>
      </c>
      <c r="HK48" t="s">
        <v>403</v>
      </c>
      <c r="HL48" t="s">
        <v>404</v>
      </c>
      <c r="HM48" t="s">
        <v>405</v>
      </c>
      <c r="HN48" t="s">
        <v>405</v>
      </c>
      <c r="HO48" t="s">
        <v>404</v>
      </c>
      <c r="HP48">
        <v>0</v>
      </c>
      <c r="HQ48">
        <v>100</v>
      </c>
      <c r="HR48">
        <v>100</v>
      </c>
      <c r="HS48">
        <v>6.418</v>
      </c>
      <c r="HT48">
        <v>1.4397</v>
      </c>
      <c r="HU48">
        <v>4.466271387825195</v>
      </c>
      <c r="HV48">
        <v>0.006528983496677464</v>
      </c>
      <c r="HW48">
        <v>-3.637491770542342E-06</v>
      </c>
      <c r="HX48">
        <v>7.290883958971773E-10</v>
      </c>
      <c r="HY48">
        <v>0.4669245422662125</v>
      </c>
      <c r="HZ48">
        <v>0.04196336603461088</v>
      </c>
      <c r="IA48">
        <v>-0.0004000174321647373</v>
      </c>
      <c r="IB48">
        <v>9.93194025241378E-06</v>
      </c>
      <c r="IC48">
        <v>1</v>
      </c>
      <c r="ID48">
        <v>2008</v>
      </c>
      <c r="IE48">
        <v>1</v>
      </c>
      <c r="IF48">
        <v>25</v>
      </c>
      <c r="IG48">
        <v>3.1</v>
      </c>
      <c r="IH48">
        <v>2.9</v>
      </c>
      <c r="II48">
        <v>1.0437</v>
      </c>
      <c r="IJ48">
        <v>2.44751</v>
      </c>
      <c r="IK48">
        <v>1.42578</v>
      </c>
      <c r="IL48">
        <v>2.28271</v>
      </c>
      <c r="IM48">
        <v>1.54785</v>
      </c>
      <c r="IN48">
        <v>2.32666</v>
      </c>
      <c r="IO48">
        <v>40.0953</v>
      </c>
      <c r="IP48">
        <v>15.0514</v>
      </c>
      <c r="IQ48">
        <v>18</v>
      </c>
      <c r="IR48">
        <v>574.664</v>
      </c>
      <c r="IS48">
        <v>458.512</v>
      </c>
      <c r="IT48">
        <v>24.9992</v>
      </c>
      <c r="IU48">
        <v>31.4313</v>
      </c>
      <c r="IV48">
        <v>30.0003</v>
      </c>
      <c r="IW48">
        <v>31.3456</v>
      </c>
      <c r="IX48">
        <v>31.2717</v>
      </c>
      <c r="IY48">
        <v>20.9103</v>
      </c>
      <c r="IZ48">
        <v>19.4446</v>
      </c>
      <c r="JA48">
        <v>9.71069</v>
      </c>
      <c r="JB48">
        <v>25</v>
      </c>
      <c r="JC48">
        <v>400</v>
      </c>
      <c r="JD48">
        <v>22.4448</v>
      </c>
      <c r="JE48">
        <v>98.3725</v>
      </c>
      <c r="JF48">
        <v>100.115</v>
      </c>
    </row>
    <row r="49" spans="1:266">
      <c r="A49">
        <v>33</v>
      </c>
      <c r="B49">
        <v>1657683545.6</v>
      </c>
      <c r="C49">
        <v>5319.099999904633</v>
      </c>
      <c r="D49" t="s">
        <v>501</v>
      </c>
      <c r="E49" t="s">
        <v>502</v>
      </c>
      <c r="F49" t="s">
        <v>394</v>
      </c>
      <c r="H49" t="s">
        <v>395</v>
      </c>
      <c r="I49" t="s">
        <v>496</v>
      </c>
      <c r="J49" t="s">
        <v>497</v>
      </c>
      <c r="K49">
        <v>1657683545.6</v>
      </c>
      <c r="L49">
        <f>(M49)/1000</f>
        <v>0</v>
      </c>
      <c r="M49">
        <f>1000*CW49*AK49*(CS49-CT49)/(100*CL49*(1000-AK49*CS49))</f>
        <v>0</v>
      </c>
      <c r="N49">
        <f>CW49*AK49*(CR49-CQ49*(1000-AK49*CT49)/(1000-AK49*CS49))/(100*CL49)</f>
        <v>0</v>
      </c>
      <c r="O49">
        <f>CQ49 - IF(AK49&gt;1, N49*CL49*100.0/(AM49*DE49), 0)</f>
        <v>0</v>
      </c>
      <c r="P49">
        <f>((V49-L49/2)*O49-N49)/(V49+L49/2)</f>
        <v>0</v>
      </c>
      <c r="Q49">
        <f>P49*(CX49+CY49)/1000.0</f>
        <v>0</v>
      </c>
      <c r="R49">
        <f>(CQ49 - IF(AK49&gt;1, N49*CL49*100.0/(AM49*DE49), 0))*(CX49+CY49)/1000.0</f>
        <v>0</v>
      </c>
      <c r="S49">
        <f>2.0/((1/U49-1/T49)+SIGN(U49)*SQRT((1/U49-1/T49)*(1/U49-1/T49) + 4*CM49/((CM49+1)*(CM49+1))*(2*1/U49*1/T49-1/T49*1/T49)))</f>
        <v>0</v>
      </c>
      <c r="T49">
        <f>IF(LEFT(CN49,1)&lt;&gt;"0",IF(LEFT(CN49,1)="1",3.0,CO49),$D$5+$E$5*(DE49*CX49/($K$5*1000))+$F$5*(DE49*CX49/($K$5*1000))*MAX(MIN(CL49,$J$5),$I$5)*MAX(MIN(CL49,$J$5),$I$5)+$G$5*MAX(MIN(CL49,$J$5),$I$5)*(DE49*CX49/($K$5*1000))+$H$5*(DE49*CX49/($K$5*1000))*(DE49*CX49/($K$5*1000)))</f>
        <v>0</v>
      </c>
      <c r="U49">
        <f>L49*(1000-(1000*0.61365*exp(17.502*Y49/(240.97+Y49))/(CX49+CY49)+CS49)/2)/(1000*0.61365*exp(17.502*Y49/(240.97+Y49))/(CX49+CY49)-CS49)</f>
        <v>0</v>
      </c>
      <c r="V49">
        <f>1/((CM49+1)/(S49/1.6)+1/(T49/1.37)) + CM49/((CM49+1)/(S49/1.6) + CM49/(T49/1.37))</f>
        <v>0</v>
      </c>
      <c r="W49">
        <f>(CH49*CK49)</f>
        <v>0</v>
      </c>
      <c r="X49">
        <f>(CZ49+(W49+2*0.95*5.67E-8*(((CZ49+$B$7)+273)^4-(CZ49+273)^4)-44100*L49)/(1.84*29.3*T49+8*0.95*5.67E-8*(CZ49+273)^3))</f>
        <v>0</v>
      </c>
      <c r="Y49">
        <f>($C$7*DA49+$D$7*DB49+$E$7*X49)</f>
        <v>0</v>
      </c>
      <c r="Z49">
        <f>0.61365*exp(17.502*Y49/(240.97+Y49))</f>
        <v>0</v>
      </c>
      <c r="AA49">
        <f>(AB49/AC49*100)</f>
        <v>0</v>
      </c>
      <c r="AB49">
        <f>CS49*(CX49+CY49)/1000</f>
        <v>0</v>
      </c>
      <c r="AC49">
        <f>0.61365*exp(17.502*CZ49/(240.97+CZ49))</f>
        <v>0</v>
      </c>
      <c r="AD49">
        <f>(Z49-CS49*(CX49+CY49)/1000)</f>
        <v>0</v>
      </c>
      <c r="AE49">
        <f>(-L49*44100)</f>
        <v>0</v>
      </c>
      <c r="AF49">
        <f>2*29.3*T49*0.92*(CZ49-Y49)</f>
        <v>0</v>
      </c>
      <c r="AG49">
        <f>2*0.95*5.67E-8*(((CZ49+$B$7)+273)^4-(Y49+273)^4)</f>
        <v>0</v>
      </c>
      <c r="AH49">
        <f>W49+AG49+AE49+AF49</f>
        <v>0</v>
      </c>
      <c r="AI49">
        <v>0</v>
      </c>
      <c r="AJ49">
        <v>0</v>
      </c>
      <c r="AK49">
        <f>IF(AI49*$H$13&gt;=AM49,1.0,(AM49/(AM49-AI49*$H$13)))</f>
        <v>0</v>
      </c>
      <c r="AL49">
        <f>(AK49-1)*100</f>
        <v>0</v>
      </c>
      <c r="AM49">
        <f>MAX(0,($B$13+$C$13*DE49)/(1+$D$13*DE49)*CX49/(CZ49+273)*$E$13)</f>
        <v>0</v>
      </c>
      <c r="AN49" t="s">
        <v>398</v>
      </c>
      <c r="AO49" t="s">
        <v>398</v>
      </c>
      <c r="AP49">
        <v>0</v>
      </c>
      <c r="AQ49">
        <v>0</v>
      </c>
      <c r="AR49">
        <f>1-AP49/AQ49</f>
        <v>0</v>
      </c>
      <c r="AS49">
        <v>0</v>
      </c>
      <c r="AT49" t="s">
        <v>398</v>
      </c>
      <c r="AU49" t="s">
        <v>398</v>
      </c>
      <c r="AV49">
        <v>0</v>
      </c>
      <c r="AW49">
        <v>0</v>
      </c>
      <c r="AX49">
        <f>1-AV49/AW49</f>
        <v>0</v>
      </c>
      <c r="AY49">
        <v>0.5</v>
      </c>
      <c r="AZ49">
        <f>CI49</f>
        <v>0</v>
      </c>
      <c r="BA49">
        <f>N49</f>
        <v>0</v>
      </c>
      <c r="BB49">
        <f>AX49*AY49*AZ49</f>
        <v>0</v>
      </c>
      <c r="BC49">
        <f>(BA49-AS49)/AZ49</f>
        <v>0</v>
      </c>
      <c r="BD49">
        <f>(AQ49-AW49)/AW49</f>
        <v>0</v>
      </c>
      <c r="BE49">
        <f>AP49/(AR49+AP49/AW49)</f>
        <v>0</v>
      </c>
      <c r="BF49" t="s">
        <v>398</v>
      </c>
      <c r="BG49">
        <v>0</v>
      </c>
      <c r="BH49">
        <f>IF(BG49&lt;&gt;0, BG49, BE49)</f>
        <v>0</v>
      </c>
      <c r="BI49">
        <f>1-BH49/AW49</f>
        <v>0</v>
      </c>
      <c r="BJ49">
        <f>(AW49-AV49)/(AW49-BH49)</f>
        <v>0</v>
      </c>
      <c r="BK49">
        <f>(AQ49-AW49)/(AQ49-BH49)</f>
        <v>0</v>
      </c>
      <c r="BL49">
        <f>(AW49-AV49)/(AW49-AP49)</f>
        <v>0</v>
      </c>
      <c r="BM49">
        <f>(AQ49-AW49)/(AQ49-AP49)</f>
        <v>0</v>
      </c>
      <c r="BN49">
        <f>(BJ49*BH49/AV49)</f>
        <v>0</v>
      </c>
      <c r="BO49">
        <f>(1-BN49)</f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f>$B$11*DF49+$C$11*DG49+$F$11*DR49*(1-DU49)</f>
        <v>0</v>
      </c>
      <c r="CI49">
        <f>CH49*CJ49</f>
        <v>0</v>
      </c>
      <c r="CJ49">
        <f>($B$11*$D$9+$C$11*$D$9+$F$11*((EE49+DW49)/MAX(EE49+DW49+EF49, 0.1)*$I$9+EF49/MAX(EE49+DW49+EF49, 0.1)*$J$9))/($B$11+$C$11+$F$11)</f>
        <v>0</v>
      </c>
      <c r="CK49">
        <f>($B$11*$K$9+$C$11*$K$9+$F$11*((EE49+DW49)/MAX(EE49+DW49+EF49, 0.1)*$P$9+EF49/MAX(EE49+DW49+EF49, 0.1)*$Q$9))/($B$11+$C$11+$F$11)</f>
        <v>0</v>
      </c>
      <c r="CL49">
        <v>6</v>
      </c>
      <c r="CM49">
        <v>0.5</v>
      </c>
      <c r="CN49" t="s">
        <v>399</v>
      </c>
      <c r="CO49">
        <v>2</v>
      </c>
      <c r="CP49">
        <v>1657683545.6</v>
      </c>
      <c r="CQ49">
        <v>282.728</v>
      </c>
      <c r="CR49">
        <v>300.052</v>
      </c>
      <c r="CS49">
        <v>26.9248</v>
      </c>
      <c r="CT49">
        <v>22.3986</v>
      </c>
      <c r="CU49">
        <v>276.681</v>
      </c>
      <c r="CV49">
        <v>25.4839</v>
      </c>
      <c r="CW49">
        <v>550.146</v>
      </c>
      <c r="CX49">
        <v>100.747</v>
      </c>
      <c r="CY49">
        <v>0.100357</v>
      </c>
      <c r="CZ49">
        <v>28.5205</v>
      </c>
      <c r="DA49">
        <v>28.9248</v>
      </c>
      <c r="DB49">
        <v>999.9</v>
      </c>
      <c r="DC49">
        <v>0</v>
      </c>
      <c r="DD49">
        <v>0</v>
      </c>
      <c r="DE49">
        <v>4974.38</v>
      </c>
      <c r="DF49">
        <v>0</v>
      </c>
      <c r="DG49">
        <v>1715.03</v>
      </c>
      <c r="DH49">
        <v>-17.3613</v>
      </c>
      <c r="DI49">
        <v>290.513</v>
      </c>
      <c r="DJ49">
        <v>306.927</v>
      </c>
      <c r="DK49">
        <v>4.52624</v>
      </c>
      <c r="DL49">
        <v>300.052</v>
      </c>
      <c r="DM49">
        <v>22.3986</v>
      </c>
      <c r="DN49">
        <v>2.7126</v>
      </c>
      <c r="DO49">
        <v>2.2566</v>
      </c>
      <c r="DP49">
        <v>22.3617</v>
      </c>
      <c r="DQ49">
        <v>19.3699</v>
      </c>
      <c r="DR49">
        <v>1499.88</v>
      </c>
      <c r="DS49">
        <v>0.973006</v>
      </c>
      <c r="DT49">
        <v>0.0269938</v>
      </c>
      <c r="DU49">
        <v>0</v>
      </c>
      <c r="DV49">
        <v>2.337</v>
      </c>
      <c r="DW49">
        <v>0</v>
      </c>
      <c r="DX49">
        <v>17229.1</v>
      </c>
      <c r="DY49">
        <v>13302.5</v>
      </c>
      <c r="DZ49">
        <v>37.937</v>
      </c>
      <c r="EA49">
        <v>39.875</v>
      </c>
      <c r="EB49">
        <v>38.5</v>
      </c>
      <c r="EC49">
        <v>38.812</v>
      </c>
      <c r="ED49">
        <v>38.062</v>
      </c>
      <c r="EE49">
        <v>1459.39</v>
      </c>
      <c r="EF49">
        <v>40.49</v>
      </c>
      <c r="EG49">
        <v>0</v>
      </c>
      <c r="EH49">
        <v>1657683546.3</v>
      </c>
      <c r="EI49">
        <v>0</v>
      </c>
      <c r="EJ49">
        <v>2.355665384615385</v>
      </c>
      <c r="EK49">
        <v>-0.9510324789622998</v>
      </c>
      <c r="EL49">
        <v>-322.3350445692988</v>
      </c>
      <c r="EM49">
        <v>17215.85</v>
      </c>
      <c r="EN49">
        <v>15</v>
      </c>
      <c r="EO49">
        <v>1657683564.1</v>
      </c>
      <c r="EP49" t="s">
        <v>503</v>
      </c>
      <c r="EQ49">
        <v>1657683564.1</v>
      </c>
      <c r="ER49">
        <v>1657683294.1</v>
      </c>
      <c r="ES49">
        <v>29</v>
      </c>
      <c r="ET49">
        <v>-0.043</v>
      </c>
      <c r="EU49">
        <v>0.014</v>
      </c>
      <c r="EV49">
        <v>6.047</v>
      </c>
      <c r="EW49">
        <v>1.307</v>
      </c>
      <c r="EX49">
        <v>300</v>
      </c>
      <c r="EY49">
        <v>23</v>
      </c>
      <c r="EZ49">
        <v>0.09</v>
      </c>
      <c r="FA49">
        <v>0.03</v>
      </c>
      <c r="FB49">
        <v>-17.3549575</v>
      </c>
      <c r="FC49">
        <v>0.05126116322706397</v>
      </c>
      <c r="FD49">
        <v>0.01940601565881062</v>
      </c>
      <c r="FE49">
        <v>1</v>
      </c>
      <c r="FF49">
        <v>4.519985</v>
      </c>
      <c r="FG49">
        <v>0.03024517823638553</v>
      </c>
      <c r="FH49">
        <v>0.003141151858793166</v>
      </c>
      <c r="FI49">
        <v>1</v>
      </c>
      <c r="FJ49">
        <v>2</v>
      </c>
      <c r="FK49">
        <v>2</v>
      </c>
      <c r="FL49" t="s">
        <v>417</v>
      </c>
      <c r="FM49">
        <v>3.05567</v>
      </c>
      <c r="FN49">
        <v>2.7642</v>
      </c>
      <c r="FO49">
        <v>0.0742025</v>
      </c>
      <c r="FP49">
        <v>0.0797771</v>
      </c>
      <c r="FQ49">
        <v>0.124653</v>
      </c>
      <c r="FR49">
        <v>0.113971</v>
      </c>
      <c r="FS49">
        <v>29068.8</v>
      </c>
      <c r="FT49">
        <v>22686</v>
      </c>
      <c r="FU49">
        <v>29498.4</v>
      </c>
      <c r="FV49">
        <v>24124</v>
      </c>
      <c r="FW49">
        <v>33705.3</v>
      </c>
      <c r="FX49">
        <v>31192.9</v>
      </c>
      <c r="FY49">
        <v>42326.7</v>
      </c>
      <c r="FZ49">
        <v>39336.3</v>
      </c>
      <c r="GA49">
        <v>2.03645</v>
      </c>
      <c r="GB49">
        <v>1.87915</v>
      </c>
      <c r="GC49">
        <v>0.0228472</v>
      </c>
      <c r="GD49">
        <v>0</v>
      </c>
      <c r="GE49">
        <v>28.5522</v>
      </c>
      <c r="GF49">
        <v>999.9</v>
      </c>
      <c r="GG49">
        <v>42.3</v>
      </c>
      <c r="GH49">
        <v>37.7</v>
      </c>
      <c r="GI49">
        <v>27.4993</v>
      </c>
      <c r="GJ49">
        <v>31.0748</v>
      </c>
      <c r="GK49">
        <v>36.5465</v>
      </c>
      <c r="GL49">
        <v>1</v>
      </c>
      <c r="GM49">
        <v>0.3406</v>
      </c>
      <c r="GN49">
        <v>2.34931</v>
      </c>
      <c r="GO49">
        <v>20.2515</v>
      </c>
      <c r="GP49">
        <v>5.22642</v>
      </c>
      <c r="GQ49">
        <v>11.9123</v>
      </c>
      <c r="GR49">
        <v>4.96385</v>
      </c>
      <c r="GS49">
        <v>3.292</v>
      </c>
      <c r="GT49">
        <v>9999</v>
      </c>
      <c r="GU49">
        <v>9999</v>
      </c>
      <c r="GV49">
        <v>9999</v>
      </c>
      <c r="GW49">
        <v>993.6</v>
      </c>
      <c r="GX49">
        <v>1.87729</v>
      </c>
      <c r="GY49">
        <v>1.87562</v>
      </c>
      <c r="GZ49">
        <v>1.87439</v>
      </c>
      <c r="HA49">
        <v>1.87363</v>
      </c>
      <c r="HB49">
        <v>1.875</v>
      </c>
      <c r="HC49">
        <v>1.86996</v>
      </c>
      <c r="HD49">
        <v>1.87409</v>
      </c>
      <c r="HE49">
        <v>1.87925</v>
      </c>
      <c r="HF49">
        <v>0</v>
      </c>
      <c r="HG49">
        <v>0</v>
      </c>
      <c r="HH49">
        <v>0</v>
      </c>
      <c r="HI49">
        <v>0</v>
      </c>
      <c r="HJ49" t="s">
        <v>402</v>
      </c>
      <c r="HK49" t="s">
        <v>403</v>
      </c>
      <c r="HL49" t="s">
        <v>404</v>
      </c>
      <c r="HM49" t="s">
        <v>405</v>
      </c>
      <c r="HN49" t="s">
        <v>405</v>
      </c>
      <c r="HO49" t="s">
        <v>404</v>
      </c>
      <c r="HP49">
        <v>0</v>
      </c>
      <c r="HQ49">
        <v>100</v>
      </c>
      <c r="HR49">
        <v>100</v>
      </c>
      <c r="HS49">
        <v>6.047</v>
      </c>
      <c r="HT49">
        <v>1.4409</v>
      </c>
      <c r="HU49">
        <v>4.466271387825195</v>
      </c>
      <c r="HV49">
        <v>0.006528983496677464</v>
      </c>
      <c r="HW49">
        <v>-3.637491770542342E-06</v>
      </c>
      <c r="HX49">
        <v>7.290883958971773E-10</v>
      </c>
      <c r="HY49">
        <v>0.4669245422662125</v>
      </c>
      <c r="HZ49">
        <v>0.04196336603461088</v>
      </c>
      <c r="IA49">
        <v>-0.0004000174321647373</v>
      </c>
      <c r="IB49">
        <v>9.93194025241378E-06</v>
      </c>
      <c r="IC49">
        <v>1</v>
      </c>
      <c r="ID49">
        <v>2008</v>
      </c>
      <c r="IE49">
        <v>1</v>
      </c>
      <c r="IF49">
        <v>25</v>
      </c>
      <c r="IG49">
        <v>4.4</v>
      </c>
      <c r="IH49">
        <v>4.2</v>
      </c>
      <c r="II49">
        <v>0.825195</v>
      </c>
      <c r="IJ49">
        <v>2.44873</v>
      </c>
      <c r="IK49">
        <v>1.42578</v>
      </c>
      <c r="IL49">
        <v>2.28394</v>
      </c>
      <c r="IM49">
        <v>1.54785</v>
      </c>
      <c r="IN49">
        <v>2.40234</v>
      </c>
      <c r="IO49">
        <v>40.0194</v>
      </c>
      <c r="IP49">
        <v>15.0339</v>
      </c>
      <c r="IQ49">
        <v>18</v>
      </c>
      <c r="IR49">
        <v>574.617</v>
      </c>
      <c r="IS49">
        <v>458.255</v>
      </c>
      <c r="IT49">
        <v>24.9998</v>
      </c>
      <c r="IU49">
        <v>31.4875</v>
      </c>
      <c r="IV49">
        <v>30.0003</v>
      </c>
      <c r="IW49">
        <v>31.3912</v>
      </c>
      <c r="IX49">
        <v>31.3176</v>
      </c>
      <c r="IY49">
        <v>16.5314</v>
      </c>
      <c r="IZ49">
        <v>19.1595</v>
      </c>
      <c r="JA49">
        <v>9.33436</v>
      </c>
      <c r="JB49">
        <v>25</v>
      </c>
      <c r="JC49">
        <v>300</v>
      </c>
      <c r="JD49">
        <v>22.4403</v>
      </c>
      <c r="JE49">
        <v>98.35469999999999</v>
      </c>
      <c r="JF49">
        <v>100.101</v>
      </c>
    </row>
    <row r="50" spans="1:266">
      <c r="A50">
        <v>34</v>
      </c>
      <c r="B50">
        <v>1657683640.1</v>
      </c>
      <c r="C50">
        <v>5413.599999904633</v>
      </c>
      <c r="D50" t="s">
        <v>504</v>
      </c>
      <c r="E50" t="s">
        <v>505</v>
      </c>
      <c r="F50" t="s">
        <v>394</v>
      </c>
      <c r="H50" t="s">
        <v>395</v>
      </c>
      <c r="I50" t="s">
        <v>496</v>
      </c>
      <c r="J50" t="s">
        <v>497</v>
      </c>
      <c r="K50">
        <v>1657683640.1</v>
      </c>
      <c r="L50">
        <f>(M50)/1000</f>
        <v>0</v>
      </c>
      <c r="M50">
        <f>1000*CW50*AK50*(CS50-CT50)/(100*CL50*(1000-AK50*CS50))</f>
        <v>0</v>
      </c>
      <c r="N50">
        <f>CW50*AK50*(CR50-CQ50*(1000-AK50*CT50)/(1000-AK50*CS50))/(100*CL50)</f>
        <v>0</v>
      </c>
      <c r="O50">
        <f>CQ50 - IF(AK50&gt;1, N50*CL50*100.0/(AM50*DE50), 0)</f>
        <v>0</v>
      </c>
      <c r="P50">
        <f>((V50-L50/2)*O50-N50)/(V50+L50/2)</f>
        <v>0</v>
      </c>
      <c r="Q50">
        <f>P50*(CX50+CY50)/1000.0</f>
        <v>0</v>
      </c>
      <c r="R50">
        <f>(CQ50 - IF(AK50&gt;1, N50*CL50*100.0/(AM50*DE50), 0))*(CX50+CY50)/1000.0</f>
        <v>0</v>
      </c>
      <c r="S50">
        <f>2.0/((1/U50-1/T50)+SIGN(U50)*SQRT((1/U50-1/T50)*(1/U50-1/T50) + 4*CM50/((CM50+1)*(CM50+1))*(2*1/U50*1/T50-1/T50*1/T50)))</f>
        <v>0</v>
      </c>
      <c r="T50">
        <f>IF(LEFT(CN50,1)&lt;&gt;"0",IF(LEFT(CN50,1)="1",3.0,CO50),$D$5+$E$5*(DE50*CX50/($K$5*1000))+$F$5*(DE50*CX50/($K$5*1000))*MAX(MIN(CL50,$J$5),$I$5)*MAX(MIN(CL50,$J$5),$I$5)+$G$5*MAX(MIN(CL50,$J$5),$I$5)*(DE50*CX50/($K$5*1000))+$H$5*(DE50*CX50/($K$5*1000))*(DE50*CX50/($K$5*1000)))</f>
        <v>0</v>
      </c>
      <c r="U50">
        <f>L50*(1000-(1000*0.61365*exp(17.502*Y50/(240.97+Y50))/(CX50+CY50)+CS50)/2)/(1000*0.61365*exp(17.502*Y50/(240.97+Y50))/(CX50+CY50)-CS50)</f>
        <v>0</v>
      </c>
      <c r="V50">
        <f>1/((CM50+1)/(S50/1.6)+1/(T50/1.37)) + CM50/((CM50+1)/(S50/1.6) + CM50/(T50/1.37))</f>
        <v>0</v>
      </c>
      <c r="W50">
        <f>(CH50*CK50)</f>
        <v>0</v>
      </c>
      <c r="X50">
        <f>(CZ50+(W50+2*0.95*5.67E-8*(((CZ50+$B$7)+273)^4-(CZ50+273)^4)-44100*L50)/(1.84*29.3*T50+8*0.95*5.67E-8*(CZ50+273)^3))</f>
        <v>0</v>
      </c>
      <c r="Y50">
        <f>($C$7*DA50+$D$7*DB50+$E$7*X50)</f>
        <v>0</v>
      </c>
      <c r="Z50">
        <f>0.61365*exp(17.502*Y50/(240.97+Y50))</f>
        <v>0</v>
      </c>
      <c r="AA50">
        <f>(AB50/AC50*100)</f>
        <v>0</v>
      </c>
      <c r="AB50">
        <f>CS50*(CX50+CY50)/1000</f>
        <v>0</v>
      </c>
      <c r="AC50">
        <f>0.61365*exp(17.502*CZ50/(240.97+CZ50))</f>
        <v>0</v>
      </c>
      <c r="AD50">
        <f>(Z50-CS50*(CX50+CY50)/1000)</f>
        <v>0</v>
      </c>
      <c r="AE50">
        <f>(-L50*44100)</f>
        <v>0</v>
      </c>
      <c r="AF50">
        <f>2*29.3*T50*0.92*(CZ50-Y50)</f>
        <v>0</v>
      </c>
      <c r="AG50">
        <f>2*0.95*5.67E-8*(((CZ50+$B$7)+273)^4-(Y50+273)^4)</f>
        <v>0</v>
      </c>
      <c r="AH50">
        <f>W50+AG50+AE50+AF50</f>
        <v>0</v>
      </c>
      <c r="AI50">
        <v>0</v>
      </c>
      <c r="AJ50">
        <v>0</v>
      </c>
      <c r="AK50">
        <f>IF(AI50*$H$13&gt;=AM50,1.0,(AM50/(AM50-AI50*$H$13)))</f>
        <v>0</v>
      </c>
      <c r="AL50">
        <f>(AK50-1)*100</f>
        <v>0</v>
      </c>
      <c r="AM50">
        <f>MAX(0,($B$13+$C$13*DE50)/(1+$D$13*DE50)*CX50/(CZ50+273)*$E$13)</f>
        <v>0</v>
      </c>
      <c r="AN50" t="s">
        <v>398</v>
      </c>
      <c r="AO50" t="s">
        <v>398</v>
      </c>
      <c r="AP50">
        <v>0</v>
      </c>
      <c r="AQ50">
        <v>0</v>
      </c>
      <c r="AR50">
        <f>1-AP50/AQ50</f>
        <v>0</v>
      </c>
      <c r="AS50">
        <v>0</v>
      </c>
      <c r="AT50" t="s">
        <v>398</v>
      </c>
      <c r="AU50" t="s">
        <v>398</v>
      </c>
      <c r="AV50">
        <v>0</v>
      </c>
      <c r="AW50">
        <v>0</v>
      </c>
      <c r="AX50">
        <f>1-AV50/AW50</f>
        <v>0</v>
      </c>
      <c r="AY50">
        <v>0.5</v>
      </c>
      <c r="AZ50">
        <f>CI50</f>
        <v>0</v>
      </c>
      <c r="BA50">
        <f>N50</f>
        <v>0</v>
      </c>
      <c r="BB50">
        <f>AX50*AY50*AZ50</f>
        <v>0</v>
      </c>
      <c r="BC50">
        <f>(BA50-AS50)/AZ50</f>
        <v>0</v>
      </c>
      <c r="BD50">
        <f>(AQ50-AW50)/AW50</f>
        <v>0</v>
      </c>
      <c r="BE50">
        <f>AP50/(AR50+AP50/AW50)</f>
        <v>0</v>
      </c>
      <c r="BF50" t="s">
        <v>398</v>
      </c>
      <c r="BG50">
        <v>0</v>
      </c>
      <c r="BH50">
        <f>IF(BG50&lt;&gt;0, BG50, BE50)</f>
        <v>0</v>
      </c>
      <c r="BI50">
        <f>1-BH50/AW50</f>
        <v>0</v>
      </c>
      <c r="BJ50">
        <f>(AW50-AV50)/(AW50-BH50)</f>
        <v>0</v>
      </c>
      <c r="BK50">
        <f>(AQ50-AW50)/(AQ50-BH50)</f>
        <v>0</v>
      </c>
      <c r="BL50">
        <f>(AW50-AV50)/(AW50-AP50)</f>
        <v>0</v>
      </c>
      <c r="BM50">
        <f>(AQ50-AW50)/(AQ50-AP50)</f>
        <v>0</v>
      </c>
      <c r="BN50">
        <f>(BJ50*BH50/AV50)</f>
        <v>0</v>
      </c>
      <c r="BO50">
        <f>(1-BN50)</f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f>$B$11*DF50+$C$11*DG50+$F$11*DR50*(1-DU50)</f>
        <v>0</v>
      </c>
      <c r="CI50">
        <f>CH50*CJ50</f>
        <v>0</v>
      </c>
      <c r="CJ50">
        <f>($B$11*$D$9+$C$11*$D$9+$F$11*((EE50+DW50)/MAX(EE50+DW50+EF50, 0.1)*$I$9+EF50/MAX(EE50+DW50+EF50, 0.1)*$J$9))/($B$11+$C$11+$F$11)</f>
        <v>0</v>
      </c>
      <c r="CK50">
        <f>($B$11*$K$9+$C$11*$K$9+$F$11*((EE50+DW50)/MAX(EE50+DW50+EF50, 0.1)*$P$9+EF50/MAX(EE50+DW50+EF50, 0.1)*$Q$9))/($B$11+$C$11+$F$11)</f>
        <v>0</v>
      </c>
      <c r="CL50">
        <v>6</v>
      </c>
      <c r="CM50">
        <v>0.5</v>
      </c>
      <c r="CN50" t="s">
        <v>399</v>
      </c>
      <c r="CO50">
        <v>2</v>
      </c>
      <c r="CP50">
        <v>1657683640.1</v>
      </c>
      <c r="CQ50">
        <v>189.706</v>
      </c>
      <c r="CR50">
        <v>199.979</v>
      </c>
      <c r="CS50">
        <v>26.7767</v>
      </c>
      <c r="CT50">
        <v>22.0245</v>
      </c>
      <c r="CU50">
        <v>184.135</v>
      </c>
      <c r="CV50">
        <v>25.3416</v>
      </c>
      <c r="CW50">
        <v>550.242</v>
      </c>
      <c r="CX50">
        <v>100.746</v>
      </c>
      <c r="CY50">
        <v>0.100287</v>
      </c>
      <c r="CZ50">
        <v>28.5054</v>
      </c>
      <c r="DA50">
        <v>28.925</v>
      </c>
      <c r="DB50">
        <v>999.9</v>
      </c>
      <c r="DC50">
        <v>0</v>
      </c>
      <c r="DD50">
        <v>0</v>
      </c>
      <c r="DE50">
        <v>4971.25</v>
      </c>
      <c r="DF50">
        <v>0</v>
      </c>
      <c r="DG50">
        <v>1724.71</v>
      </c>
      <c r="DH50">
        <v>-10.3369</v>
      </c>
      <c r="DI50">
        <v>194.86</v>
      </c>
      <c r="DJ50">
        <v>204.483</v>
      </c>
      <c r="DK50">
        <v>4.75225</v>
      </c>
      <c r="DL50">
        <v>199.979</v>
      </c>
      <c r="DM50">
        <v>22.0245</v>
      </c>
      <c r="DN50">
        <v>2.69766</v>
      </c>
      <c r="DO50">
        <v>2.21889</v>
      </c>
      <c r="DP50">
        <v>22.2709</v>
      </c>
      <c r="DQ50">
        <v>19.0993</v>
      </c>
      <c r="DR50">
        <v>1499.91</v>
      </c>
      <c r="DS50">
        <v>0.973006</v>
      </c>
      <c r="DT50">
        <v>0.0269938</v>
      </c>
      <c r="DU50">
        <v>0</v>
      </c>
      <c r="DV50">
        <v>2.4217</v>
      </c>
      <c r="DW50">
        <v>0</v>
      </c>
      <c r="DX50">
        <v>16960.1</v>
      </c>
      <c r="DY50">
        <v>13302.8</v>
      </c>
      <c r="DZ50">
        <v>37.875</v>
      </c>
      <c r="EA50">
        <v>39.75</v>
      </c>
      <c r="EB50">
        <v>38.437</v>
      </c>
      <c r="EC50">
        <v>38.75</v>
      </c>
      <c r="ED50">
        <v>37.937</v>
      </c>
      <c r="EE50">
        <v>1459.42</v>
      </c>
      <c r="EF50">
        <v>40.49</v>
      </c>
      <c r="EG50">
        <v>0</v>
      </c>
      <c r="EH50">
        <v>1657683641.1</v>
      </c>
      <c r="EI50">
        <v>0</v>
      </c>
      <c r="EJ50">
        <v>2.338834615384616</v>
      </c>
      <c r="EK50">
        <v>0.6401675342128789</v>
      </c>
      <c r="EL50">
        <v>-192.6153850361444</v>
      </c>
      <c r="EM50">
        <v>16990.63846153846</v>
      </c>
      <c r="EN50">
        <v>15</v>
      </c>
      <c r="EO50">
        <v>1657683660.1</v>
      </c>
      <c r="EP50" t="s">
        <v>506</v>
      </c>
      <c r="EQ50">
        <v>1657683660.1</v>
      </c>
      <c r="ER50">
        <v>1657683294.1</v>
      </c>
      <c r="ES50">
        <v>30</v>
      </c>
      <c r="ET50">
        <v>0.01</v>
      </c>
      <c r="EU50">
        <v>0.014</v>
      </c>
      <c r="EV50">
        <v>5.571</v>
      </c>
      <c r="EW50">
        <v>1.307</v>
      </c>
      <c r="EX50">
        <v>200</v>
      </c>
      <c r="EY50">
        <v>23</v>
      </c>
      <c r="EZ50">
        <v>0.15</v>
      </c>
      <c r="FA50">
        <v>0.03</v>
      </c>
      <c r="FB50">
        <v>-10.3475525</v>
      </c>
      <c r="FC50">
        <v>-0.1218720450281098</v>
      </c>
      <c r="FD50">
        <v>0.03104359022004394</v>
      </c>
      <c r="FE50">
        <v>0</v>
      </c>
      <c r="FF50">
        <v>4.79483675</v>
      </c>
      <c r="FG50">
        <v>-0.2676710318949451</v>
      </c>
      <c r="FH50">
        <v>0.03407204612196782</v>
      </c>
      <c r="FI50">
        <v>1</v>
      </c>
      <c r="FJ50">
        <v>1</v>
      </c>
      <c r="FK50">
        <v>2</v>
      </c>
      <c r="FL50" t="s">
        <v>401</v>
      </c>
      <c r="FM50">
        <v>3.05585</v>
      </c>
      <c r="FN50">
        <v>2.76412</v>
      </c>
      <c r="FO50">
        <v>0.0519832</v>
      </c>
      <c r="FP50">
        <v>0.0562991</v>
      </c>
      <c r="FQ50">
        <v>0.124162</v>
      </c>
      <c r="FR50">
        <v>0.112641</v>
      </c>
      <c r="FS50">
        <v>29764.7</v>
      </c>
      <c r="FT50">
        <v>23264.9</v>
      </c>
      <c r="FU50">
        <v>29496.5</v>
      </c>
      <c r="FV50">
        <v>24124.1</v>
      </c>
      <c r="FW50">
        <v>33721.2</v>
      </c>
      <c r="FX50">
        <v>31239.2</v>
      </c>
      <c r="FY50">
        <v>42323.6</v>
      </c>
      <c r="FZ50">
        <v>39336.2</v>
      </c>
      <c r="GA50">
        <v>2.03662</v>
      </c>
      <c r="GB50">
        <v>1.8786</v>
      </c>
      <c r="GC50">
        <v>0.025779</v>
      </c>
      <c r="GD50">
        <v>0</v>
      </c>
      <c r="GE50">
        <v>28.5046</v>
      </c>
      <c r="GF50">
        <v>999.9</v>
      </c>
      <c r="GG50">
        <v>42.4</v>
      </c>
      <c r="GH50">
        <v>37.6</v>
      </c>
      <c r="GI50">
        <v>27.4163</v>
      </c>
      <c r="GJ50">
        <v>30.7948</v>
      </c>
      <c r="GK50">
        <v>36.1859</v>
      </c>
      <c r="GL50">
        <v>1</v>
      </c>
      <c r="GM50">
        <v>0.34112</v>
      </c>
      <c r="GN50">
        <v>2.34644</v>
      </c>
      <c r="GO50">
        <v>20.2516</v>
      </c>
      <c r="GP50">
        <v>5.22328</v>
      </c>
      <c r="GQ50">
        <v>11.912</v>
      </c>
      <c r="GR50">
        <v>4.9638</v>
      </c>
      <c r="GS50">
        <v>3.292</v>
      </c>
      <c r="GT50">
        <v>9999</v>
      </c>
      <c r="GU50">
        <v>9999</v>
      </c>
      <c r="GV50">
        <v>9999</v>
      </c>
      <c r="GW50">
        <v>993.6</v>
      </c>
      <c r="GX50">
        <v>1.87729</v>
      </c>
      <c r="GY50">
        <v>1.87561</v>
      </c>
      <c r="GZ50">
        <v>1.87429</v>
      </c>
      <c r="HA50">
        <v>1.8736</v>
      </c>
      <c r="HB50">
        <v>1.875</v>
      </c>
      <c r="HC50">
        <v>1.86989</v>
      </c>
      <c r="HD50">
        <v>1.87408</v>
      </c>
      <c r="HE50">
        <v>1.87926</v>
      </c>
      <c r="HF50">
        <v>0</v>
      </c>
      <c r="HG50">
        <v>0</v>
      </c>
      <c r="HH50">
        <v>0</v>
      </c>
      <c r="HI50">
        <v>0</v>
      </c>
      <c r="HJ50" t="s">
        <v>402</v>
      </c>
      <c r="HK50" t="s">
        <v>403</v>
      </c>
      <c r="HL50" t="s">
        <v>404</v>
      </c>
      <c r="HM50" t="s">
        <v>405</v>
      </c>
      <c r="HN50" t="s">
        <v>405</v>
      </c>
      <c r="HO50" t="s">
        <v>404</v>
      </c>
      <c r="HP50">
        <v>0</v>
      </c>
      <c r="HQ50">
        <v>100</v>
      </c>
      <c r="HR50">
        <v>100</v>
      </c>
      <c r="HS50">
        <v>5.571</v>
      </c>
      <c r="HT50">
        <v>1.4351</v>
      </c>
      <c r="HU50">
        <v>4.423641626779549</v>
      </c>
      <c r="HV50">
        <v>0.006528983496677464</v>
      </c>
      <c r="HW50">
        <v>-3.637491770542342E-06</v>
      </c>
      <c r="HX50">
        <v>7.290883958971773E-10</v>
      </c>
      <c r="HY50">
        <v>0.4669245422662125</v>
      </c>
      <c r="HZ50">
        <v>0.04196336603461088</v>
      </c>
      <c r="IA50">
        <v>-0.0004000174321647373</v>
      </c>
      <c r="IB50">
        <v>9.93194025241378E-06</v>
      </c>
      <c r="IC50">
        <v>1</v>
      </c>
      <c r="ID50">
        <v>2008</v>
      </c>
      <c r="IE50">
        <v>1</v>
      </c>
      <c r="IF50">
        <v>25</v>
      </c>
      <c r="IG50">
        <v>1.3</v>
      </c>
      <c r="IH50">
        <v>5.8</v>
      </c>
      <c r="II50">
        <v>0.596924</v>
      </c>
      <c r="IJ50">
        <v>2.47559</v>
      </c>
      <c r="IK50">
        <v>1.42578</v>
      </c>
      <c r="IL50">
        <v>2.28271</v>
      </c>
      <c r="IM50">
        <v>1.54785</v>
      </c>
      <c r="IN50">
        <v>2.3938</v>
      </c>
      <c r="IO50">
        <v>39.8932</v>
      </c>
      <c r="IP50">
        <v>15.0164</v>
      </c>
      <c r="IQ50">
        <v>18</v>
      </c>
      <c r="IR50">
        <v>574.925</v>
      </c>
      <c r="IS50">
        <v>458.035</v>
      </c>
      <c r="IT50">
        <v>25.0004</v>
      </c>
      <c r="IU50">
        <v>31.5158</v>
      </c>
      <c r="IV50">
        <v>30</v>
      </c>
      <c r="IW50">
        <v>31.4118</v>
      </c>
      <c r="IX50">
        <v>31.3336</v>
      </c>
      <c r="IY50">
        <v>11.9641</v>
      </c>
      <c r="IZ50">
        <v>20.6586</v>
      </c>
      <c r="JA50">
        <v>9.419689999999999</v>
      </c>
      <c r="JB50">
        <v>25</v>
      </c>
      <c r="JC50">
        <v>200</v>
      </c>
      <c r="JD50">
        <v>22.0823</v>
      </c>
      <c r="JE50">
        <v>98.3479</v>
      </c>
      <c r="JF50">
        <v>100.101</v>
      </c>
    </row>
    <row r="51" spans="1:266">
      <c r="A51">
        <v>35</v>
      </c>
      <c r="B51">
        <v>1657683736.5</v>
      </c>
      <c r="C51">
        <v>5510</v>
      </c>
      <c r="D51" t="s">
        <v>507</v>
      </c>
      <c r="E51" t="s">
        <v>508</v>
      </c>
      <c r="F51" t="s">
        <v>394</v>
      </c>
      <c r="H51" t="s">
        <v>395</v>
      </c>
      <c r="I51" t="s">
        <v>496</v>
      </c>
      <c r="J51" t="s">
        <v>497</v>
      </c>
      <c r="K51">
        <v>1657683736.5</v>
      </c>
      <c r="L51">
        <f>(M51)/1000</f>
        <v>0</v>
      </c>
      <c r="M51">
        <f>1000*CW51*AK51*(CS51-CT51)/(100*CL51*(1000-AK51*CS51))</f>
        <v>0</v>
      </c>
      <c r="N51">
        <f>CW51*AK51*(CR51-CQ51*(1000-AK51*CT51)/(1000-AK51*CS51))/(100*CL51)</f>
        <v>0</v>
      </c>
      <c r="O51">
        <f>CQ51 - IF(AK51&gt;1, N51*CL51*100.0/(AM51*DE51), 0)</f>
        <v>0</v>
      </c>
      <c r="P51">
        <f>((V51-L51/2)*O51-N51)/(V51+L51/2)</f>
        <v>0</v>
      </c>
      <c r="Q51">
        <f>P51*(CX51+CY51)/1000.0</f>
        <v>0</v>
      </c>
      <c r="R51">
        <f>(CQ51 - IF(AK51&gt;1, N51*CL51*100.0/(AM51*DE51), 0))*(CX51+CY51)/1000.0</f>
        <v>0</v>
      </c>
      <c r="S51">
        <f>2.0/((1/U51-1/T51)+SIGN(U51)*SQRT((1/U51-1/T51)*(1/U51-1/T51) + 4*CM51/((CM51+1)*(CM51+1))*(2*1/U51*1/T51-1/T51*1/T51)))</f>
        <v>0</v>
      </c>
      <c r="T51">
        <f>IF(LEFT(CN51,1)&lt;&gt;"0",IF(LEFT(CN51,1)="1",3.0,CO51),$D$5+$E$5*(DE51*CX51/($K$5*1000))+$F$5*(DE51*CX51/($K$5*1000))*MAX(MIN(CL51,$J$5),$I$5)*MAX(MIN(CL51,$J$5),$I$5)+$G$5*MAX(MIN(CL51,$J$5),$I$5)*(DE51*CX51/($K$5*1000))+$H$5*(DE51*CX51/($K$5*1000))*(DE51*CX51/($K$5*1000)))</f>
        <v>0</v>
      </c>
      <c r="U51">
        <f>L51*(1000-(1000*0.61365*exp(17.502*Y51/(240.97+Y51))/(CX51+CY51)+CS51)/2)/(1000*0.61365*exp(17.502*Y51/(240.97+Y51))/(CX51+CY51)-CS51)</f>
        <v>0</v>
      </c>
      <c r="V51">
        <f>1/((CM51+1)/(S51/1.6)+1/(T51/1.37)) + CM51/((CM51+1)/(S51/1.6) + CM51/(T51/1.37))</f>
        <v>0</v>
      </c>
      <c r="W51">
        <f>(CH51*CK51)</f>
        <v>0</v>
      </c>
      <c r="X51">
        <f>(CZ51+(W51+2*0.95*5.67E-8*(((CZ51+$B$7)+273)^4-(CZ51+273)^4)-44100*L51)/(1.84*29.3*T51+8*0.95*5.67E-8*(CZ51+273)^3))</f>
        <v>0</v>
      </c>
      <c r="Y51">
        <f>($C$7*DA51+$D$7*DB51+$E$7*X51)</f>
        <v>0</v>
      </c>
      <c r="Z51">
        <f>0.61365*exp(17.502*Y51/(240.97+Y51))</f>
        <v>0</v>
      </c>
      <c r="AA51">
        <f>(AB51/AC51*100)</f>
        <v>0</v>
      </c>
      <c r="AB51">
        <f>CS51*(CX51+CY51)/1000</f>
        <v>0</v>
      </c>
      <c r="AC51">
        <f>0.61365*exp(17.502*CZ51/(240.97+CZ51))</f>
        <v>0</v>
      </c>
      <c r="AD51">
        <f>(Z51-CS51*(CX51+CY51)/1000)</f>
        <v>0</v>
      </c>
      <c r="AE51">
        <f>(-L51*44100)</f>
        <v>0</v>
      </c>
      <c r="AF51">
        <f>2*29.3*T51*0.92*(CZ51-Y51)</f>
        <v>0</v>
      </c>
      <c r="AG51">
        <f>2*0.95*5.67E-8*(((CZ51+$B$7)+273)^4-(Y51+273)^4)</f>
        <v>0</v>
      </c>
      <c r="AH51">
        <f>W51+AG51+AE51+AF51</f>
        <v>0</v>
      </c>
      <c r="AI51">
        <v>0</v>
      </c>
      <c r="AJ51">
        <v>0</v>
      </c>
      <c r="AK51">
        <f>IF(AI51*$H$13&gt;=AM51,1.0,(AM51/(AM51-AI51*$H$13)))</f>
        <v>0</v>
      </c>
      <c r="AL51">
        <f>(AK51-1)*100</f>
        <v>0</v>
      </c>
      <c r="AM51">
        <f>MAX(0,($B$13+$C$13*DE51)/(1+$D$13*DE51)*CX51/(CZ51+273)*$E$13)</f>
        <v>0</v>
      </c>
      <c r="AN51" t="s">
        <v>398</v>
      </c>
      <c r="AO51" t="s">
        <v>398</v>
      </c>
      <c r="AP51">
        <v>0</v>
      </c>
      <c r="AQ51">
        <v>0</v>
      </c>
      <c r="AR51">
        <f>1-AP51/AQ51</f>
        <v>0</v>
      </c>
      <c r="AS51">
        <v>0</v>
      </c>
      <c r="AT51" t="s">
        <v>398</v>
      </c>
      <c r="AU51" t="s">
        <v>398</v>
      </c>
      <c r="AV51">
        <v>0</v>
      </c>
      <c r="AW51">
        <v>0</v>
      </c>
      <c r="AX51">
        <f>1-AV51/AW51</f>
        <v>0</v>
      </c>
      <c r="AY51">
        <v>0.5</v>
      </c>
      <c r="AZ51">
        <f>CI51</f>
        <v>0</v>
      </c>
      <c r="BA51">
        <f>N51</f>
        <v>0</v>
      </c>
      <c r="BB51">
        <f>AX51*AY51*AZ51</f>
        <v>0</v>
      </c>
      <c r="BC51">
        <f>(BA51-AS51)/AZ51</f>
        <v>0</v>
      </c>
      <c r="BD51">
        <f>(AQ51-AW51)/AW51</f>
        <v>0</v>
      </c>
      <c r="BE51">
        <f>AP51/(AR51+AP51/AW51)</f>
        <v>0</v>
      </c>
      <c r="BF51" t="s">
        <v>398</v>
      </c>
      <c r="BG51">
        <v>0</v>
      </c>
      <c r="BH51">
        <f>IF(BG51&lt;&gt;0, BG51, BE51)</f>
        <v>0</v>
      </c>
      <c r="BI51">
        <f>1-BH51/AW51</f>
        <v>0</v>
      </c>
      <c r="BJ51">
        <f>(AW51-AV51)/(AW51-BH51)</f>
        <v>0</v>
      </c>
      <c r="BK51">
        <f>(AQ51-AW51)/(AQ51-BH51)</f>
        <v>0</v>
      </c>
      <c r="BL51">
        <f>(AW51-AV51)/(AW51-AP51)</f>
        <v>0</v>
      </c>
      <c r="BM51">
        <f>(AQ51-AW51)/(AQ51-AP51)</f>
        <v>0</v>
      </c>
      <c r="BN51">
        <f>(BJ51*BH51/AV51)</f>
        <v>0</v>
      </c>
      <c r="BO51">
        <f>(1-BN51)</f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f>$B$11*DF51+$C$11*DG51+$F$11*DR51*(1-DU51)</f>
        <v>0</v>
      </c>
      <c r="CI51">
        <f>CH51*CJ51</f>
        <v>0</v>
      </c>
      <c r="CJ51">
        <f>($B$11*$D$9+$C$11*$D$9+$F$11*((EE51+DW51)/MAX(EE51+DW51+EF51, 0.1)*$I$9+EF51/MAX(EE51+DW51+EF51, 0.1)*$J$9))/($B$11+$C$11+$F$11)</f>
        <v>0</v>
      </c>
      <c r="CK51">
        <f>($B$11*$K$9+$C$11*$K$9+$F$11*((EE51+DW51)/MAX(EE51+DW51+EF51, 0.1)*$P$9+EF51/MAX(EE51+DW51+EF51, 0.1)*$Q$9))/($B$11+$C$11+$F$11)</f>
        <v>0</v>
      </c>
      <c r="CL51">
        <v>6</v>
      </c>
      <c r="CM51">
        <v>0.5</v>
      </c>
      <c r="CN51" t="s">
        <v>399</v>
      </c>
      <c r="CO51">
        <v>2</v>
      </c>
      <c r="CP51">
        <v>1657683736.5</v>
      </c>
      <c r="CQ51">
        <v>96.8826</v>
      </c>
      <c r="CR51">
        <v>99.958</v>
      </c>
      <c r="CS51">
        <v>26.8704</v>
      </c>
      <c r="CT51">
        <v>22.1547</v>
      </c>
      <c r="CU51">
        <v>91.82559999999999</v>
      </c>
      <c r="CV51">
        <v>25.4316</v>
      </c>
      <c r="CW51">
        <v>550.193</v>
      </c>
      <c r="CX51">
        <v>100.749</v>
      </c>
      <c r="CY51">
        <v>0.100133</v>
      </c>
      <c r="CZ51">
        <v>28.4844</v>
      </c>
      <c r="DA51">
        <v>29.0102</v>
      </c>
      <c r="DB51">
        <v>999.9</v>
      </c>
      <c r="DC51">
        <v>0</v>
      </c>
      <c r="DD51">
        <v>0</v>
      </c>
      <c r="DE51">
        <v>4983.12</v>
      </c>
      <c r="DF51">
        <v>0</v>
      </c>
      <c r="DG51">
        <v>1743.47</v>
      </c>
      <c r="DH51">
        <v>-3.12883</v>
      </c>
      <c r="DI51">
        <v>99.5029</v>
      </c>
      <c r="DJ51">
        <v>102.223</v>
      </c>
      <c r="DK51">
        <v>4.71571</v>
      </c>
      <c r="DL51">
        <v>99.958</v>
      </c>
      <c r="DM51">
        <v>22.1547</v>
      </c>
      <c r="DN51">
        <v>2.70717</v>
      </c>
      <c r="DO51">
        <v>2.23207</v>
      </c>
      <c r="DP51">
        <v>22.3287</v>
      </c>
      <c r="DQ51">
        <v>19.1943</v>
      </c>
      <c r="DR51">
        <v>1499.97</v>
      </c>
      <c r="DS51">
        <v>0.973006</v>
      </c>
      <c r="DT51">
        <v>0.0269938</v>
      </c>
      <c r="DU51">
        <v>0</v>
      </c>
      <c r="DV51">
        <v>2.4102</v>
      </c>
      <c r="DW51">
        <v>0</v>
      </c>
      <c r="DX51">
        <v>17197.8</v>
      </c>
      <c r="DY51">
        <v>13303.3</v>
      </c>
      <c r="DZ51">
        <v>37.75</v>
      </c>
      <c r="EA51">
        <v>39.625</v>
      </c>
      <c r="EB51">
        <v>38.312</v>
      </c>
      <c r="EC51">
        <v>38.687</v>
      </c>
      <c r="ED51">
        <v>37.875</v>
      </c>
      <c r="EE51">
        <v>1459.48</v>
      </c>
      <c r="EF51">
        <v>40.49</v>
      </c>
      <c r="EG51">
        <v>0</v>
      </c>
      <c r="EH51">
        <v>1657683737.7</v>
      </c>
      <c r="EI51">
        <v>0</v>
      </c>
      <c r="EJ51">
        <v>2.429464</v>
      </c>
      <c r="EK51">
        <v>-0.5092153844008135</v>
      </c>
      <c r="EL51">
        <v>-364.2769206701194</v>
      </c>
      <c r="EM51">
        <v>17273.896</v>
      </c>
      <c r="EN51">
        <v>15</v>
      </c>
      <c r="EO51">
        <v>1657683759</v>
      </c>
      <c r="EP51" t="s">
        <v>509</v>
      </c>
      <c r="EQ51">
        <v>1657683759</v>
      </c>
      <c r="ER51">
        <v>1657683294.1</v>
      </c>
      <c r="ES51">
        <v>31</v>
      </c>
      <c r="ET51">
        <v>0.035</v>
      </c>
      <c r="EU51">
        <v>0.014</v>
      </c>
      <c r="EV51">
        <v>5.057</v>
      </c>
      <c r="EW51">
        <v>1.307</v>
      </c>
      <c r="EX51">
        <v>100</v>
      </c>
      <c r="EY51">
        <v>23</v>
      </c>
      <c r="EZ51">
        <v>0.3</v>
      </c>
      <c r="FA51">
        <v>0.03</v>
      </c>
      <c r="FB51">
        <v>-3.09231775</v>
      </c>
      <c r="FC51">
        <v>-0.2110445403377083</v>
      </c>
      <c r="FD51">
        <v>0.02805399842157085</v>
      </c>
      <c r="FE51">
        <v>0</v>
      </c>
      <c r="FF51">
        <v>4.7284555</v>
      </c>
      <c r="FG51">
        <v>-0.1062517823639897</v>
      </c>
      <c r="FH51">
        <v>0.01085286251410196</v>
      </c>
      <c r="FI51">
        <v>1</v>
      </c>
      <c r="FJ51">
        <v>1</v>
      </c>
      <c r="FK51">
        <v>2</v>
      </c>
      <c r="FL51" t="s">
        <v>401</v>
      </c>
      <c r="FM51">
        <v>3.05575</v>
      </c>
      <c r="FN51">
        <v>2.76401</v>
      </c>
      <c r="FO51">
        <v>0.0268827</v>
      </c>
      <c r="FP51">
        <v>0.0293719</v>
      </c>
      <c r="FQ51">
        <v>0.124473</v>
      </c>
      <c r="FR51">
        <v>0.113109</v>
      </c>
      <c r="FS51">
        <v>30554.9</v>
      </c>
      <c r="FT51">
        <v>23930.7</v>
      </c>
      <c r="FU51">
        <v>29498.4</v>
      </c>
      <c r="FV51">
        <v>24126.1</v>
      </c>
      <c r="FW51">
        <v>33709.3</v>
      </c>
      <c r="FX51">
        <v>31224.2</v>
      </c>
      <c r="FY51">
        <v>42325.3</v>
      </c>
      <c r="FZ51">
        <v>39339.4</v>
      </c>
      <c r="GA51">
        <v>2.0366</v>
      </c>
      <c r="GB51">
        <v>1.87917</v>
      </c>
      <c r="GC51">
        <v>0.0346117</v>
      </c>
      <c r="GD51">
        <v>0</v>
      </c>
      <c r="GE51">
        <v>28.4458</v>
      </c>
      <c r="GF51">
        <v>999.9</v>
      </c>
      <c r="GG51">
        <v>42.4</v>
      </c>
      <c r="GH51">
        <v>37.6</v>
      </c>
      <c r="GI51">
        <v>27.4159</v>
      </c>
      <c r="GJ51">
        <v>30.7648</v>
      </c>
      <c r="GK51">
        <v>35.7091</v>
      </c>
      <c r="GL51">
        <v>1</v>
      </c>
      <c r="GM51">
        <v>0.339052</v>
      </c>
      <c r="GN51">
        <v>2.33224</v>
      </c>
      <c r="GO51">
        <v>20.2519</v>
      </c>
      <c r="GP51">
        <v>5.22508</v>
      </c>
      <c r="GQ51">
        <v>11.9114</v>
      </c>
      <c r="GR51">
        <v>4.96375</v>
      </c>
      <c r="GS51">
        <v>3.292</v>
      </c>
      <c r="GT51">
        <v>9999</v>
      </c>
      <c r="GU51">
        <v>9999</v>
      </c>
      <c r="GV51">
        <v>9999</v>
      </c>
      <c r="GW51">
        <v>993.6</v>
      </c>
      <c r="GX51">
        <v>1.87729</v>
      </c>
      <c r="GY51">
        <v>1.87561</v>
      </c>
      <c r="GZ51">
        <v>1.8743</v>
      </c>
      <c r="HA51">
        <v>1.87354</v>
      </c>
      <c r="HB51">
        <v>1.87495</v>
      </c>
      <c r="HC51">
        <v>1.86988</v>
      </c>
      <c r="HD51">
        <v>1.87408</v>
      </c>
      <c r="HE51">
        <v>1.87912</v>
      </c>
      <c r="HF51">
        <v>0</v>
      </c>
      <c r="HG51">
        <v>0</v>
      </c>
      <c r="HH51">
        <v>0</v>
      </c>
      <c r="HI51">
        <v>0</v>
      </c>
      <c r="HJ51" t="s">
        <v>402</v>
      </c>
      <c r="HK51" t="s">
        <v>403</v>
      </c>
      <c r="HL51" t="s">
        <v>404</v>
      </c>
      <c r="HM51" t="s">
        <v>405</v>
      </c>
      <c r="HN51" t="s">
        <v>405</v>
      </c>
      <c r="HO51" t="s">
        <v>404</v>
      </c>
      <c r="HP51">
        <v>0</v>
      </c>
      <c r="HQ51">
        <v>100</v>
      </c>
      <c r="HR51">
        <v>100</v>
      </c>
      <c r="HS51">
        <v>5.057</v>
      </c>
      <c r="HT51">
        <v>1.4388</v>
      </c>
      <c r="HU51">
        <v>4.434130121517128</v>
      </c>
      <c r="HV51">
        <v>0.006528983496677464</v>
      </c>
      <c r="HW51">
        <v>-3.637491770542342E-06</v>
      </c>
      <c r="HX51">
        <v>7.290883958971773E-10</v>
      </c>
      <c r="HY51">
        <v>0.4669245422662125</v>
      </c>
      <c r="HZ51">
        <v>0.04196336603461088</v>
      </c>
      <c r="IA51">
        <v>-0.0004000174321647373</v>
      </c>
      <c r="IB51">
        <v>9.93194025241378E-06</v>
      </c>
      <c r="IC51">
        <v>1</v>
      </c>
      <c r="ID51">
        <v>2008</v>
      </c>
      <c r="IE51">
        <v>1</v>
      </c>
      <c r="IF51">
        <v>25</v>
      </c>
      <c r="IG51">
        <v>1.3</v>
      </c>
      <c r="IH51">
        <v>7.4</v>
      </c>
      <c r="II51">
        <v>0.360107</v>
      </c>
      <c r="IJ51">
        <v>2.48779</v>
      </c>
      <c r="IK51">
        <v>1.42578</v>
      </c>
      <c r="IL51">
        <v>2.28271</v>
      </c>
      <c r="IM51">
        <v>1.54785</v>
      </c>
      <c r="IN51">
        <v>2.3877</v>
      </c>
      <c r="IO51">
        <v>39.7673</v>
      </c>
      <c r="IP51">
        <v>14.9901</v>
      </c>
      <c r="IQ51">
        <v>18</v>
      </c>
      <c r="IR51">
        <v>574.878</v>
      </c>
      <c r="IS51">
        <v>458.338</v>
      </c>
      <c r="IT51">
        <v>24.9996</v>
      </c>
      <c r="IU51">
        <v>31.5048</v>
      </c>
      <c r="IV51">
        <v>29.9999</v>
      </c>
      <c r="IW51">
        <v>31.4084</v>
      </c>
      <c r="IX51">
        <v>31.3267</v>
      </c>
      <c r="IY51">
        <v>7.25632</v>
      </c>
      <c r="IZ51">
        <v>19.8947</v>
      </c>
      <c r="JA51">
        <v>9.243449999999999</v>
      </c>
      <c r="JB51">
        <v>25</v>
      </c>
      <c r="JC51">
        <v>100</v>
      </c>
      <c r="JD51">
        <v>22.0972</v>
      </c>
      <c r="JE51">
        <v>98.3528</v>
      </c>
      <c r="JF51">
        <v>100.109</v>
      </c>
    </row>
    <row r="52" spans="1:266">
      <c r="A52">
        <v>36</v>
      </c>
      <c r="B52">
        <v>1657683835</v>
      </c>
      <c r="C52">
        <v>5608.5</v>
      </c>
      <c r="D52" t="s">
        <v>510</v>
      </c>
      <c r="E52" t="s">
        <v>511</v>
      </c>
      <c r="F52" t="s">
        <v>394</v>
      </c>
      <c r="H52" t="s">
        <v>395</v>
      </c>
      <c r="I52" t="s">
        <v>496</v>
      </c>
      <c r="J52" t="s">
        <v>497</v>
      </c>
      <c r="K52">
        <v>1657683835</v>
      </c>
      <c r="L52">
        <f>(M52)/1000</f>
        <v>0</v>
      </c>
      <c r="M52">
        <f>1000*CW52*AK52*(CS52-CT52)/(100*CL52*(1000-AK52*CS52))</f>
        <v>0</v>
      </c>
      <c r="N52">
        <f>CW52*AK52*(CR52-CQ52*(1000-AK52*CT52)/(1000-AK52*CS52))/(100*CL52)</f>
        <v>0</v>
      </c>
      <c r="O52">
        <f>CQ52 - IF(AK52&gt;1, N52*CL52*100.0/(AM52*DE52), 0)</f>
        <v>0</v>
      </c>
      <c r="P52">
        <f>((V52-L52/2)*O52-N52)/(V52+L52/2)</f>
        <v>0</v>
      </c>
      <c r="Q52">
        <f>P52*(CX52+CY52)/1000.0</f>
        <v>0</v>
      </c>
      <c r="R52">
        <f>(CQ52 - IF(AK52&gt;1, N52*CL52*100.0/(AM52*DE52), 0))*(CX52+CY52)/1000.0</f>
        <v>0</v>
      </c>
      <c r="S52">
        <f>2.0/((1/U52-1/T52)+SIGN(U52)*SQRT((1/U52-1/T52)*(1/U52-1/T52) + 4*CM52/((CM52+1)*(CM52+1))*(2*1/U52*1/T52-1/T52*1/T52)))</f>
        <v>0</v>
      </c>
      <c r="T52">
        <f>IF(LEFT(CN52,1)&lt;&gt;"0",IF(LEFT(CN52,1)="1",3.0,CO52),$D$5+$E$5*(DE52*CX52/($K$5*1000))+$F$5*(DE52*CX52/($K$5*1000))*MAX(MIN(CL52,$J$5),$I$5)*MAX(MIN(CL52,$J$5),$I$5)+$G$5*MAX(MIN(CL52,$J$5),$I$5)*(DE52*CX52/($K$5*1000))+$H$5*(DE52*CX52/($K$5*1000))*(DE52*CX52/($K$5*1000)))</f>
        <v>0</v>
      </c>
      <c r="U52">
        <f>L52*(1000-(1000*0.61365*exp(17.502*Y52/(240.97+Y52))/(CX52+CY52)+CS52)/2)/(1000*0.61365*exp(17.502*Y52/(240.97+Y52))/(CX52+CY52)-CS52)</f>
        <v>0</v>
      </c>
      <c r="V52">
        <f>1/((CM52+1)/(S52/1.6)+1/(T52/1.37)) + CM52/((CM52+1)/(S52/1.6) + CM52/(T52/1.37))</f>
        <v>0</v>
      </c>
      <c r="W52">
        <f>(CH52*CK52)</f>
        <v>0</v>
      </c>
      <c r="X52">
        <f>(CZ52+(W52+2*0.95*5.67E-8*(((CZ52+$B$7)+273)^4-(CZ52+273)^4)-44100*L52)/(1.84*29.3*T52+8*0.95*5.67E-8*(CZ52+273)^3))</f>
        <v>0</v>
      </c>
      <c r="Y52">
        <f>($C$7*DA52+$D$7*DB52+$E$7*X52)</f>
        <v>0</v>
      </c>
      <c r="Z52">
        <f>0.61365*exp(17.502*Y52/(240.97+Y52))</f>
        <v>0</v>
      </c>
      <c r="AA52">
        <f>(AB52/AC52*100)</f>
        <v>0</v>
      </c>
      <c r="AB52">
        <f>CS52*(CX52+CY52)/1000</f>
        <v>0</v>
      </c>
      <c r="AC52">
        <f>0.61365*exp(17.502*CZ52/(240.97+CZ52))</f>
        <v>0</v>
      </c>
      <c r="AD52">
        <f>(Z52-CS52*(CX52+CY52)/1000)</f>
        <v>0</v>
      </c>
      <c r="AE52">
        <f>(-L52*44100)</f>
        <v>0</v>
      </c>
      <c r="AF52">
        <f>2*29.3*T52*0.92*(CZ52-Y52)</f>
        <v>0</v>
      </c>
      <c r="AG52">
        <f>2*0.95*5.67E-8*(((CZ52+$B$7)+273)^4-(Y52+273)^4)</f>
        <v>0</v>
      </c>
      <c r="AH52">
        <f>W52+AG52+AE52+AF52</f>
        <v>0</v>
      </c>
      <c r="AI52">
        <v>0</v>
      </c>
      <c r="AJ52">
        <v>0</v>
      </c>
      <c r="AK52">
        <f>IF(AI52*$H$13&gt;=AM52,1.0,(AM52/(AM52-AI52*$H$13)))</f>
        <v>0</v>
      </c>
      <c r="AL52">
        <f>(AK52-1)*100</f>
        <v>0</v>
      </c>
      <c r="AM52">
        <f>MAX(0,($B$13+$C$13*DE52)/(1+$D$13*DE52)*CX52/(CZ52+273)*$E$13)</f>
        <v>0</v>
      </c>
      <c r="AN52" t="s">
        <v>398</v>
      </c>
      <c r="AO52" t="s">
        <v>398</v>
      </c>
      <c r="AP52">
        <v>0</v>
      </c>
      <c r="AQ52">
        <v>0</v>
      </c>
      <c r="AR52">
        <f>1-AP52/AQ52</f>
        <v>0</v>
      </c>
      <c r="AS52">
        <v>0</v>
      </c>
      <c r="AT52" t="s">
        <v>398</v>
      </c>
      <c r="AU52" t="s">
        <v>398</v>
      </c>
      <c r="AV52">
        <v>0</v>
      </c>
      <c r="AW52">
        <v>0</v>
      </c>
      <c r="AX52">
        <f>1-AV52/AW52</f>
        <v>0</v>
      </c>
      <c r="AY52">
        <v>0.5</v>
      </c>
      <c r="AZ52">
        <f>CI52</f>
        <v>0</v>
      </c>
      <c r="BA52">
        <f>N52</f>
        <v>0</v>
      </c>
      <c r="BB52">
        <f>AX52*AY52*AZ52</f>
        <v>0</v>
      </c>
      <c r="BC52">
        <f>(BA52-AS52)/AZ52</f>
        <v>0</v>
      </c>
      <c r="BD52">
        <f>(AQ52-AW52)/AW52</f>
        <v>0</v>
      </c>
      <c r="BE52">
        <f>AP52/(AR52+AP52/AW52)</f>
        <v>0</v>
      </c>
      <c r="BF52" t="s">
        <v>398</v>
      </c>
      <c r="BG52">
        <v>0</v>
      </c>
      <c r="BH52">
        <f>IF(BG52&lt;&gt;0, BG52, BE52)</f>
        <v>0</v>
      </c>
      <c r="BI52">
        <f>1-BH52/AW52</f>
        <v>0</v>
      </c>
      <c r="BJ52">
        <f>(AW52-AV52)/(AW52-BH52)</f>
        <v>0</v>
      </c>
      <c r="BK52">
        <f>(AQ52-AW52)/(AQ52-BH52)</f>
        <v>0</v>
      </c>
      <c r="BL52">
        <f>(AW52-AV52)/(AW52-AP52)</f>
        <v>0</v>
      </c>
      <c r="BM52">
        <f>(AQ52-AW52)/(AQ52-AP52)</f>
        <v>0</v>
      </c>
      <c r="BN52">
        <f>(BJ52*BH52/AV52)</f>
        <v>0</v>
      </c>
      <c r="BO52">
        <f>(1-BN52)</f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f>$B$11*DF52+$C$11*DG52+$F$11*DR52*(1-DU52)</f>
        <v>0</v>
      </c>
      <c r="CI52">
        <f>CH52*CJ52</f>
        <v>0</v>
      </c>
      <c r="CJ52">
        <f>($B$11*$D$9+$C$11*$D$9+$F$11*((EE52+DW52)/MAX(EE52+DW52+EF52, 0.1)*$I$9+EF52/MAX(EE52+DW52+EF52, 0.1)*$J$9))/($B$11+$C$11+$F$11)</f>
        <v>0</v>
      </c>
      <c r="CK52">
        <f>($B$11*$K$9+$C$11*$K$9+$F$11*((EE52+DW52)/MAX(EE52+DW52+EF52, 0.1)*$P$9+EF52/MAX(EE52+DW52+EF52, 0.1)*$Q$9))/($B$11+$C$11+$F$11)</f>
        <v>0</v>
      </c>
      <c r="CL52">
        <v>6</v>
      </c>
      <c r="CM52">
        <v>0.5</v>
      </c>
      <c r="CN52" t="s">
        <v>399</v>
      </c>
      <c r="CO52">
        <v>2</v>
      </c>
      <c r="CP52">
        <v>1657683835</v>
      </c>
      <c r="CQ52">
        <v>50.70050000000001</v>
      </c>
      <c r="CR52">
        <v>49.9795</v>
      </c>
      <c r="CS52">
        <v>26.6429</v>
      </c>
      <c r="CT52">
        <v>21.8165</v>
      </c>
      <c r="CU52">
        <v>45.7295</v>
      </c>
      <c r="CV52">
        <v>25.213</v>
      </c>
      <c r="CW52">
        <v>550.183</v>
      </c>
      <c r="CX52">
        <v>100.748</v>
      </c>
      <c r="CY52">
        <v>0.0999695</v>
      </c>
      <c r="CZ52">
        <v>28.4758</v>
      </c>
      <c r="DA52">
        <v>28.9845</v>
      </c>
      <c r="DB52">
        <v>999.9</v>
      </c>
      <c r="DC52">
        <v>0</v>
      </c>
      <c r="DD52">
        <v>0</v>
      </c>
      <c r="DE52">
        <v>5010</v>
      </c>
      <c r="DF52">
        <v>0</v>
      </c>
      <c r="DG52">
        <v>1742.89</v>
      </c>
      <c r="DH52">
        <v>0.510586</v>
      </c>
      <c r="DI52">
        <v>51.8721</v>
      </c>
      <c r="DJ52">
        <v>51.0942</v>
      </c>
      <c r="DK52">
        <v>4.82639</v>
      </c>
      <c r="DL52">
        <v>49.9795</v>
      </c>
      <c r="DM52">
        <v>21.8165</v>
      </c>
      <c r="DN52">
        <v>2.68421</v>
      </c>
      <c r="DO52">
        <v>2.19796</v>
      </c>
      <c r="DP52">
        <v>22.1888</v>
      </c>
      <c r="DQ52">
        <v>18.9475</v>
      </c>
      <c r="DR52">
        <v>1499.87</v>
      </c>
      <c r="DS52">
        <v>0.973006</v>
      </c>
      <c r="DT52">
        <v>0.0269938</v>
      </c>
      <c r="DU52">
        <v>0</v>
      </c>
      <c r="DV52">
        <v>2.3174</v>
      </c>
      <c r="DW52">
        <v>0</v>
      </c>
      <c r="DX52">
        <v>17077.6</v>
      </c>
      <c r="DY52">
        <v>13302.5</v>
      </c>
      <c r="DZ52">
        <v>37.75</v>
      </c>
      <c r="EA52">
        <v>39.687</v>
      </c>
      <c r="EB52">
        <v>38.312</v>
      </c>
      <c r="EC52">
        <v>38.687</v>
      </c>
      <c r="ED52">
        <v>37.875</v>
      </c>
      <c r="EE52">
        <v>1459.38</v>
      </c>
      <c r="EF52">
        <v>40.49</v>
      </c>
      <c r="EG52">
        <v>0</v>
      </c>
      <c r="EH52">
        <v>1657683836.1</v>
      </c>
      <c r="EI52">
        <v>0</v>
      </c>
      <c r="EJ52">
        <v>2.333552</v>
      </c>
      <c r="EK52">
        <v>-0.8340538584233916</v>
      </c>
      <c r="EL52">
        <v>-801.1461563065914</v>
      </c>
      <c r="EM52">
        <v>17147.736</v>
      </c>
      <c r="EN52">
        <v>15</v>
      </c>
      <c r="EO52">
        <v>1657683861</v>
      </c>
      <c r="EP52" t="s">
        <v>512</v>
      </c>
      <c r="EQ52">
        <v>1657683861</v>
      </c>
      <c r="ER52">
        <v>1657683294.1</v>
      </c>
      <c r="ES52">
        <v>32</v>
      </c>
      <c r="ET52">
        <v>0.215</v>
      </c>
      <c r="EU52">
        <v>0.014</v>
      </c>
      <c r="EV52">
        <v>4.971</v>
      </c>
      <c r="EW52">
        <v>1.307</v>
      </c>
      <c r="EX52">
        <v>50</v>
      </c>
      <c r="EY52">
        <v>23</v>
      </c>
      <c r="EZ52">
        <v>0.23</v>
      </c>
      <c r="FA52">
        <v>0.03</v>
      </c>
      <c r="FB52">
        <v>0.51057245</v>
      </c>
      <c r="FC52">
        <v>-0.1266869493433405</v>
      </c>
      <c r="FD52">
        <v>0.03643142326752415</v>
      </c>
      <c r="FE52">
        <v>0</v>
      </c>
      <c r="FF52">
        <v>4.83220675</v>
      </c>
      <c r="FG52">
        <v>-0.08966105065666792</v>
      </c>
      <c r="FH52">
        <v>0.009601568722739961</v>
      </c>
      <c r="FI52">
        <v>1</v>
      </c>
      <c r="FJ52">
        <v>1</v>
      </c>
      <c r="FK52">
        <v>2</v>
      </c>
      <c r="FL52" t="s">
        <v>401</v>
      </c>
      <c r="FM52">
        <v>3.05575</v>
      </c>
      <c r="FN52">
        <v>2.76396</v>
      </c>
      <c r="FO52">
        <v>0.0134711</v>
      </c>
      <c r="FP52">
        <v>0.0148091</v>
      </c>
      <c r="FQ52">
        <v>0.123731</v>
      </c>
      <c r="FR52">
        <v>0.111907</v>
      </c>
      <c r="FS52">
        <v>30978.6</v>
      </c>
      <c r="FT52">
        <v>24290.3</v>
      </c>
      <c r="FU52">
        <v>29500.8</v>
      </c>
      <c r="FV52">
        <v>24126.6</v>
      </c>
      <c r="FW52">
        <v>33739.2</v>
      </c>
      <c r="FX52">
        <v>31267.4</v>
      </c>
      <c r="FY52">
        <v>42327.3</v>
      </c>
      <c r="FZ52">
        <v>39340.8</v>
      </c>
      <c r="GA52">
        <v>2.03678</v>
      </c>
      <c r="GB52">
        <v>1.87927</v>
      </c>
      <c r="GC52">
        <v>0.036519</v>
      </c>
      <c r="GD52">
        <v>0</v>
      </c>
      <c r="GE52">
        <v>28.389</v>
      </c>
      <c r="GF52">
        <v>999.9</v>
      </c>
      <c r="GG52">
        <v>42.4</v>
      </c>
      <c r="GH52">
        <v>37.5</v>
      </c>
      <c r="GI52">
        <v>27.2658</v>
      </c>
      <c r="GJ52">
        <v>30.5248</v>
      </c>
      <c r="GK52">
        <v>35.7532</v>
      </c>
      <c r="GL52">
        <v>1</v>
      </c>
      <c r="GM52">
        <v>0.33686</v>
      </c>
      <c r="GN52">
        <v>2.3359</v>
      </c>
      <c r="GO52">
        <v>20.2519</v>
      </c>
      <c r="GP52">
        <v>5.22313</v>
      </c>
      <c r="GQ52">
        <v>11.9123</v>
      </c>
      <c r="GR52">
        <v>4.96385</v>
      </c>
      <c r="GS52">
        <v>3.292</v>
      </c>
      <c r="GT52">
        <v>9999</v>
      </c>
      <c r="GU52">
        <v>9999</v>
      </c>
      <c r="GV52">
        <v>9999</v>
      </c>
      <c r="GW52">
        <v>993.6</v>
      </c>
      <c r="GX52">
        <v>1.87728</v>
      </c>
      <c r="GY52">
        <v>1.87561</v>
      </c>
      <c r="GZ52">
        <v>1.87431</v>
      </c>
      <c r="HA52">
        <v>1.87353</v>
      </c>
      <c r="HB52">
        <v>1.87494</v>
      </c>
      <c r="HC52">
        <v>1.8699</v>
      </c>
      <c r="HD52">
        <v>1.87408</v>
      </c>
      <c r="HE52">
        <v>1.87915</v>
      </c>
      <c r="HF52">
        <v>0</v>
      </c>
      <c r="HG52">
        <v>0</v>
      </c>
      <c r="HH52">
        <v>0</v>
      </c>
      <c r="HI52">
        <v>0</v>
      </c>
      <c r="HJ52" t="s">
        <v>402</v>
      </c>
      <c r="HK52" t="s">
        <v>403</v>
      </c>
      <c r="HL52" t="s">
        <v>404</v>
      </c>
      <c r="HM52" t="s">
        <v>405</v>
      </c>
      <c r="HN52" t="s">
        <v>405</v>
      </c>
      <c r="HO52" t="s">
        <v>404</v>
      </c>
      <c r="HP52">
        <v>0</v>
      </c>
      <c r="HQ52">
        <v>100</v>
      </c>
      <c r="HR52">
        <v>100</v>
      </c>
      <c r="HS52">
        <v>4.971</v>
      </c>
      <c r="HT52">
        <v>1.4299</v>
      </c>
      <c r="HU52">
        <v>4.469551437515519</v>
      </c>
      <c r="HV52">
        <v>0.006528983496677464</v>
      </c>
      <c r="HW52">
        <v>-3.637491770542342E-06</v>
      </c>
      <c r="HX52">
        <v>7.290883958971773E-10</v>
      </c>
      <c r="HY52">
        <v>0.4669245422662125</v>
      </c>
      <c r="HZ52">
        <v>0.04196336603461088</v>
      </c>
      <c r="IA52">
        <v>-0.0004000174321647373</v>
      </c>
      <c r="IB52">
        <v>9.93194025241378E-06</v>
      </c>
      <c r="IC52">
        <v>1</v>
      </c>
      <c r="ID52">
        <v>2008</v>
      </c>
      <c r="IE52">
        <v>1</v>
      </c>
      <c r="IF52">
        <v>25</v>
      </c>
      <c r="IG52">
        <v>1.3</v>
      </c>
      <c r="IH52">
        <v>9</v>
      </c>
      <c r="II52">
        <v>0.244141</v>
      </c>
      <c r="IJ52">
        <v>2.53174</v>
      </c>
      <c r="IK52">
        <v>1.42578</v>
      </c>
      <c r="IL52">
        <v>2.28271</v>
      </c>
      <c r="IM52">
        <v>1.54785</v>
      </c>
      <c r="IN52">
        <v>2.33032</v>
      </c>
      <c r="IO52">
        <v>39.6167</v>
      </c>
      <c r="IP52">
        <v>14.9726</v>
      </c>
      <c r="IQ52">
        <v>18</v>
      </c>
      <c r="IR52">
        <v>574.8579999999999</v>
      </c>
      <c r="IS52">
        <v>458.298</v>
      </c>
      <c r="IT52">
        <v>25.0008</v>
      </c>
      <c r="IU52">
        <v>31.4772</v>
      </c>
      <c r="IV52">
        <v>30.0002</v>
      </c>
      <c r="IW52">
        <v>31.3926</v>
      </c>
      <c r="IX52">
        <v>31.313</v>
      </c>
      <c r="IY52">
        <v>4.91743</v>
      </c>
      <c r="IZ52">
        <v>20.6626</v>
      </c>
      <c r="JA52">
        <v>9.120559999999999</v>
      </c>
      <c r="JB52">
        <v>25</v>
      </c>
      <c r="JC52">
        <v>50</v>
      </c>
      <c r="JD52">
        <v>21.7774</v>
      </c>
      <c r="JE52">
        <v>98.3588</v>
      </c>
      <c r="JF52">
        <v>100.112</v>
      </c>
    </row>
    <row r="53" spans="1:266">
      <c r="A53">
        <v>37</v>
      </c>
      <c r="B53">
        <v>1657683937</v>
      </c>
      <c r="C53">
        <v>5710.5</v>
      </c>
      <c r="D53" t="s">
        <v>513</v>
      </c>
      <c r="E53" t="s">
        <v>514</v>
      </c>
      <c r="F53" t="s">
        <v>394</v>
      </c>
      <c r="H53" t="s">
        <v>395</v>
      </c>
      <c r="I53" t="s">
        <v>496</v>
      </c>
      <c r="J53" t="s">
        <v>497</v>
      </c>
      <c r="K53">
        <v>1657683937</v>
      </c>
      <c r="L53">
        <f>(M53)/1000</f>
        <v>0</v>
      </c>
      <c r="M53">
        <f>1000*CW53*AK53*(CS53-CT53)/(100*CL53*(1000-AK53*CS53))</f>
        <v>0</v>
      </c>
      <c r="N53">
        <f>CW53*AK53*(CR53-CQ53*(1000-AK53*CT53)/(1000-AK53*CS53))/(100*CL53)</f>
        <v>0</v>
      </c>
      <c r="O53">
        <f>CQ53 - IF(AK53&gt;1, N53*CL53*100.0/(AM53*DE53), 0)</f>
        <v>0</v>
      </c>
      <c r="P53">
        <f>((V53-L53/2)*O53-N53)/(V53+L53/2)</f>
        <v>0</v>
      </c>
      <c r="Q53">
        <f>P53*(CX53+CY53)/1000.0</f>
        <v>0</v>
      </c>
      <c r="R53">
        <f>(CQ53 - IF(AK53&gt;1, N53*CL53*100.0/(AM53*DE53), 0))*(CX53+CY53)/1000.0</f>
        <v>0</v>
      </c>
      <c r="S53">
        <f>2.0/((1/U53-1/T53)+SIGN(U53)*SQRT((1/U53-1/T53)*(1/U53-1/T53) + 4*CM53/((CM53+1)*(CM53+1))*(2*1/U53*1/T53-1/T53*1/T53)))</f>
        <v>0</v>
      </c>
      <c r="T53">
        <f>IF(LEFT(CN53,1)&lt;&gt;"0",IF(LEFT(CN53,1)="1",3.0,CO53),$D$5+$E$5*(DE53*CX53/($K$5*1000))+$F$5*(DE53*CX53/($K$5*1000))*MAX(MIN(CL53,$J$5),$I$5)*MAX(MIN(CL53,$J$5),$I$5)+$G$5*MAX(MIN(CL53,$J$5),$I$5)*(DE53*CX53/($K$5*1000))+$H$5*(DE53*CX53/($K$5*1000))*(DE53*CX53/($K$5*1000)))</f>
        <v>0</v>
      </c>
      <c r="U53">
        <f>L53*(1000-(1000*0.61365*exp(17.502*Y53/(240.97+Y53))/(CX53+CY53)+CS53)/2)/(1000*0.61365*exp(17.502*Y53/(240.97+Y53))/(CX53+CY53)-CS53)</f>
        <v>0</v>
      </c>
      <c r="V53">
        <f>1/((CM53+1)/(S53/1.6)+1/(T53/1.37)) + CM53/((CM53+1)/(S53/1.6) + CM53/(T53/1.37))</f>
        <v>0</v>
      </c>
      <c r="W53">
        <f>(CH53*CK53)</f>
        <v>0</v>
      </c>
      <c r="X53">
        <f>(CZ53+(W53+2*0.95*5.67E-8*(((CZ53+$B$7)+273)^4-(CZ53+273)^4)-44100*L53)/(1.84*29.3*T53+8*0.95*5.67E-8*(CZ53+273)^3))</f>
        <v>0</v>
      </c>
      <c r="Y53">
        <f>($C$7*DA53+$D$7*DB53+$E$7*X53)</f>
        <v>0</v>
      </c>
      <c r="Z53">
        <f>0.61365*exp(17.502*Y53/(240.97+Y53))</f>
        <v>0</v>
      </c>
      <c r="AA53">
        <f>(AB53/AC53*100)</f>
        <v>0</v>
      </c>
      <c r="AB53">
        <f>CS53*(CX53+CY53)/1000</f>
        <v>0</v>
      </c>
      <c r="AC53">
        <f>0.61365*exp(17.502*CZ53/(240.97+CZ53))</f>
        <v>0</v>
      </c>
      <c r="AD53">
        <f>(Z53-CS53*(CX53+CY53)/1000)</f>
        <v>0</v>
      </c>
      <c r="AE53">
        <f>(-L53*44100)</f>
        <v>0</v>
      </c>
      <c r="AF53">
        <f>2*29.3*T53*0.92*(CZ53-Y53)</f>
        <v>0</v>
      </c>
      <c r="AG53">
        <f>2*0.95*5.67E-8*(((CZ53+$B$7)+273)^4-(Y53+273)^4)</f>
        <v>0</v>
      </c>
      <c r="AH53">
        <f>W53+AG53+AE53+AF53</f>
        <v>0</v>
      </c>
      <c r="AI53">
        <v>0</v>
      </c>
      <c r="AJ53">
        <v>0</v>
      </c>
      <c r="AK53">
        <f>IF(AI53*$H$13&gt;=AM53,1.0,(AM53/(AM53-AI53*$H$13)))</f>
        <v>0</v>
      </c>
      <c r="AL53">
        <f>(AK53-1)*100</f>
        <v>0</v>
      </c>
      <c r="AM53">
        <f>MAX(0,($B$13+$C$13*DE53)/(1+$D$13*DE53)*CX53/(CZ53+273)*$E$13)</f>
        <v>0</v>
      </c>
      <c r="AN53" t="s">
        <v>398</v>
      </c>
      <c r="AO53" t="s">
        <v>398</v>
      </c>
      <c r="AP53">
        <v>0</v>
      </c>
      <c r="AQ53">
        <v>0</v>
      </c>
      <c r="AR53">
        <f>1-AP53/AQ53</f>
        <v>0</v>
      </c>
      <c r="AS53">
        <v>0</v>
      </c>
      <c r="AT53" t="s">
        <v>398</v>
      </c>
      <c r="AU53" t="s">
        <v>398</v>
      </c>
      <c r="AV53">
        <v>0</v>
      </c>
      <c r="AW53">
        <v>0</v>
      </c>
      <c r="AX53">
        <f>1-AV53/AW53</f>
        <v>0</v>
      </c>
      <c r="AY53">
        <v>0.5</v>
      </c>
      <c r="AZ53">
        <f>CI53</f>
        <v>0</v>
      </c>
      <c r="BA53">
        <f>N53</f>
        <v>0</v>
      </c>
      <c r="BB53">
        <f>AX53*AY53*AZ53</f>
        <v>0</v>
      </c>
      <c r="BC53">
        <f>(BA53-AS53)/AZ53</f>
        <v>0</v>
      </c>
      <c r="BD53">
        <f>(AQ53-AW53)/AW53</f>
        <v>0</v>
      </c>
      <c r="BE53">
        <f>AP53/(AR53+AP53/AW53)</f>
        <v>0</v>
      </c>
      <c r="BF53" t="s">
        <v>398</v>
      </c>
      <c r="BG53">
        <v>0</v>
      </c>
      <c r="BH53">
        <f>IF(BG53&lt;&gt;0, BG53, BE53)</f>
        <v>0</v>
      </c>
      <c r="BI53">
        <f>1-BH53/AW53</f>
        <v>0</v>
      </c>
      <c r="BJ53">
        <f>(AW53-AV53)/(AW53-BH53)</f>
        <v>0</v>
      </c>
      <c r="BK53">
        <f>(AQ53-AW53)/(AQ53-BH53)</f>
        <v>0</v>
      </c>
      <c r="BL53">
        <f>(AW53-AV53)/(AW53-AP53)</f>
        <v>0</v>
      </c>
      <c r="BM53">
        <f>(AQ53-AW53)/(AQ53-AP53)</f>
        <v>0</v>
      </c>
      <c r="BN53">
        <f>(BJ53*BH53/AV53)</f>
        <v>0</v>
      </c>
      <c r="BO53">
        <f>(1-BN53)</f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f>$B$11*DF53+$C$11*DG53+$F$11*DR53*(1-DU53)</f>
        <v>0</v>
      </c>
      <c r="CI53">
        <f>CH53*CJ53</f>
        <v>0</v>
      </c>
      <c r="CJ53">
        <f>($B$11*$D$9+$C$11*$D$9+$F$11*((EE53+DW53)/MAX(EE53+DW53+EF53, 0.1)*$I$9+EF53/MAX(EE53+DW53+EF53, 0.1)*$J$9))/($B$11+$C$11+$F$11)</f>
        <v>0</v>
      </c>
      <c r="CK53">
        <f>($B$11*$K$9+$C$11*$K$9+$F$11*((EE53+DW53)/MAX(EE53+DW53+EF53, 0.1)*$P$9+EF53/MAX(EE53+DW53+EF53, 0.1)*$Q$9))/($B$11+$C$11+$F$11)</f>
        <v>0</v>
      </c>
      <c r="CL53">
        <v>6</v>
      </c>
      <c r="CM53">
        <v>0.5</v>
      </c>
      <c r="CN53" t="s">
        <v>399</v>
      </c>
      <c r="CO53">
        <v>2</v>
      </c>
      <c r="CP53">
        <v>1657683937</v>
      </c>
      <c r="CQ53">
        <v>7.82029</v>
      </c>
      <c r="CR53">
        <v>3.44399</v>
      </c>
      <c r="CS53">
        <v>26.603</v>
      </c>
      <c r="CT53">
        <v>21.9011</v>
      </c>
      <c r="CU53">
        <v>2.66529</v>
      </c>
      <c r="CV53">
        <v>25.342</v>
      </c>
      <c r="CW53">
        <v>550.211</v>
      </c>
      <c r="CX53">
        <v>100.745</v>
      </c>
      <c r="CY53">
        <v>0.100302</v>
      </c>
      <c r="CZ53">
        <v>28.5172</v>
      </c>
      <c r="DA53">
        <v>32.4648</v>
      </c>
      <c r="DB53">
        <v>999.9</v>
      </c>
      <c r="DC53">
        <v>0</v>
      </c>
      <c r="DD53">
        <v>0</v>
      </c>
      <c r="DE53">
        <v>4972.5</v>
      </c>
      <c r="DF53">
        <v>0</v>
      </c>
      <c r="DG53">
        <v>1757.07</v>
      </c>
      <c r="DH53">
        <v>3.92326</v>
      </c>
      <c r="DI53">
        <v>7.56995</v>
      </c>
      <c r="DJ53">
        <v>3.52111</v>
      </c>
      <c r="DK53">
        <v>4.87591</v>
      </c>
      <c r="DL53">
        <v>3.44399</v>
      </c>
      <c r="DM53">
        <v>21.9011</v>
      </c>
      <c r="DN53">
        <v>2.69765</v>
      </c>
      <c r="DO53">
        <v>2.20643</v>
      </c>
      <c r="DP53">
        <v>22.2708</v>
      </c>
      <c r="DQ53">
        <v>19.0091</v>
      </c>
      <c r="DR53">
        <v>1499.91</v>
      </c>
      <c r="DS53">
        <v>0.973006</v>
      </c>
      <c r="DT53">
        <v>0.0269938</v>
      </c>
      <c r="DU53">
        <v>0</v>
      </c>
      <c r="DV53">
        <v>2.1697</v>
      </c>
      <c r="DW53">
        <v>0</v>
      </c>
      <c r="DX53">
        <v>17392.2</v>
      </c>
      <c r="DY53">
        <v>13302.8</v>
      </c>
      <c r="DZ53">
        <v>37.875</v>
      </c>
      <c r="EA53">
        <v>39.937</v>
      </c>
      <c r="EB53">
        <v>38.437</v>
      </c>
      <c r="EC53">
        <v>38.937</v>
      </c>
      <c r="ED53">
        <v>38</v>
      </c>
      <c r="EE53">
        <v>1459.42</v>
      </c>
      <c r="EF53">
        <v>40.49</v>
      </c>
      <c r="EG53">
        <v>0</v>
      </c>
      <c r="EH53">
        <v>1657683938.1</v>
      </c>
      <c r="EI53">
        <v>0</v>
      </c>
      <c r="EJ53">
        <v>2.29252</v>
      </c>
      <c r="EK53">
        <v>-1.016346153755514</v>
      </c>
      <c r="EL53">
        <v>-930.5076925617592</v>
      </c>
      <c r="EM53">
        <v>17466.68</v>
      </c>
      <c r="EN53">
        <v>15</v>
      </c>
      <c r="EO53">
        <v>1657683968</v>
      </c>
      <c r="EP53" t="s">
        <v>515</v>
      </c>
      <c r="EQ53">
        <v>1657683964</v>
      </c>
      <c r="ER53">
        <v>1657683968</v>
      </c>
      <c r="ES53">
        <v>33</v>
      </c>
      <c r="ET53">
        <v>0.482</v>
      </c>
      <c r="EU53">
        <v>0.011</v>
      </c>
      <c r="EV53">
        <v>5.155</v>
      </c>
      <c r="EW53">
        <v>1.261</v>
      </c>
      <c r="EX53">
        <v>3</v>
      </c>
      <c r="EY53">
        <v>22</v>
      </c>
      <c r="EZ53">
        <v>0.33</v>
      </c>
      <c r="FA53">
        <v>0.02</v>
      </c>
      <c r="FB53">
        <v>3.94725725</v>
      </c>
      <c r="FC53">
        <v>-0.2983460037523499</v>
      </c>
      <c r="FD53">
        <v>0.03268678188408122</v>
      </c>
      <c r="FE53">
        <v>0</v>
      </c>
      <c r="FF53">
        <v>4.91907475</v>
      </c>
      <c r="FG53">
        <v>-0.3188635272045189</v>
      </c>
      <c r="FH53">
        <v>0.031646701327903</v>
      </c>
      <c r="FI53">
        <v>1</v>
      </c>
      <c r="FJ53">
        <v>1</v>
      </c>
      <c r="FK53">
        <v>2</v>
      </c>
      <c r="FL53" t="s">
        <v>401</v>
      </c>
      <c r="FM53">
        <v>3.05574</v>
      </c>
      <c r="FN53">
        <v>2.76413</v>
      </c>
      <c r="FO53">
        <v>0.000781396</v>
      </c>
      <c r="FP53">
        <v>0.00101597</v>
      </c>
      <c r="FQ53">
        <v>0.124153</v>
      </c>
      <c r="FR53">
        <v>0.112193</v>
      </c>
      <c r="FS53">
        <v>31369.9</v>
      </c>
      <c r="FT53">
        <v>24626.3</v>
      </c>
      <c r="FU53">
        <v>29494.6</v>
      </c>
      <c r="FV53">
        <v>24123</v>
      </c>
      <c r="FW53">
        <v>33714.5</v>
      </c>
      <c r="FX53">
        <v>31252.2</v>
      </c>
      <c r="FY53">
        <v>42317.2</v>
      </c>
      <c r="FZ53">
        <v>39334.9</v>
      </c>
      <c r="GA53">
        <v>2.03662</v>
      </c>
      <c r="GB53">
        <v>1.87855</v>
      </c>
      <c r="GC53">
        <v>0.239857</v>
      </c>
      <c r="GD53">
        <v>0</v>
      </c>
      <c r="GE53">
        <v>28.5646</v>
      </c>
      <c r="GF53">
        <v>999.9</v>
      </c>
      <c r="GG53">
        <v>42.5</v>
      </c>
      <c r="GH53">
        <v>37.4</v>
      </c>
      <c r="GI53">
        <v>27.1841</v>
      </c>
      <c r="GJ53">
        <v>30.5548</v>
      </c>
      <c r="GK53">
        <v>35.7171</v>
      </c>
      <c r="GL53">
        <v>1</v>
      </c>
      <c r="GM53">
        <v>0.343425</v>
      </c>
      <c r="GN53">
        <v>2.39235</v>
      </c>
      <c r="GO53">
        <v>20.2508</v>
      </c>
      <c r="GP53">
        <v>5.22448</v>
      </c>
      <c r="GQ53">
        <v>11.912</v>
      </c>
      <c r="GR53">
        <v>4.96375</v>
      </c>
      <c r="GS53">
        <v>3.292</v>
      </c>
      <c r="GT53">
        <v>9999</v>
      </c>
      <c r="GU53">
        <v>9999</v>
      </c>
      <c r="GV53">
        <v>9999</v>
      </c>
      <c r="GW53">
        <v>993.7</v>
      </c>
      <c r="GX53">
        <v>1.87729</v>
      </c>
      <c r="GY53">
        <v>1.87561</v>
      </c>
      <c r="GZ53">
        <v>1.87436</v>
      </c>
      <c r="HA53">
        <v>1.87362</v>
      </c>
      <c r="HB53">
        <v>1.87499</v>
      </c>
      <c r="HC53">
        <v>1.86993</v>
      </c>
      <c r="HD53">
        <v>1.87408</v>
      </c>
      <c r="HE53">
        <v>1.87919</v>
      </c>
      <c r="HF53">
        <v>0</v>
      </c>
      <c r="HG53">
        <v>0</v>
      </c>
      <c r="HH53">
        <v>0</v>
      </c>
      <c r="HI53">
        <v>0</v>
      </c>
      <c r="HJ53" t="s">
        <v>402</v>
      </c>
      <c r="HK53" t="s">
        <v>403</v>
      </c>
      <c r="HL53" t="s">
        <v>404</v>
      </c>
      <c r="HM53" t="s">
        <v>405</v>
      </c>
      <c r="HN53" t="s">
        <v>405</v>
      </c>
      <c r="HO53" t="s">
        <v>404</v>
      </c>
      <c r="HP53">
        <v>0</v>
      </c>
      <c r="HQ53">
        <v>100</v>
      </c>
      <c r="HR53">
        <v>100</v>
      </c>
      <c r="HS53">
        <v>5.155</v>
      </c>
      <c r="HT53">
        <v>1.261</v>
      </c>
      <c r="HU53">
        <v>4.684584231439164</v>
      </c>
      <c r="HV53">
        <v>0.006528983496677464</v>
      </c>
      <c r="HW53">
        <v>-3.637491770542342E-06</v>
      </c>
      <c r="HX53">
        <v>7.290883958971773E-10</v>
      </c>
      <c r="HY53">
        <v>0.4669245422662125</v>
      </c>
      <c r="HZ53">
        <v>0.04196336603461088</v>
      </c>
      <c r="IA53">
        <v>-0.0004000174321647373</v>
      </c>
      <c r="IB53">
        <v>9.93194025241378E-06</v>
      </c>
      <c r="IC53">
        <v>1</v>
      </c>
      <c r="ID53">
        <v>2008</v>
      </c>
      <c r="IE53">
        <v>1</v>
      </c>
      <c r="IF53">
        <v>25</v>
      </c>
      <c r="IG53">
        <v>1.3</v>
      </c>
      <c r="IH53">
        <v>10.7</v>
      </c>
      <c r="II53">
        <v>0.0317383</v>
      </c>
      <c r="IJ53">
        <v>4.99756</v>
      </c>
      <c r="IK53">
        <v>1.42578</v>
      </c>
      <c r="IL53">
        <v>2.28149</v>
      </c>
      <c r="IM53">
        <v>1.54785</v>
      </c>
      <c r="IN53">
        <v>2.32666</v>
      </c>
      <c r="IO53">
        <v>39.5416</v>
      </c>
      <c r="IP53">
        <v>14.9376</v>
      </c>
      <c r="IQ53">
        <v>18</v>
      </c>
      <c r="IR53">
        <v>575.196</v>
      </c>
      <c r="IS53">
        <v>458.237</v>
      </c>
      <c r="IT53">
        <v>24.9991</v>
      </c>
      <c r="IU53">
        <v>31.5407</v>
      </c>
      <c r="IV53">
        <v>30.0001</v>
      </c>
      <c r="IW53">
        <v>31.442</v>
      </c>
      <c r="IX53">
        <v>31.3648</v>
      </c>
      <c r="IY53">
        <v>0</v>
      </c>
      <c r="IZ53">
        <v>20.2416</v>
      </c>
      <c r="JA53">
        <v>9.137320000000001</v>
      </c>
      <c r="JB53">
        <v>25</v>
      </c>
      <c r="JC53">
        <v>0</v>
      </c>
      <c r="JD53">
        <v>21.8665</v>
      </c>
      <c r="JE53">
        <v>98.3365</v>
      </c>
      <c r="JF53">
        <v>100.097</v>
      </c>
    </row>
    <row r="54" spans="1:266">
      <c r="A54">
        <v>38</v>
      </c>
      <c r="B54">
        <v>1657684044</v>
      </c>
      <c r="C54">
        <v>5817.5</v>
      </c>
      <c r="D54" t="s">
        <v>516</v>
      </c>
      <c r="E54" t="s">
        <v>517</v>
      </c>
      <c r="F54" t="s">
        <v>394</v>
      </c>
      <c r="H54" t="s">
        <v>395</v>
      </c>
      <c r="I54" t="s">
        <v>496</v>
      </c>
      <c r="J54" t="s">
        <v>497</v>
      </c>
      <c r="K54">
        <v>1657684044</v>
      </c>
      <c r="L54">
        <f>(M54)/1000</f>
        <v>0</v>
      </c>
      <c r="M54">
        <f>1000*CW54*AK54*(CS54-CT54)/(100*CL54*(1000-AK54*CS54))</f>
        <v>0</v>
      </c>
      <c r="N54">
        <f>CW54*AK54*(CR54-CQ54*(1000-AK54*CT54)/(1000-AK54*CS54))/(100*CL54)</f>
        <v>0</v>
      </c>
      <c r="O54">
        <f>CQ54 - IF(AK54&gt;1, N54*CL54*100.0/(AM54*DE54), 0)</f>
        <v>0</v>
      </c>
      <c r="P54">
        <f>((V54-L54/2)*O54-N54)/(V54+L54/2)</f>
        <v>0</v>
      </c>
      <c r="Q54">
        <f>P54*(CX54+CY54)/1000.0</f>
        <v>0</v>
      </c>
      <c r="R54">
        <f>(CQ54 - IF(AK54&gt;1, N54*CL54*100.0/(AM54*DE54), 0))*(CX54+CY54)/1000.0</f>
        <v>0</v>
      </c>
      <c r="S54">
        <f>2.0/((1/U54-1/T54)+SIGN(U54)*SQRT((1/U54-1/T54)*(1/U54-1/T54) + 4*CM54/((CM54+1)*(CM54+1))*(2*1/U54*1/T54-1/T54*1/T54)))</f>
        <v>0</v>
      </c>
      <c r="T54">
        <f>IF(LEFT(CN54,1)&lt;&gt;"0",IF(LEFT(CN54,1)="1",3.0,CO54),$D$5+$E$5*(DE54*CX54/($K$5*1000))+$F$5*(DE54*CX54/($K$5*1000))*MAX(MIN(CL54,$J$5),$I$5)*MAX(MIN(CL54,$J$5),$I$5)+$G$5*MAX(MIN(CL54,$J$5),$I$5)*(DE54*CX54/($K$5*1000))+$H$5*(DE54*CX54/($K$5*1000))*(DE54*CX54/($K$5*1000)))</f>
        <v>0</v>
      </c>
      <c r="U54">
        <f>L54*(1000-(1000*0.61365*exp(17.502*Y54/(240.97+Y54))/(CX54+CY54)+CS54)/2)/(1000*0.61365*exp(17.502*Y54/(240.97+Y54))/(CX54+CY54)-CS54)</f>
        <v>0</v>
      </c>
      <c r="V54">
        <f>1/((CM54+1)/(S54/1.6)+1/(T54/1.37)) + CM54/((CM54+1)/(S54/1.6) + CM54/(T54/1.37))</f>
        <v>0</v>
      </c>
      <c r="W54">
        <f>(CH54*CK54)</f>
        <v>0</v>
      </c>
      <c r="X54">
        <f>(CZ54+(W54+2*0.95*5.67E-8*(((CZ54+$B$7)+273)^4-(CZ54+273)^4)-44100*L54)/(1.84*29.3*T54+8*0.95*5.67E-8*(CZ54+273)^3))</f>
        <v>0</v>
      </c>
      <c r="Y54">
        <f>($C$7*DA54+$D$7*DB54+$E$7*X54)</f>
        <v>0</v>
      </c>
      <c r="Z54">
        <f>0.61365*exp(17.502*Y54/(240.97+Y54))</f>
        <v>0</v>
      </c>
      <c r="AA54">
        <f>(AB54/AC54*100)</f>
        <v>0</v>
      </c>
      <c r="AB54">
        <f>CS54*(CX54+CY54)/1000</f>
        <v>0</v>
      </c>
      <c r="AC54">
        <f>0.61365*exp(17.502*CZ54/(240.97+CZ54))</f>
        <v>0</v>
      </c>
      <c r="AD54">
        <f>(Z54-CS54*(CX54+CY54)/1000)</f>
        <v>0</v>
      </c>
      <c r="AE54">
        <f>(-L54*44100)</f>
        <v>0</v>
      </c>
      <c r="AF54">
        <f>2*29.3*T54*0.92*(CZ54-Y54)</f>
        <v>0</v>
      </c>
      <c r="AG54">
        <f>2*0.95*5.67E-8*(((CZ54+$B$7)+273)^4-(Y54+273)^4)</f>
        <v>0</v>
      </c>
      <c r="AH54">
        <f>W54+AG54+AE54+AF54</f>
        <v>0</v>
      </c>
      <c r="AI54">
        <v>0</v>
      </c>
      <c r="AJ54">
        <v>0</v>
      </c>
      <c r="AK54">
        <f>IF(AI54*$H$13&gt;=AM54,1.0,(AM54/(AM54-AI54*$H$13)))</f>
        <v>0</v>
      </c>
      <c r="AL54">
        <f>(AK54-1)*100</f>
        <v>0</v>
      </c>
      <c r="AM54">
        <f>MAX(0,($B$13+$C$13*DE54)/(1+$D$13*DE54)*CX54/(CZ54+273)*$E$13)</f>
        <v>0</v>
      </c>
      <c r="AN54" t="s">
        <v>398</v>
      </c>
      <c r="AO54" t="s">
        <v>398</v>
      </c>
      <c r="AP54">
        <v>0</v>
      </c>
      <c r="AQ54">
        <v>0</v>
      </c>
      <c r="AR54">
        <f>1-AP54/AQ54</f>
        <v>0</v>
      </c>
      <c r="AS54">
        <v>0</v>
      </c>
      <c r="AT54" t="s">
        <v>398</v>
      </c>
      <c r="AU54" t="s">
        <v>398</v>
      </c>
      <c r="AV54">
        <v>0</v>
      </c>
      <c r="AW54">
        <v>0</v>
      </c>
      <c r="AX54">
        <f>1-AV54/AW54</f>
        <v>0</v>
      </c>
      <c r="AY54">
        <v>0.5</v>
      </c>
      <c r="AZ54">
        <f>CI54</f>
        <v>0</v>
      </c>
      <c r="BA54">
        <f>N54</f>
        <v>0</v>
      </c>
      <c r="BB54">
        <f>AX54*AY54*AZ54</f>
        <v>0</v>
      </c>
      <c r="BC54">
        <f>(BA54-AS54)/AZ54</f>
        <v>0</v>
      </c>
      <c r="BD54">
        <f>(AQ54-AW54)/AW54</f>
        <v>0</v>
      </c>
      <c r="BE54">
        <f>AP54/(AR54+AP54/AW54)</f>
        <v>0</v>
      </c>
      <c r="BF54" t="s">
        <v>398</v>
      </c>
      <c r="BG54">
        <v>0</v>
      </c>
      <c r="BH54">
        <f>IF(BG54&lt;&gt;0, BG54, BE54)</f>
        <v>0</v>
      </c>
      <c r="BI54">
        <f>1-BH54/AW54</f>
        <v>0</v>
      </c>
      <c r="BJ54">
        <f>(AW54-AV54)/(AW54-BH54)</f>
        <v>0</v>
      </c>
      <c r="BK54">
        <f>(AQ54-AW54)/(AQ54-BH54)</f>
        <v>0</v>
      </c>
      <c r="BL54">
        <f>(AW54-AV54)/(AW54-AP54)</f>
        <v>0</v>
      </c>
      <c r="BM54">
        <f>(AQ54-AW54)/(AQ54-AP54)</f>
        <v>0</v>
      </c>
      <c r="BN54">
        <f>(BJ54*BH54/AV54)</f>
        <v>0</v>
      </c>
      <c r="BO54">
        <f>(1-BN54)</f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f>$B$11*DF54+$C$11*DG54+$F$11*DR54*(1-DU54)</f>
        <v>0</v>
      </c>
      <c r="CI54">
        <f>CH54*CJ54</f>
        <v>0</v>
      </c>
      <c r="CJ54">
        <f>($B$11*$D$9+$C$11*$D$9+$F$11*((EE54+DW54)/MAX(EE54+DW54+EF54, 0.1)*$I$9+EF54/MAX(EE54+DW54+EF54, 0.1)*$J$9))/($B$11+$C$11+$F$11)</f>
        <v>0</v>
      </c>
      <c r="CK54">
        <f>($B$11*$K$9+$C$11*$K$9+$F$11*((EE54+DW54)/MAX(EE54+DW54+EF54, 0.1)*$P$9+EF54/MAX(EE54+DW54+EF54, 0.1)*$Q$9))/($B$11+$C$11+$F$11)</f>
        <v>0</v>
      </c>
      <c r="CL54">
        <v>6</v>
      </c>
      <c r="CM54">
        <v>0.5</v>
      </c>
      <c r="CN54" t="s">
        <v>399</v>
      </c>
      <c r="CO54">
        <v>2</v>
      </c>
      <c r="CP54">
        <v>1657684044</v>
      </c>
      <c r="CQ54">
        <v>377.296</v>
      </c>
      <c r="CR54">
        <v>400.238</v>
      </c>
      <c r="CS54">
        <v>26.6852</v>
      </c>
      <c r="CT54">
        <v>21.8011</v>
      </c>
      <c r="CU54">
        <v>370.657</v>
      </c>
      <c r="CV54">
        <v>25.2427</v>
      </c>
      <c r="CW54">
        <v>550.215</v>
      </c>
      <c r="CX54">
        <v>100.746</v>
      </c>
      <c r="CY54">
        <v>0.100168</v>
      </c>
      <c r="CZ54">
        <v>28.4885</v>
      </c>
      <c r="DA54">
        <v>33.4372</v>
      </c>
      <c r="DB54">
        <v>999.9</v>
      </c>
      <c r="DC54">
        <v>0</v>
      </c>
      <c r="DD54">
        <v>0</v>
      </c>
      <c r="DE54">
        <v>4998.75</v>
      </c>
      <c r="DF54">
        <v>0</v>
      </c>
      <c r="DG54">
        <v>1741.37</v>
      </c>
      <c r="DH54">
        <v>-22.4578</v>
      </c>
      <c r="DI54">
        <v>388.138</v>
      </c>
      <c r="DJ54">
        <v>409.159</v>
      </c>
      <c r="DK54">
        <v>4.88406</v>
      </c>
      <c r="DL54">
        <v>400.238</v>
      </c>
      <c r="DM54">
        <v>21.8011</v>
      </c>
      <c r="DN54">
        <v>2.68842</v>
      </c>
      <c r="DO54">
        <v>2.19637</v>
      </c>
      <c r="DP54">
        <v>22.2145</v>
      </c>
      <c r="DQ54">
        <v>18.9359</v>
      </c>
      <c r="DR54">
        <v>1500.19</v>
      </c>
      <c r="DS54">
        <v>0.973006</v>
      </c>
      <c r="DT54">
        <v>0.0269938</v>
      </c>
      <c r="DU54">
        <v>0</v>
      </c>
      <c r="DV54">
        <v>2.4397</v>
      </c>
      <c r="DW54">
        <v>0</v>
      </c>
      <c r="DX54">
        <v>16471.6</v>
      </c>
      <c r="DY54">
        <v>13305.3</v>
      </c>
      <c r="DZ54">
        <v>37.687</v>
      </c>
      <c r="EA54">
        <v>39.875</v>
      </c>
      <c r="EB54">
        <v>38.312</v>
      </c>
      <c r="EC54">
        <v>38.75</v>
      </c>
      <c r="ED54">
        <v>37.875</v>
      </c>
      <c r="EE54">
        <v>1459.69</v>
      </c>
      <c r="EF54">
        <v>40.5</v>
      </c>
      <c r="EG54">
        <v>0</v>
      </c>
      <c r="EH54">
        <v>1657684044.9</v>
      </c>
      <c r="EI54">
        <v>0</v>
      </c>
      <c r="EJ54">
        <v>2.373168</v>
      </c>
      <c r="EK54">
        <v>-0.8187999899839686</v>
      </c>
      <c r="EL54">
        <v>-1313.907690819314</v>
      </c>
      <c r="EM54">
        <v>16632.156</v>
      </c>
      <c r="EN54">
        <v>15</v>
      </c>
      <c r="EO54">
        <v>1657684066</v>
      </c>
      <c r="EP54" t="s">
        <v>518</v>
      </c>
      <c r="EQ54">
        <v>1657684066</v>
      </c>
      <c r="ER54">
        <v>1657683968</v>
      </c>
      <c r="ES54">
        <v>34</v>
      </c>
      <c r="ET54">
        <v>-0.579</v>
      </c>
      <c r="EU54">
        <v>0.011</v>
      </c>
      <c r="EV54">
        <v>6.639</v>
      </c>
      <c r="EW54">
        <v>1.261</v>
      </c>
      <c r="EX54">
        <v>401</v>
      </c>
      <c r="EY54">
        <v>22</v>
      </c>
      <c r="EZ54">
        <v>0.11</v>
      </c>
      <c r="FA54">
        <v>0.02</v>
      </c>
      <c r="FB54">
        <v>-22.13689268292683</v>
      </c>
      <c r="FC54">
        <v>-5.123836933797924</v>
      </c>
      <c r="FD54">
        <v>0.5768470898499981</v>
      </c>
      <c r="FE54">
        <v>0</v>
      </c>
      <c r="FF54">
        <v>4.88143756097561</v>
      </c>
      <c r="FG54">
        <v>0.06580996515681027</v>
      </c>
      <c r="FH54">
        <v>0.009322470305007454</v>
      </c>
      <c r="FI54">
        <v>1</v>
      </c>
      <c r="FJ54">
        <v>1</v>
      </c>
      <c r="FK54">
        <v>2</v>
      </c>
      <c r="FL54" t="s">
        <v>401</v>
      </c>
      <c r="FM54">
        <v>3.05578</v>
      </c>
      <c r="FN54">
        <v>2.76412</v>
      </c>
      <c r="FO54">
        <v>0.094051</v>
      </c>
      <c r="FP54">
        <v>0.100317</v>
      </c>
      <c r="FQ54">
        <v>0.123821</v>
      </c>
      <c r="FR54">
        <v>0.111843</v>
      </c>
      <c r="FS54">
        <v>28444.9</v>
      </c>
      <c r="FT54">
        <v>22180.6</v>
      </c>
      <c r="FU54">
        <v>29498.1</v>
      </c>
      <c r="FV54">
        <v>24125.5</v>
      </c>
      <c r="FW54">
        <v>33734</v>
      </c>
      <c r="FX54">
        <v>31271.6</v>
      </c>
      <c r="FY54">
        <v>42320.9</v>
      </c>
      <c r="FZ54">
        <v>39339.4</v>
      </c>
      <c r="GA54">
        <v>2.0368</v>
      </c>
      <c r="GB54">
        <v>1.88065</v>
      </c>
      <c r="GC54">
        <v>0.304565</v>
      </c>
      <c r="GD54">
        <v>0</v>
      </c>
      <c r="GE54">
        <v>28.4884</v>
      </c>
      <c r="GF54">
        <v>999.9</v>
      </c>
      <c r="GG54">
        <v>42.4</v>
      </c>
      <c r="GH54">
        <v>37.4</v>
      </c>
      <c r="GI54">
        <v>27.12</v>
      </c>
      <c r="GJ54">
        <v>30.8448</v>
      </c>
      <c r="GK54">
        <v>35.8173</v>
      </c>
      <c r="GL54">
        <v>1</v>
      </c>
      <c r="GM54">
        <v>0.339835</v>
      </c>
      <c r="GN54">
        <v>2.33165</v>
      </c>
      <c r="GO54">
        <v>20.2521</v>
      </c>
      <c r="GP54">
        <v>5.22553</v>
      </c>
      <c r="GQ54">
        <v>11.9123</v>
      </c>
      <c r="GR54">
        <v>4.96375</v>
      </c>
      <c r="GS54">
        <v>3.292</v>
      </c>
      <c r="GT54">
        <v>9999</v>
      </c>
      <c r="GU54">
        <v>9999</v>
      </c>
      <c r="GV54">
        <v>9999</v>
      </c>
      <c r="GW54">
        <v>993.7</v>
      </c>
      <c r="GX54">
        <v>1.87729</v>
      </c>
      <c r="GY54">
        <v>1.87561</v>
      </c>
      <c r="GZ54">
        <v>1.87431</v>
      </c>
      <c r="HA54">
        <v>1.87353</v>
      </c>
      <c r="HB54">
        <v>1.87494</v>
      </c>
      <c r="HC54">
        <v>1.86984</v>
      </c>
      <c r="HD54">
        <v>1.87408</v>
      </c>
      <c r="HE54">
        <v>1.87913</v>
      </c>
      <c r="HF54">
        <v>0</v>
      </c>
      <c r="HG54">
        <v>0</v>
      </c>
      <c r="HH54">
        <v>0</v>
      </c>
      <c r="HI54">
        <v>0</v>
      </c>
      <c r="HJ54" t="s">
        <v>402</v>
      </c>
      <c r="HK54" t="s">
        <v>403</v>
      </c>
      <c r="HL54" t="s">
        <v>404</v>
      </c>
      <c r="HM54" t="s">
        <v>405</v>
      </c>
      <c r="HN54" t="s">
        <v>405</v>
      </c>
      <c r="HO54" t="s">
        <v>404</v>
      </c>
      <c r="HP54">
        <v>0</v>
      </c>
      <c r="HQ54">
        <v>100</v>
      </c>
      <c r="HR54">
        <v>100</v>
      </c>
      <c r="HS54">
        <v>6.639</v>
      </c>
      <c r="HT54">
        <v>1.4425</v>
      </c>
      <c r="HU54">
        <v>5.166454520727641</v>
      </c>
      <c r="HV54">
        <v>0.006528983496677464</v>
      </c>
      <c r="HW54">
        <v>-3.637491770542342E-06</v>
      </c>
      <c r="HX54">
        <v>7.290883958971773E-10</v>
      </c>
      <c r="HY54">
        <v>0.4783837342366464</v>
      </c>
      <c r="HZ54">
        <v>0.04196336603461088</v>
      </c>
      <c r="IA54">
        <v>-0.0004000174321647373</v>
      </c>
      <c r="IB54">
        <v>9.93194025241378E-06</v>
      </c>
      <c r="IC54">
        <v>1</v>
      </c>
      <c r="ID54">
        <v>2008</v>
      </c>
      <c r="IE54">
        <v>1</v>
      </c>
      <c r="IF54">
        <v>25</v>
      </c>
      <c r="IG54">
        <v>1.3</v>
      </c>
      <c r="IH54">
        <v>1.3</v>
      </c>
      <c r="II54">
        <v>1.05103</v>
      </c>
      <c r="IJ54">
        <v>2.47192</v>
      </c>
      <c r="IK54">
        <v>1.42578</v>
      </c>
      <c r="IL54">
        <v>2.28271</v>
      </c>
      <c r="IM54">
        <v>1.54785</v>
      </c>
      <c r="IN54">
        <v>2.3877</v>
      </c>
      <c r="IO54">
        <v>39.4416</v>
      </c>
      <c r="IP54">
        <v>14.9463</v>
      </c>
      <c r="IQ54">
        <v>18</v>
      </c>
      <c r="IR54">
        <v>575.164</v>
      </c>
      <c r="IS54">
        <v>459.357</v>
      </c>
      <c r="IT54">
        <v>24.9988</v>
      </c>
      <c r="IU54">
        <v>31.5156</v>
      </c>
      <c r="IV54">
        <v>29.9997</v>
      </c>
      <c r="IW54">
        <v>31.4246</v>
      </c>
      <c r="IX54">
        <v>31.3416</v>
      </c>
      <c r="IY54">
        <v>21.0567</v>
      </c>
      <c r="IZ54">
        <v>20.3465</v>
      </c>
      <c r="JA54">
        <v>8.73967</v>
      </c>
      <c r="JB54">
        <v>25</v>
      </c>
      <c r="JC54">
        <v>400</v>
      </c>
      <c r="JD54">
        <v>21.8564</v>
      </c>
      <c r="JE54">
        <v>98.3464</v>
      </c>
      <c r="JF54">
        <v>100.108</v>
      </c>
    </row>
    <row r="55" spans="1:266">
      <c r="A55">
        <v>39</v>
      </c>
      <c r="B55">
        <v>1657684142</v>
      </c>
      <c r="C55">
        <v>5915.5</v>
      </c>
      <c r="D55" t="s">
        <v>519</v>
      </c>
      <c r="E55" t="s">
        <v>520</v>
      </c>
      <c r="F55" t="s">
        <v>394</v>
      </c>
      <c r="H55" t="s">
        <v>395</v>
      </c>
      <c r="I55" t="s">
        <v>496</v>
      </c>
      <c r="J55" t="s">
        <v>497</v>
      </c>
      <c r="K55">
        <v>1657684142</v>
      </c>
      <c r="L55">
        <f>(M55)/1000</f>
        <v>0</v>
      </c>
      <c r="M55">
        <f>1000*CW55*AK55*(CS55-CT55)/(100*CL55*(1000-AK55*CS55))</f>
        <v>0</v>
      </c>
      <c r="N55">
        <f>CW55*AK55*(CR55-CQ55*(1000-AK55*CT55)/(1000-AK55*CS55))/(100*CL55)</f>
        <v>0</v>
      </c>
      <c r="O55">
        <f>CQ55 - IF(AK55&gt;1, N55*CL55*100.0/(AM55*DE55), 0)</f>
        <v>0</v>
      </c>
      <c r="P55">
        <f>((V55-L55/2)*O55-N55)/(V55+L55/2)</f>
        <v>0</v>
      </c>
      <c r="Q55">
        <f>P55*(CX55+CY55)/1000.0</f>
        <v>0</v>
      </c>
      <c r="R55">
        <f>(CQ55 - IF(AK55&gt;1, N55*CL55*100.0/(AM55*DE55), 0))*(CX55+CY55)/1000.0</f>
        <v>0</v>
      </c>
      <c r="S55">
        <f>2.0/((1/U55-1/T55)+SIGN(U55)*SQRT((1/U55-1/T55)*(1/U55-1/T55) + 4*CM55/((CM55+1)*(CM55+1))*(2*1/U55*1/T55-1/T55*1/T55)))</f>
        <v>0</v>
      </c>
      <c r="T55">
        <f>IF(LEFT(CN55,1)&lt;&gt;"0",IF(LEFT(CN55,1)="1",3.0,CO55),$D$5+$E$5*(DE55*CX55/($K$5*1000))+$F$5*(DE55*CX55/($K$5*1000))*MAX(MIN(CL55,$J$5),$I$5)*MAX(MIN(CL55,$J$5),$I$5)+$G$5*MAX(MIN(CL55,$J$5),$I$5)*(DE55*CX55/($K$5*1000))+$H$5*(DE55*CX55/($K$5*1000))*(DE55*CX55/($K$5*1000)))</f>
        <v>0</v>
      </c>
      <c r="U55">
        <f>L55*(1000-(1000*0.61365*exp(17.502*Y55/(240.97+Y55))/(CX55+CY55)+CS55)/2)/(1000*0.61365*exp(17.502*Y55/(240.97+Y55))/(CX55+CY55)-CS55)</f>
        <v>0</v>
      </c>
      <c r="V55">
        <f>1/((CM55+1)/(S55/1.6)+1/(T55/1.37)) + CM55/((CM55+1)/(S55/1.6) + CM55/(T55/1.37))</f>
        <v>0</v>
      </c>
      <c r="W55">
        <f>(CH55*CK55)</f>
        <v>0</v>
      </c>
      <c r="X55">
        <f>(CZ55+(W55+2*0.95*5.67E-8*(((CZ55+$B$7)+273)^4-(CZ55+273)^4)-44100*L55)/(1.84*29.3*T55+8*0.95*5.67E-8*(CZ55+273)^3))</f>
        <v>0</v>
      </c>
      <c r="Y55">
        <f>($C$7*DA55+$D$7*DB55+$E$7*X55)</f>
        <v>0</v>
      </c>
      <c r="Z55">
        <f>0.61365*exp(17.502*Y55/(240.97+Y55))</f>
        <v>0</v>
      </c>
      <c r="AA55">
        <f>(AB55/AC55*100)</f>
        <v>0</v>
      </c>
      <c r="AB55">
        <f>CS55*(CX55+CY55)/1000</f>
        <v>0</v>
      </c>
      <c r="AC55">
        <f>0.61365*exp(17.502*CZ55/(240.97+CZ55))</f>
        <v>0</v>
      </c>
      <c r="AD55">
        <f>(Z55-CS55*(CX55+CY55)/1000)</f>
        <v>0</v>
      </c>
      <c r="AE55">
        <f>(-L55*44100)</f>
        <v>0</v>
      </c>
      <c r="AF55">
        <f>2*29.3*T55*0.92*(CZ55-Y55)</f>
        <v>0</v>
      </c>
      <c r="AG55">
        <f>2*0.95*5.67E-8*(((CZ55+$B$7)+273)^4-(Y55+273)^4)</f>
        <v>0</v>
      </c>
      <c r="AH55">
        <f>W55+AG55+AE55+AF55</f>
        <v>0</v>
      </c>
      <c r="AI55">
        <v>0</v>
      </c>
      <c r="AJ55">
        <v>0</v>
      </c>
      <c r="AK55">
        <f>IF(AI55*$H$13&gt;=AM55,1.0,(AM55/(AM55-AI55*$H$13)))</f>
        <v>0</v>
      </c>
      <c r="AL55">
        <f>(AK55-1)*100</f>
        <v>0</v>
      </c>
      <c r="AM55">
        <f>MAX(0,($B$13+$C$13*DE55)/(1+$D$13*DE55)*CX55/(CZ55+273)*$E$13)</f>
        <v>0</v>
      </c>
      <c r="AN55" t="s">
        <v>398</v>
      </c>
      <c r="AO55" t="s">
        <v>398</v>
      </c>
      <c r="AP55">
        <v>0</v>
      </c>
      <c r="AQ55">
        <v>0</v>
      </c>
      <c r="AR55">
        <f>1-AP55/AQ55</f>
        <v>0</v>
      </c>
      <c r="AS55">
        <v>0</v>
      </c>
      <c r="AT55" t="s">
        <v>398</v>
      </c>
      <c r="AU55" t="s">
        <v>398</v>
      </c>
      <c r="AV55">
        <v>0</v>
      </c>
      <c r="AW55">
        <v>0</v>
      </c>
      <c r="AX55">
        <f>1-AV55/AW55</f>
        <v>0</v>
      </c>
      <c r="AY55">
        <v>0.5</v>
      </c>
      <c r="AZ55">
        <f>CI55</f>
        <v>0</v>
      </c>
      <c r="BA55">
        <f>N55</f>
        <v>0</v>
      </c>
      <c r="BB55">
        <f>AX55*AY55*AZ55</f>
        <v>0</v>
      </c>
      <c r="BC55">
        <f>(BA55-AS55)/AZ55</f>
        <v>0</v>
      </c>
      <c r="BD55">
        <f>(AQ55-AW55)/AW55</f>
        <v>0</v>
      </c>
      <c r="BE55">
        <f>AP55/(AR55+AP55/AW55)</f>
        <v>0</v>
      </c>
      <c r="BF55" t="s">
        <v>398</v>
      </c>
      <c r="BG55">
        <v>0</v>
      </c>
      <c r="BH55">
        <f>IF(BG55&lt;&gt;0, BG55, BE55)</f>
        <v>0</v>
      </c>
      <c r="BI55">
        <f>1-BH55/AW55</f>
        <v>0</v>
      </c>
      <c r="BJ55">
        <f>(AW55-AV55)/(AW55-BH55)</f>
        <v>0</v>
      </c>
      <c r="BK55">
        <f>(AQ55-AW55)/(AQ55-BH55)</f>
        <v>0</v>
      </c>
      <c r="BL55">
        <f>(AW55-AV55)/(AW55-AP55)</f>
        <v>0</v>
      </c>
      <c r="BM55">
        <f>(AQ55-AW55)/(AQ55-AP55)</f>
        <v>0</v>
      </c>
      <c r="BN55">
        <f>(BJ55*BH55/AV55)</f>
        <v>0</v>
      </c>
      <c r="BO55">
        <f>(1-BN55)</f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f>$B$11*DF55+$C$11*DG55+$F$11*DR55*(1-DU55)</f>
        <v>0</v>
      </c>
      <c r="CI55">
        <f>CH55*CJ55</f>
        <v>0</v>
      </c>
      <c r="CJ55">
        <f>($B$11*$D$9+$C$11*$D$9+$F$11*((EE55+DW55)/MAX(EE55+DW55+EF55, 0.1)*$I$9+EF55/MAX(EE55+DW55+EF55, 0.1)*$J$9))/($B$11+$C$11+$F$11)</f>
        <v>0</v>
      </c>
      <c r="CK55">
        <f>($B$11*$K$9+$C$11*$K$9+$F$11*((EE55+DW55)/MAX(EE55+DW55+EF55, 0.1)*$P$9+EF55/MAX(EE55+DW55+EF55, 0.1)*$Q$9))/($B$11+$C$11+$F$11)</f>
        <v>0</v>
      </c>
      <c r="CL55">
        <v>6</v>
      </c>
      <c r="CM55">
        <v>0.5</v>
      </c>
      <c r="CN55" t="s">
        <v>399</v>
      </c>
      <c r="CO55">
        <v>2</v>
      </c>
      <c r="CP55">
        <v>1657684142</v>
      </c>
      <c r="CQ55">
        <v>377.11</v>
      </c>
      <c r="CR55">
        <v>400.08</v>
      </c>
      <c r="CS55">
        <v>26.5366</v>
      </c>
      <c r="CT55">
        <v>21.5363</v>
      </c>
      <c r="CU55">
        <v>370.566</v>
      </c>
      <c r="CV55">
        <v>25.0999</v>
      </c>
      <c r="CW55">
        <v>550.107</v>
      </c>
      <c r="CX55">
        <v>100.746</v>
      </c>
      <c r="CY55">
        <v>0.099983</v>
      </c>
      <c r="CZ55">
        <v>28.4922</v>
      </c>
      <c r="DA55">
        <v>34.1657</v>
      </c>
      <c r="DB55">
        <v>999.9</v>
      </c>
      <c r="DC55">
        <v>0</v>
      </c>
      <c r="DD55">
        <v>0</v>
      </c>
      <c r="DE55">
        <v>4991.25</v>
      </c>
      <c r="DF55">
        <v>0</v>
      </c>
      <c r="DG55">
        <v>1752.86</v>
      </c>
      <c r="DH55">
        <v>-22.9702</v>
      </c>
      <c r="DI55">
        <v>387.39</v>
      </c>
      <c r="DJ55">
        <v>408.886</v>
      </c>
      <c r="DK55">
        <v>5.00026</v>
      </c>
      <c r="DL55">
        <v>400.08</v>
      </c>
      <c r="DM55">
        <v>21.5363</v>
      </c>
      <c r="DN55">
        <v>2.67346</v>
      </c>
      <c r="DO55">
        <v>2.1697</v>
      </c>
      <c r="DP55">
        <v>22.1229</v>
      </c>
      <c r="DQ55">
        <v>18.7403</v>
      </c>
      <c r="DR55">
        <v>1499.91</v>
      </c>
      <c r="DS55">
        <v>0.973006</v>
      </c>
      <c r="DT55">
        <v>0.0269938</v>
      </c>
      <c r="DU55">
        <v>0</v>
      </c>
      <c r="DV55">
        <v>2.2498</v>
      </c>
      <c r="DW55">
        <v>0</v>
      </c>
      <c r="DX55">
        <v>16937.6</v>
      </c>
      <c r="DY55">
        <v>13302.8</v>
      </c>
      <c r="DZ55">
        <v>37.75</v>
      </c>
      <c r="EA55">
        <v>39.937</v>
      </c>
      <c r="EB55">
        <v>38.375</v>
      </c>
      <c r="EC55">
        <v>38.75</v>
      </c>
      <c r="ED55">
        <v>37.875</v>
      </c>
      <c r="EE55">
        <v>1459.42</v>
      </c>
      <c r="EF55">
        <v>40.49</v>
      </c>
      <c r="EG55">
        <v>0</v>
      </c>
      <c r="EH55">
        <v>1657684142.7</v>
      </c>
      <c r="EI55">
        <v>0</v>
      </c>
      <c r="EJ55">
        <v>2.378619230769231</v>
      </c>
      <c r="EK55">
        <v>0.3012615270331839</v>
      </c>
      <c r="EL55">
        <v>790.888888617241</v>
      </c>
      <c r="EM55">
        <v>16820.91153846154</v>
      </c>
      <c r="EN55">
        <v>15</v>
      </c>
      <c r="EO55">
        <v>1657684066</v>
      </c>
      <c r="EP55" t="s">
        <v>518</v>
      </c>
      <c r="EQ55">
        <v>1657684066</v>
      </c>
      <c r="ER55">
        <v>1657683968</v>
      </c>
      <c r="ES55">
        <v>34</v>
      </c>
      <c r="ET55">
        <v>-0.579</v>
      </c>
      <c r="EU55">
        <v>0.011</v>
      </c>
      <c r="EV55">
        <v>6.639</v>
      </c>
      <c r="EW55">
        <v>1.261</v>
      </c>
      <c r="EX55">
        <v>401</v>
      </c>
      <c r="EY55">
        <v>22</v>
      </c>
      <c r="EZ55">
        <v>0.11</v>
      </c>
      <c r="FA55">
        <v>0.02</v>
      </c>
      <c r="FB55">
        <v>-22.94993902439024</v>
      </c>
      <c r="FC55">
        <v>-0.416420905923352</v>
      </c>
      <c r="FD55">
        <v>0.0474628063781745</v>
      </c>
      <c r="FE55">
        <v>0</v>
      </c>
      <c r="FF55">
        <v>5.023653414634146</v>
      </c>
      <c r="FG55">
        <v>-0.1612053658536561</v>
      </c>
      <c r="FH55">
        <v>0.01618034604377708</v>
      </c>
      <c r="FI55">
        <v>1</v>
      </c>
      <c r="FJ55">
        <v>1</v>
      </c>
      <c r="FK55">
        <v>2</v>
      </c>
      <c r="FL55" t="s">
        <v>401</v>
      </c>
      <c r="FM55">
        <v>3.05557</v>
      </c>
      <c r="FN55">
        <v>2.7639</v>
      </c>
      <c r="FO55">
        <v>0.0940372</v>
      </c>
      <c r="FP55">
        <v>0.100288</v>
      </c>
      <c r="FQ55">
        <v>0.12334</v>
      </c>
      <c r="FR55">
        <v>0.1109</v>
      </c>
      <c r="FS55">
        <v>28448.6</v>
      </c>
      <c r="FT55">
        <v>22181.1</v>
      </c>
      <c r="FU55">
        <v>29501.3</v>
      </c>
      <c r="FV55">
        <v>24125.1</v>
      </c>
      <c r="FW55">
        <v>33755.3</v>
      </c>
      <c r="FX55">
        <v>31304.8</v>
      </c>
      <c r="FY55">
        <v>42324.3</v>
      </c>
      <c r="FZ55">
        <v>39339</v>
      </c>
      <c r="GA55">
        <v>2.03705</v>
      </c>
      <c r="GB55">
        <v>1.8818</v>
      </c>
      <c r="GC55">
        <v>0.34802</v>
      </c>
      <c r="GD55">
        <v>0</v>
      </c>
      <c r="GE55">
        <v>28.5141</v>
      </c>
      <c r="GF55">
        <v>999.9</v>
      </c>
      <c r="GG55">
        <v>42.4</v>
      </c>
      <c r="GH55">
        <v>37.3</v>
      </c>
      <c r="GI55">
        <v>26.9719</v>
      </c>
      <c r="GJ55">
        <v>30.8948</v>
      </c>
      <c r="GK55">
        <v>35.8373</v>
      </c>
      <c r="GL55">
        <v>1</v>
      </c>
      <c r="GM55">
        <v>0.337439</v>
      </c>
      <c r="GN55">
        <v>2.33032</v>
      </c>
      <c r="GO55">
        <v>20.2519</v>
      </c>
      <c r="GP55">
        <v>5.22403</v>
      </c>
      <c r="GQ55">
        <v>11.912</v>
      </c>
      <c r="GR55">
        <v>4.9637</v>
      </c>
      <c r="GS55">
        <v>3.292</v>
      </c>
      <c r="GT55">
        <v>9999</v>
      </c>
      <c r="GU55">
        <v>9999</v>
      </c>
      <c r="GV55">
        <v>9999</v>
      </c>
      <c r="GW55">
        <v>993.7</v>
      </c>
      <c r="GX55">
        <v>1.87727</v>
      </c>
      <c r="GY55">
        <v>1.87561</v>
      </c>
      <c r="GZ55">
        <v>1.87425</v>
      </c>
      <c r="HA55">
        <v>1.87349</v>
      </c>
      <c r="HB55">
        <v>1.87494</v>
      </c>
      <c r="HC55">
        <v>1.86981</v>
      </c>
      <c r="HD55">
        <v>1.87407</v>
      </c>
      <c r="HE55">
        <v>1.87912</v>
      </c>
      <c r="HF55">
        <v>0</v>
      </c>
      <c r="HG55">
        <v>0</v>
      </c>
      <c r="HH55">
        <v>0</v>
      </c>
      <c r="HI55">
        <v>0</v>
      </c>
      <c r="HJ55" t="s">
        <v>402</v>
      </c>
      <c r="HK55" t="s">
        <v>403</v>
      </c>
      <c r="HL55" t="s">
        <v>404</v>
      </c>
      <c r="HM55" t="s">
        <v>405</v>
      </c>
      <c r="HN55" t="s">
        <v>405</v>
      </c>
      <c r="HO55" t="s">
        <v>404</v>
      </c>
      <c r="HP55">
        <v>0</v>
      </c>
      <c r="HQ55">
        <v>100</v>
      </c>
      <c r="HR55">
        <v>100</v>
      </c>
      <c r="HS55">
        <v>6.544</v>
      </c>
      <c r="HT55">
        <v>1.4367</v>
      </c>
      <c r="HU55">
        <v>4.586916938576262</v>
      </c>
      <c r="HV55">
        <v>0.006528983496677464</v>
      </c>
      <c r="HW55">
        <v>-3.637491770542342E-06</v>
      </c>
      <c r="HX55">
        <v>7.290883958971773E-10</v>
      </c>
      <c r="HY55">
        <v>0.4783837342366464</v>
      </c>
      <c r="HZ55">
        <v>0.04196336603461088</v>
      </c>
      <c r="IA55">
        <v>-0.0004000174321647373</v>
      </c>
      <c r="IB55">
        <v>9.93194025241378E-06</v>
      </c>
      <c r="IC55">
        <v>1</v>
      </c>
      <c r="ID55">
        <v>2008</v>
      </c>
      <c r="IE55">
        <v>1</v>
      </c>
      <c r="IF55">
        <v>25</v>
      </c>
      <c r="IG55">
        <v>1.3</v>
      </c>
      <c r="IH55">
        <v>2.9</v>
      </c>
      <c r="II55">
        <v>1.04614</v>
      </c>
      <c r="IJ55">
        <v>2.46582</v>
      </c>
      <c r="IK55">
        <v>1.42578</v>
      </c>
      <c r="IL55">
        <v>2.28271</v>
      </c>
      <c r="IM55">
        <v>1.54785</v>
      </c>
      <c r="IN55">
        <v>2.33032</v>
      </c>
      <c r="IO55">
        <v>39.3418</v>
      </c>
      <c r="IP55">
        <v>14.9201</v>
      </c>
      <c r="IQ55">
        <v>18</v>
      </c>
      <c r="IR55">
        <v>575.15</v>
      </c>
      <c r="IS55">
        <v>459.965</v>
      </c>
      <c r="IT55">
        <v>24.9997</v>
      </c>
      <c r="IU55">
        <v>31.4799</v>
      </c>
      <c r="IV55">
        <v>30.0002</v>
      </c>
      <c r="IW55">
        <v>31.4035</v>
      </c>
      <c r="IX55">
        <v>31.3281</v>
      </c>
      <c r="IY55">
        <v>20.9644</v>
      </c>
      <c r="IZ55">
        <v>20.8352</v>
      </c>
      <c r="JA55">
        <v>8.56883</v>
      </c>
      <c r="JB55">
        <v>25</v>
      </c>
      <c r="JC55">
        <v>400</v>
      </c>
      <c r="JD55">
        <v>21.5865</v>
      </c>
      <c r="JE55">
        <v>98.3553</v>
      </c>
      <c r="JF55">
        <v>100.107</v>
      </c>
    </row>
    <row r="56" spans="1:266">
      <c r="A56">
        <v>40</v>
      </c>
      <c r="B56">
        <v>1657684217.5</v>
      </c>
      <c r="C56">
        <v>5991</v>
      </c>
      <c r="D56" t="s">
        <v>521</v>
      </c>
      <c r="E56" t="s">
        <v>522</v>
      </c>
      <c r="F56" t="s">
        <v>394</v>
      </c>
      <c r="H56" t="s">
        <v>395</v>
      </c>
      <c r="I56" t="s">
        <v>496</v>
      </c>
      <c r="J56" t="s">
        <v>497</v>
      </c>
      <c r="K56">
        <v>1657684217.5</v>
      </c>
      <c r="L56">
        <f>(M56)/1000</f>
        <v>0</v>
      </c>
      <c r="M56">
        <f>1000*CW56*AK56*(CS56-CT56)/(100*CL56*(1000-AK56*CS56))</f>
        <v>0</v>
      </c>
      <c r="N56">
        <f>CW56*AK56*(CR56-CQ56*(1000-AK56*CT56)/(1000-AK56*CS56))/(100*CL56)</f>
        <v>0</v>
      </c>
      <c r="O56">
        <f>CQ56 - IF(AK56&gt;1, N56*CL56*100.0/(AM56*DE56), 0)</f>
        <v>0</v>
      </c>
      <c r="P56">
        <f>((V56-L56/2)*O56-N56)/(V56+L56/2)</f>
        <v>0</v>
      </c>
      <c r="Q56">
        <f>P56*(CX56+CY56)/1000.0</f>
        <v>0</v>
      </c>
      <c r="R56">
        <f>(CQ56 - IF(AK56&gt;1, N56*CL56*100.0/(AM56*DE56), 0))*(CX56+CY56)/1000.0</f>
        <v>0</v>
      </c>
      <c r="S56">
        <f>2.0/((1/U56-1/T56)+SIGN(U56)*SQRT((1/U56-1/T56)*(1/U56-1/T56) + 4*CM56/((CM56+1)*(CM56+1))*(2*1/U56*1/T56-1/T56*1/T56)))</f>
        <v>0</v>
      </c>
      <c r="T56">
        <f>IF(LEFT(CN56,1)&lt;&gt;"0",IF(LEFT(CN56,1)="1",3.0,CO56),$D$5+$E$5*(DE56*CX56/($K$5*1000))+$F$5*(DE56*CX56/($K$5*1000))*MAX(MIN(CL56,$J$5),$I$5)*MAX(MIN(CL56,$J$5),$I$5)+$G$5*MAX(MIN(CL56,$J$5),$I$5)*(DE56*CX56/($K$5*1000))+$H$5*(DE56*CX56/($K$5*1000))*(DE56*CX56/($K$5*1000)))</f>
        <v>0</v>
      </c>
      <c r="U56">
        <f>L56*(1000-(1000*0.61365*exp(17.502*Y56/(240.97+Y56))/(CX56+CY56)+CS56)/2)/(1000*0.61365*exp(17.502*Y56/(240.97+Y56))/(CX56+CY56)-CS56)</f>
        <v>0</v>
      </c>
      <c r="V56">
        <f>1/((CM56+1)/(S56/1.6)+1/(T56/1.37)) + CM56/((CM56+1)/(S56/1.6) + CM56/(T56/1.37))</f>
        <v>0</v>
      </c>
      <c r="W56">
        <f>(CH56*CK56)</f>
        <v>0</v>
      </c>
      <c r="X56">
        <f>(CZ56+(W56+2*0.95*5.67E-8*(((CZ56+$B$7)+273)^4-(CZ56+273)^4)-44100*L56)/(1.84*29.3*T56+8*0.95*5.67E-8*(CZ56+273)^3))</f>
        <v>0</v>
      </c>
      <c r="Y56">
        <f>($C$7*DA56+$D$7*DB56+$E$7*X56)</f>
        <v>0</v>
      </c>
      <c r="Z56">
        <f>0.61365*exp(17.502*Y56/(240.97+Y56))</f>
        <v>0</v>
      </c>
      <c r="AA56">
        <f>(AB56/AC56*100)</f>
        <v>0</v>
      </c>
      <c r="AB56">
        <f>CS56*(CX56+CY56)/1000</f>
        <v>0</v>
      </c>
      <c r="AC56">
        <f>0.61365*exp(17.502*CZ56/(240.97+CZ56))</f>
        <v>0</v>
      </c>
      <c r="AD56">
        <f>(Z56-CS56*(CX56+CY56)/1000)</f>
        <v>0</v>
      </c>
      <c r="AE56">
        <f>(-L56*44100)</f>
        <v>0</v>
      </c>
      <c r="AF56">
        <f>2*29.3*T56*0.92*(CZ56-Y56)</f>
        <v>0</v>
      </c>
      <c r="AG56">
        <f>2*0.95*5.67E-8*(((CZ56+$B$7)+273)^4-(Y56+273)^4)</f>
        <v>0</v>
      </c>
      <c r="AH56">
        <f>W56+AG56+AE56+AF56</f>
        <v>0</v>
      </c>
      <c r="AI56">
        <v>0</v>
      </c>
      <c r="AJ56">
        <v>0</v>
      </c>
      <c r="AK56">
        <f>IF(AI56*$H$13&gt;=AM56,1.0,(AM56/(AM56-AI56*$H$13)))</f>
        <v>0</v>
      </c>
      <c r="AL56">
        <f>(AK56-1)*100</f>
        <v>0</v>
      </c>
      <c r="AM56">
        <f>MAX(0,($B$13+$C$13*DE56)/(1+$D$13*DE56)*CX56/(CZ56+273)*$E$13)</f>
        <v>0</v>
      </c>
      <c r="AN56" t="s">
        <v>398</v>
      </c>
      <c r="AO56" t="s">
        <v>398</v>
      </c>
      <c r="AP56">
        <v>0</v>
      </c>
      <c r="AQ56">
        <v>0</v>
      </c>
      <c r="AR56">
        <f>1-AP56/AQ56</f>
        <v>0</v>
      </c>
      <c r="AS56">
        <v>0</v>
      </c>
      <c r="AT56" t="s">
        <v>398</v>
      </c>
      <c r="AU56" t="s">
        <v>398</v>
      </c>
      <c r="AV56">
        <v>0</v>
      </c>
      <c r="AW56">
        <v>0</v>
      </c>
      <c r="AX56">
        <f>1-AV56/AW56</f>
        <v>0</v>
      </c>
      <c r="AY56">
        <v>0.5</v>
      </c>
      <c r="AZ56">
        <f>CI56</f>
        <v>0</v>
      </c>
      <c r="BA56">
        <f>N56</f>
        <v>0</v>
      </c>
      <c r="BB56">
        <f>AX56*AY56*AZ56</f>
        <v>0</v>
      </c>
      <c r="BC56">
        <f>(BA56-AS56)/AZ56</f>
        <v>0</v>
      </c>
      <c r="BD56">
        <f>(AQ56-AW56)/AW56</f>
        <v>0</v>
      </c>
      <c r="BE56">
        <f>AP56/(AR56+AP56/AW56)</f>
        <v>0</v>
      </c>
      <c r="BF56" t="s">
        <v>398</v>
      </c>
      <c r="BG56">
        <v>0</v>
      </c>
      <c r="BH56">
        <f>IF(BG56&lt;&gt;0, BG56, BE56)</f>
        <v>0</v>
      </c>
      <c r="BI56">
        <f>1-BH56/AW56</f>
        <v>0</v>
      </c>
      <c r="BJ56">
        <f>(AW56-AV56)/(AW56-BH56)</f>
        <v>0</v>
      </c>
      <c r="BK56">
        <f>(AQ56-AW56)/(AQ56-BH56)</f>
        <v>0</v>
      </c>
      <c r="BL56">
        <f>(AW56-AV56)/(AW56-AP56)</f>
        <v>0</v>
      </c>
      <c r="BM56">
        <f>(AQ56-AW56)/(AQ56-AP56)</f>
        <v>0</v>
      </c>
      <c r="BN56">
        <f>(BJ56*BH56/AV56)</f>
        <v>0</v>
      </c>
      <c r="BO56">
        <f>(1-BN56)</f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f>$B$11*DF56+$C$11*DG56+$F$11*DR56*(1-DU56)</f>
        <v>0</v>
      </c>
      <c r="CI56">
        <f>CH56*CJ56</f>
        <v>0</v>
      </c>
      <c r="CJ56">
        <f>($B$11*$D$9+$C$11*$D$9+$F$11*((EE56+DW56)/MAX(EE56+DW56+EF56, 0.1)*$I$9+EF56/MAX(EE56+DW56+EF56, 0.1)*$J$9))/($B$11+$C$11+$F$11)</f>
        <v>0</v>
      </c>
      <c r="CK56">
        <f>($B$11*$K$9+$C$11*$K$9+$F$11*((EE56+DW56)/MAX(EE56+DW56+EF56, 0.1)*$P$9+EF56/MAX(EE56+DW56+EF56, 0.1)*$Q$9))/($B$11+$C$11+$F$11)</f>
        <v>0</v>
      </c>
      <c r="CL56">
        <v>6</v>
      </c>
      <c r="CM56">
        <v>0.5</v>
      </c>
      <c r="CN56" t="s">
        <v>399</v>
      </c>
      <c r="CO56">
        <v>2</v>
      </c>
      <c r="CP56">
        <v>1657684217.5</v>
      </c>
      <c r="CQ56">
        <v>570.197</v>
      </c>
      <c r="CR56">
        <v>600.045</v>
      </c>
      <c r="CS56">
        <v>26.5156</v>
      </c>
      <c r="CT56">
        <v>21.5596</v>
      </c>
      <c r="CU56">
        <v>562.3200000000001</v>
      </c>
      <c r="CV56">
        <v>25.0797</v>
      </c>
      <c r="CW56">
        <v>550.224</v>
      </c>
      <c r="CX56">
        <v>100.742</v>
      </c>
      <c r="CY56">
        <v>0.100122</v>
      </c>
      <c r="CZ56">
        <v>28.4665</v>
      </c>
      <c r="DA56">
        <v>141.818</v>
      </c>
      <c r="DB56">
        <v>999.9</v>
      </c>
      <c r="DC56">
        <v>0</v>
      </c>
      <c r="DD56">
        <v>0</v>
      </c>
      <c r="DE56">
        <v>5011.88</v>
      </c>
      <c r="DF56">
        <v>0</v>
      </c>
      <c r="DG56">
        <v>1748.64</v>
      </c>
      <c r="DH56">
        <v>-30.4874</v>
      </c>
      <c r="DI56">
        <v>585.071</v>
      </c>
      <c r="DJ56">
        <v>613.2670000000001</v>
      </c>
      <c r="DK56">
        <v>4.95601</v>
      </c>
      <c r="DL56">
        <v>600.045</v>
      </c>
      <c r="DM56">
        <v>21.5596</v>
      </c>
      <c r="DN56">
        <v>2.67124</v>
      </c>
      <c r="DO56">
        <v>2.17196</v>
      </c>
      <c r="DP56">
        <v>22.1092</v>
      </c>
      <c r="DQ56">
        <v>18.757</v>
      </c>
      <c r="DR56">
        <v>1500.1</v>
      </c>
      <c r="DS56">
        <v>0.973011</v>
      </c>
      <c r="DT56">
        <v>0.0269887</v>
      </c>
      <c r="DU56">
        <v>0</v>
      </c>
      <c r="DV56">
        <v>2.3481</v>
      </c>
      <c r="DW56">
        <v>0</v>
      </c>
      <c r="DX56">
        <v>17461.1</v>
      </c>
      <c r="DY56">
        <v>13304.5</v>
      </c>
      <c r="DZ56">
        <v>37.937</v>
      </c>
      <c r="EA56">
        <v>40.125</v>
      </c>
      <c r="EB56">
        <v>38.562</v>
      </c>
      <c r="EC56">
        <v>38.875</v>
      </c>
      <c r="ED56">
        <v>38</v>
      </c>
      <c r="EE56">
        <v>1459.61</v>
      </c>
      <c r="EF56">
        <v>40.49</v>
      </c>
      <c r="EG56">
        <v>0</v>
      </c>
      <c r="EH56">
        <v>1657684218.3</v>
      </c>
      <c r="EI56">
        <v>0</v>
      </c>
      <c r="EJ56">
        <v>2.383903846153846</v>
      </c>
      <c r="EK56">
        <v>-0.526000013063968</v>
      </c>
      <c r="EL56">
        <v>500.8102566162141</v>
      </c>
      <c r="EM56">
        <v>17360.50384615385</v>
      </c>
      <c r="EN56">
        <v>15</v>
      </c>
      <c r="EO56">
        <v>1657684244</v>
      </c>
      <c r="EP56" t="s">
        <v>523</v>
      </c>
      <c r="EQ56">
        <v>1657684244</v>
      </c>
      <c r="ER56">
        <v>1657683968</v>
      </c>
      <c r="ES56">
        <v>35</v>
      </c>
      <c r="ET56">
        <v>0.548</v>
      </c>
      <c r="EU56">
        <v>0.011</v>
      </c>
      <c r="EV56">
        <v>7.877</v>
      </c>
      <c r="EW56">
        <v>1.261</v>
      </c>
      <c r="EX56">
        <v>600</v>
      </c>
      <c r="EY56">
        <v>22</v>
      </c>
      <c r="EZ56">
        <v>0.06</v>
      </c>
      <c r="FA56">
        <v>0.02</v>
      </c>
      <c r="FB56">
        <v>-30.7427275</v>
      </c>
      <c r="FC56">
        <v>1.348035647279578</v>
      </c>
      <c r="FD56">
        <v>0.1366019051614946</v>
      </c>
      <c r="FE56">
        <v>0</v>
      </c>
      <c r="FF56">
        <v>4.935666</v>
      </c>
      <c r="FG56">
        <v>0.1297839399624572</v>
      </c>
      <c r="FH56">
        <v>0.0128114175250047</v>
      </c>
      <c r="FI56">
        <v>1</v>
      </c>
      <c r="FJ56">
        <v>1</v>
      </c>
      <c r="FK56">
        <v>2</v>
      </c>
      <c r="FL56" t="s">
        <v>401</v>
      </c>
      <c r="FM56">
        <v>3.05581</v>
      </c>
      <c r="FN56">
        <v>2.76412</v>
      </c>
      <c r="FO56">
        <v>0.128442</v>
      </c>
      <c r="FP56">
        <v>0.135098</v>
      </c>
      <c r="FQ56">
        <v>0.123256</v>
      </c>
      <c r="FR56">
        <v>0.110968</v>
      </c>
      <c r="FS56">
        <v>27361.2</v>
      </c>
      <c r="FT56">
        <v>21318.8</v>
      </c>
      <c r="FU56">
        <v>29495</v>
      </c>
      <c r="FV56">
        <v>24121.5</v>
      </c>
      <c r="FW56">
        <v>33752.6</v>
      </c>
      <c r="FX56">
        <v>31299</v>
      </c>
      <c r="FY56">
        <v>42314.9</v>
      </c>
      <c r="FZ56">
        <v>39333.2</v>
      </c>
      <c r="GA56">
        <v>2.037</v>
      </c>
      <c r="GB56">
        <v>1.88133</v>
      </c>
      <c r="GC56">
        <v>7.64932</v>
      </c>
      <c r="GD56">
        <v>0</v>
      </c>
      <c r="GE56">
        <v>28.4837</v>
      </c>
      <c r="GF56">
        <v>999.9</v>
      </c>
      <c r="GG56">
        <v>42.3</v>
      </c>
      <c r="GH56">
        <v>37.2</v>
      </c>
      <c r="GI56">
        <v>26.7638</v>
      </c>
      <c r="GJ56">
        <v>30.6848</v>
      </c>
      <c r="GK56">
        <v>36.0978</v>
      </c>
      <c r="GL56">
        <v>1</v>
      </c>
      <c r="GM56">
        <v>0.343326</v>
      </c>
      <c r="GN56">
        <v>2.2971</v>
      </c>
      <c r="GO56">
        <v>20.2525</v>
      </c>
      <c r="GP56">
        <v>5.22358</v>
      </c>
      <c r="GQ56">
        <v>11.9126</v>
      </c>
      <c r="GR56">
        <v>4.96375</v>
      </c>
      <c r="GS56">
        <v>3.292</v>
      </c>
      <c r="GT56">
        <v>9999</v>
      </c>
      <c r="GU56">
        <v>9999</v>
      </c>
      <c r="GV56">
        <v>9999</v>
      </c>
      <c r="GW56">
        <v>993.8</v>
      </c>
      <c r="GX56">
        <v>1.87726</v>
      </c>
      <c r="GY56">
        <v>1.87561</v>
      </c>
      <c r="GZ56">
        <v>1.87425</v>
      </c>
      <c r="HA56">
        <v>1.87348</v>
      </c>
      <c r="HB56">
        <v>1.8749</v>
      </c>
      <c r="HC56">
        <v>1.86981</v>
      </c>
      <c r="HD56">
        <v>1.87408</v>
      </c>
      <c r="HE56">
        <v>1.87913</v>
      </c>
      <c r="HF56">
        <v>0</v>
      </c>
      <c r="HG56">
        <v>0</v>
      </c>
      <c r="HH56">
        <v>0</v>
      </c>
      <c r="HI56">
        <v>0</v>
      </c>
      <c r="HJ56" t="s">
        <v>402</v>
      </c>
      <c r="HK56" t="s">
        <v>403</v>
      </c>
      <c r="HL56" t="s">
        <v>404</v>
      </c>
      <c r="HM56" t="s">
        <v>405</v>
      </c>
      <c r="HN56" t="s">
        <v>405</v>
      </c>
      <c r="HO56" t="s">
        <v>404</v>
      </c>
      <c r="HP56">
        <v>0</v>
      </c>
      <c r="HQ56">
        <v>100</v>
      </c>
      <c r="HR56">
        <v>100</v>
      </c>
      <c r="HS56">
        <v>7.877</v>
      </c>
      <c r="HT56">
        <v>1.4359</v>
      </c>
      <c r="HU56">
        <v>4.586916938576262</v>
      </c>
      <c r="HV56">
        <v>0.006528983496677464</v>
      </c>
      <c r="HW56">
        <v>-3.637491770542342E-06</v>
      </c>
      <c r="HX56">
        <v>7.290883958971773E-10</v>
      </c>
      <c r="HY56">
        <v>0.4783837342366464</v>
      </c>
      <c r="HZ56">
        <v>0.04196336603461088</v>
      </c>
      <c r="IA56">
        <v>-0.0004000174321647373</v>
      </c>
      <c r="IB56">
        <v>9.93194025241378E-06</v>
      </c>
      <c r="IC56">
        <v>1</v>
      </c>
      <c r="ID56">
        <v>2008</v>
      </c>
      <c r="IE56">
        <v>1</v>
      </c>
      <c r="IF56">
        <v>25</v>
      </c>
      <c r="IG56">
        <v>2.5</v>
      </c>
      <c r="IH56">
        <v>4.2</v>
      </c>
      <c r="II56">
        <v>1.4563</v>
      </c>
      <c r="IJ56">
        <v>2.4585</v>
      </c>
      <c r="IK56">
        <v>1.42578</v>
      </c>
      <c r="IL56">
        <v>2.28271</v>
      </c>
      <c r="IM56">
        <v>1.54785</v>
      </c>
      <c r="IN56">
        <v>2.38892</v>
      </c>
      <c r="IO56">
        <v>39.292</v>
      </c>
      <c r="IP56">
        <v>14.9113</v>
      </c>
      <c r="IQ56">
        <v>18</v>
      </c>
      <c r="IR56">
        <v>575.458</v>
      </c>
      <c r="IS56">
        <v>459.996</v>
      </c>
      <c r="IT56">
        <v>24.9992</v>
      </c>
      <c r="IU56">
        <v>31.5185</v>
      </c>
      <c r="IV56">
        <v>30.0005</v>
      </c>
      <c r="IW56">
        <v>31.4418</v>
      </c>
      <c r="IX56">
        <v>31.3714</v>
      </c>
      <c r="IY56">
        <v>29.1732</v>
      </c>
      <c r="IZ56">
        <v>20.2749</v>
      </c>
      <c r="JA56">
        <v>8.19544</v>
      </c>
      <c r="JB56">
        <v>25</v>
      </c>
      <c r="JC56">
        <v>600</v>
      </c>
      <c r="JD56">
        <v>21.5906</v>
      </c>
      <c r="JE56">
        <v>98.3339</v>
      </c>
      <c r="JF56">
        <v>100.092</v>
      </c>
    </row>
    <row r="57" spans="1:266">
      <c r="A57">
        <v>41</v>
      </c>
      <c r="B57">
        <v>1657684320</v>
      </c>
      <c r="C57">
        <v>6093.5</v>
      </c>
      <c r="D57" t="s">
        <v>524</v>
      </c>
      <c r="E57" t="s">
        <v>525</v>
      </c>
      <c r="F57" t="s">
        <v>394</v>
      </c>
      <c r="H57" t="s">
        <v>395</v>
      </c>
      <c r="I57" t="s">
        <v>496</v>
      </c>
      <c r="J57" t="s">
        <v>497</v>
      </c>
      <c r="K57">
        <v>1657684320</v>
      </c>
      <c r="L57">
        <f>(M57)/1000</f>
        <v>0</v>
      </c>
      <c r="M57">
        <f>1000*CW57*AK57*(CS57-CT57)/(100*CL57*(1000-AK57*CS57))</f>
        <v>0</v>
      </c>
      <c r="N57">
        <f>CW57*AK57*(CR57-CQ57*(1000-AK57*CT57)/(1000-AK57*CS57))/(100*CL57)</f>
        <v>0</v>
      </c>
      <c r="O57">
        <f>CQ57 - IF(AK57&gt;1, N57*CL57*100.0/(AM57*DE57), 0)</f>
        <v>0</v>
      </c>
      <c r="P57">
        <f>((V57-L57/2)*O57-N57)/(V57+L57/2)</f>
        <v>0</v>
      </c>
      <c r="Q57">
        <f>P57*(CX57+CY57)/1000.0</f>
        <v>0</v>
      </c>
      <c r="R57">
        <f>(CQ57 - IF(AK57&gt;1, N57*CL57*100.0/(AM57*DE57), 0))*(CX57+CY57)/1000.0</f>
        <v>0</v>
      </c>
      <c r="S57">
        <f>2.0/((1/U57-1/T57)+SIGN(U57)*SQRT((1/U57-1/T57)*(1/U57-1/T57) + 4*CM57/((CM57+1)*(CM57+1))*(2*1/U57*1/T57-1/T57*1/T57)))</f>
        <v>0</v>
      </c>
      <c r="T57">
        <f>IF(LEFT(CN57,1)&lt;&gt;"0",IF(LEFT(CN57,1)="1",3.0,CO57),$D$5+$E$5*(DE57*CX57/($K$5*1000))+$F$5*(DE57*CX57/($K$5*1000))*MAX(MIN(CL57,$J$5),$I$5)*MAX(MIN(CL57,$J$5),$I$5)+$G$5*MAX(MIN(CL57,$J$5),$I$5)*(DE57*CX57/($K$5*1000))+$H$5*(DE57*CX57/($K$5*1000))*(DE57*CX57/($K$5*1000)))</f>
        <v>0</v>
      </c>
      <c r="U57">
        <f>L57*(1000-(1000*0.61365*exp(17.502*Y57/(240.97+Y57))/(CX57+CY57)+CS57)/2)/(1000*0.61365*exp(17.502*Y57/(240.97+Y57))/(CX57+CY57)-CS57)</f>
        <v>0</v>
      </c>
      <c r="V57">
        <f>1/((CM57+1)/(S57/1.6)+1/(T57/1.37)) + CM57/((CM57+1)/(S57/1.6) + CM57/(T57/1.37))</f>
        <v>0</v>
      </c>
      <c r="W57">
        <f>(CH57*CK57)</f>
        <v>0</v>
      </c>
      <c r="X57">
        <f>(CZ57+(W57+2*0.95*5.67E-8*(((CZ57+$B$7)+273)^4-(CZ57+273)^4)-44100*L57)/(1.84*29.3*T57+8*0.95*5.67E-8*(CZ57+273)^3))</f>
        <v>0</v>
      </c>
      <c r="Y57">
        <f>($C$7*DA57+$D$7*DB57+$E$7*X57)</f>
        <v>0</v>
      </c>
      <c r="Z57">
        <f>0.61365*exp(17.502*Y57/(240.97+Y57))</f>
        <v>0</v>
      </c>
      <c r="AA57">
        <f>(AB57/AC57*100)</f>
        <v>0</v>
      </c>
      <c r="AB57">
        <f>CS57*(CX57+CY57)/1000</f>
        <v>0</v>
      </c>
      <c r="AC57">
        <f>0.61365*exp(17.502*CZ57/(240.97+CZ57))</f>
        <v>0</v>
      </c>
      <c r="AD57">
        <f>(Z57-CS57*(CX57+CY57)/1000)</f>
        <v>0</v>
      </c>
      <c r="AE57">
        <f>(-L57*44100)</f>
        <v>0</v>
      </c>
      <c r="AF57">
        <f>2*29.3*T57*0.92*(CZ57-Y57)</f>
        <v>0</v>
      </c>
      <c r="AG57">
        <f>2*0.95*5.67E-8*(((CZ57+$B$7)+273)^4-(Y57+273)^4)</f>
        <v>0</v>
      </c>
      <c r="AH57">
        <f>W57+AG57+AE57+AF57</f>
        <v>0</v>
      </c>
      <c r="AI57">
        <v>0</v>
      </c>
      <c r="AJ57">
        <v>0</v>
      </c>
      <c r="AK57">
        <f>IF(AI57*$H$13&gt;=AM57,1.0,(AM57/(AM57-AI57*$H$13)))</f>
        <v>0</v>
      </c>
      <c r="AL57">
        <f>(AK57-1)*100</f>
        <v>0</v>
      </c>
      <c r="AM57">
        <f>MAX(0,($B$13+$C$13*DE57)/(1+$D$13*DE57)*CX57/(CZ57+273)*$E$13)</f>
        <v>0</v>
      </c>
      <c r="AN57" t="s">
        <v>398</v>
      </c>
      <c r="AO57" t="s">
        <v>398</v>
      </c>
      <c r="AP57">
        <v>0</v>
      </c>
      <c r="AQ57">
        <v>0</v>
      </c>
      <c r="AR57">
        <f>1-AP57/AQ57</f>
        <v>0</v>
      </c>
      <c r="AS57">
        <v>0</v>
      </c>
      <c r="AT57" t="s">
        <v>398</v>
      </c>
      <c r="AU57" t="s">
        <v>398</v>
      </c>
      <c r="AV57">
        <v>0</v>
      </c>
      <c r="AW57">
        <v>0</v>
      </c>
      <c r="AX57">
        <f>1-AV57/AW57</f>
        <v>0</v>
      </c>
      <c r="AY57">
        <v>0.5</v>
      </c>
      <c r="AZ57">
        <f>CI57</f>
        <v>0</v>
      </c>
      <c r="BA57">
        <f>N57</f>
        <v>0</v>
      </c>
      <c r="BB57">
        <f>AX57*AY57*AZ57</f>
        <v>0</v>
      </c>
      <c r="BC57">
        <f>(BA57-AS57)/AZ57</f>
        <v>0</v>
      </c>
      <c r="BD57">
        <f>(AQ57-AW57)/AW57</f>
        <v>0</v>
      </c>
      <c r="BE57">
        <f>AP57/(AR57+AP57/AW57)</f>
        <v>0</v>
      </c>
      <c r="BF57" t="s">
        <v>398</v>
      </c>
      <c r="BG57">
        <v>0</v>
      </c>
      <c r="BH57">
        <f>IF(BG57&lt;&gt;0, BG57, BE57)</f>
        <v>0</v>
      </c>
      <c r="BI57">
        <f>1-BH57/AW57</f>
        <v>0</v>
      </c>
      <c r="BJ57">
        <f>(AW57-AV57)/(AW57-BH57)</f>
        <v>0</v>
      </c>
      <c r="BK57">
        <f>(AQ57-AW57)/(AQ57-BH57)</f>
        <v>0</v>
      </c>
      <c r="BL57">
        <f>(AW57-AV57)/(AW57-AP57)</f>
        <v>0</v>
      </c>
      <c r="BM57">
        <f>(AQ57-AW57)/(AQ57-AP57)</f>
        <v>0</v>
      </c>
      <c r="BN57">
        <f>(BJ57*BH57/AV57)</f>
        <v>0</v>
      </c>
      <c r="BO57">
        <f>(1-BN57)</f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f>$B$11*DF57+$C$11*DG57+$F$11*DR57*(1-DU57)</f>
        <v>0</v>
      </c>
      <c r="CI57">
        <f>CH57*CJ57</f>
        <v>0</v>
      </c>
      <c r="CJ57">
        <f>($B$11*$D$9+$C$11*$D$9+$F$11*((EE57+DW57)/MAX(EE57+DW57+EF57, 0.1)*$I$9+EF57/MAX(EE57+DW57+EF57, 0.1)*$J$9))/($B$11+$C$11+$F$11)</f>
        <v>0</v>
      </c>
      <c r="CK57">
        <f>($B$11*$K$9+$C$11*$K$9+$F$11*((EE57+DW57)/MAX(EE57+DW57+EF57, 0.1)*$P$9+EF57/MAX(EE57+DW57+EF57, 0.1)*$Q$9))/($B$11+$C$11+$F$11)</f>
        <v>0</v>
      </c>
      <c r="CL57">
        <v>6</v>
      </c>
      <c r="CM57">
        <v>0.5</v>
      </c>
      <c r="CN57" t="s">
        <v>399</v>
      </c>
      <c r="CO57">
        <v>2</v>
      </c>
      <c r="CP57">
        <v>1657684320</v>
      </c>
      <c r="CQ57">
        <v>768.034</v>
      </c>
      <c r="CR57">
        <v>799.897</v>
      </c>
      <c r="CS57">
        <v>26.28</v>
      </c>
      <c r="CT57">
        <v>21.1185</v>
      </c>
      <c r="CU57">
        <v>759.422</v>
      </c>
      <c r="CV57">
        <v>24.8533</v>
      </c>
      <c r="CW57">
        <v>550.066</v>
      </c>
      <c r="CX57">
        <v>100.743</v>
      </c>
      <c r="CY57">
        <v>0.0997613</v>
      </c>
      <c r="CZ57">
        <v>28.4652</v>
      </c>
      <c r="DA57">
        <v>999.9</v>
      </c>
      <c r="DB57">
        <v>999.9</v>
      </c>
      <c r="DC57">
        <v>0</v>
      </c>
      <c r="DD57">
        <v>0</v>
      </c>
      <c r="DE57">
        <v>4994.38</v>
      </c>
      <c r="DF57">
        <v>0</v>
      </c>
      <c r="DG57">
        <v>1751.15</v>
      </c>
      <c r="DH57">
        <v>-32.1599</v>
      </c>
      <c r="DI57">
        <v>788.458</v>
      </c>
      <c r="DJ57">
        <v>817.154</v>
      </c>
      <c r="DK57">
        <v>5.16143</v>
      </c>
      <c r="DL57">
        <v>799.897</v>
      </c>
      <c r="DM57">
        <v>21.1185</v>
      </c>
      <c r="DN57">
        <v>2.64752</v>
      </c>
      <c r="DO57">
        <v>2.12755</v>
      </c>
      <c r="DP57">
        <v>21.963</v>
      </c>
      <c r="DQ57">
        <v>18.4269</v>
      </c>
      <c r="DR57">
        <v>1499.84</v>
      </c>
      <c r="DS57">
        <v>0.973006</v>
      </c>
      <c r="DT57">
        <v>0.0269938</v>
      </c>
      <c r="DU57">
        <v>0</v>
      </c>
      <c r="DV57">
        <v>2.2822</v>
      </c>
      <c r="DW57">
        <v>0</v>
      </c>
      <c r="DX57">
        <v>17499.1</v>
      </c>
      <c r="DY57">
        <v>13302.2</v>
      </c>
      <c r="DZ57">
        <v>38.125</v>
      </c>
      <c r="EA57">
        <v>40.25</v>
      </c>
      <c r="EB57">
        <v>38.687</v>
      </c>
      <c r="EC57">
        <v>39.125</v>
      </c>
      <c r="ED57">
        <v>38.187</v>
      </c>
      <c r="EE57">
        <v>1459.35</v>
      </c>
      <c r="EF57">
        <v>40.49</v>
      </c>
      <c r="EG57">
        <v>0</v>
      </c>
      <c r="EH57">
        <v>1657684320.9</v>
      </c>
      <c r="EI57">
        <v>0</v>
      </c>
      <c r="EJ57">
        <v>2.342012</v>
      </c>
      <c r="EK57">
        <v>-0.1454846205494739</v>
      </c>
      <c r="EL57">
        <v>-998.0769195804842</v>
      </c>
      <c r="EM57">
        <v>17577.936</v>
      </c>
      <c r="EN57">
        <v>15</v>
      </c>
      <c r="EO57">
        <v>1657684347</v>
      </c>
      <c r="EP57" t="s">
        <v>526</v>
      </c>
      <c r="EQ57">
        <v>1657684347</v>
      </c>
      <c r="ER57">
        <v>1657683968</v>
      </c>
      <c r="ES57">
        <v>36</v>
      </c>
      <c r="ET57">
        <v>0.227</v>
      </c>
      <c r="EU57">
        <v>0.011</v>
      </c>
      <c r="EV57">
        <v>8.612</v>
      </c>
      <c r="EW57">
        <v>1.261</v>
      </c>
      <c r="EX57">
        <v>800</v>
      </c>
      <c r="EY57">
        <v>22</v>
      </c>
      <c r="EZ57">
        <v>0.08</v>
      </c>
      <c r="FA57">
        <v>0.02</v>
      </c>
      <c r="FB57">
        <v>-33.29311500000001</v>
      </c>
      <c r="FC57">
        <v>5.825076923077092</v>
      </c>
      <c r="FD57">
        <v>0.5922425172807168</v>
      </c>
      <c r="FE57">
        <v>0</v>
      </c>
      <c r="FF57">
        <v>5.218033749999999</v>
      </c>
      <c r="FG57">
        <v>-0.2694215009380947</v>
      </c>
      <c r="FH57">
        <v>0.02802238450663151</v>
      </c>
      <c r="FI57">
        <v>1</v>
      </c>
      <c r="FJ57">
        <v>1</v>
      </c>
      <c r="FK57">
        <v>2</v>
      </c>
      <c r="FL57" t="s">
        <v>401</v>
      </c>
      <c r="FM57">
        <v>3.05532</v>
      </c>
      <c r="FN57">
        <v>2.76368</v>
      </c>
      <c r="FO57">
        <v>0.158169</v>
      </c>
      <c r="FP57">
        <v>0.16447</v>
      </c>
      <c r="FQ57">
        <v>0.122463</v>
      </c>
      <c r="FR57">
        <v>0.109366</v>
      </c>
      <c r="FS57">
        <v>26421.4</v>
      </c>
      <c r="FT57">
        <v>20590.4</v>
      </c>
      <c r="FU57">
        <v>29489.6</v>
      </c>
      <c r="FV57">
        <v>24117.9</v>
      </c>
      <c r="FW57">
        <v>33777.6</v>
      </c>
      <c r="FX57">
        <v>31352.8</v>
      </c>
      <c r="FY57">
        <v>42305.6</v>
      </c>
      <c r="FZ57">
        <v>39327.9</v>
      </c>
      <c r="GA57">
        <v>2.0363</v>
      </c>
      <c r="GB57">
        <v>1.88108</v>
      </c>
      <c r="GC57">
        <v>0</v>
      </c>
      <c r="GD57">
        <v>0</v>
      </c>
      <c r="GE57">
        <v>28.3845</v>
      </c>
      <c r="GF57">
        <v>999.9</v>
      </c>
      <c r="GG57">
        <v>42.2</v>
      </c>
      <c r="GH57">
        <v>37.1</v>
      </c>
      <c r="GI57">
        <v>26.5539</v>
      </c>
      <c r="GJ57">
        <v>30.6648</v>
      </c>
      <c r="GK57">
        <v>36.4022</v>
      </c>
      <c r="GL57">
        <v>1</v>
      </c>
      <c r="GM57">
        <v>0.350854</v>
      </c>
      <c r="GN57">
        <v>2.33347</v>
      </c>
      <c r="GO57">
        <v>20.2516</v>
      </c>
      <c r="GP57">
        <v>5.22418</v>
      </c>
      <c r="GQ57">
        <v>11.9137</v>
      </c>
      <c r="GR57">
        <v>4.96345</v>
      </c>
      <c r="GS57">
        <v>3.2914</v>
      </c>
      <c r="GT57">
        <v>9999</v>
      </c>
      <c r="GU57">
        <v>9999</v>
      </c>
      <c r="GV57">
        <v>9999</v>
      </c>
      <c r="GW57">
        <v>993.8</v>
      </c>
      <c r="GX57">
        <v>1.87726</v>
      </c>
      <c r="GY57">
        <v>1.87561</v>
      </c>
      <c r="GZ57">
        <v>1.87424</v>
      </c>
      <c r="HA57">
        <v>1.87348</v>
      </c>
      <c r="HB57">
        <v>1.87491</v>
      </c>
      <c r="HC57">
        <v>1.86981</v>
      </c>
      <c r="HD57">
        <v>1.87407</v>
      </c>
      <c r="HE57">
        <v>1.87916</v>
      </c>
      <c r="HF57">
        <v>0</v>
      </c>
      <c r="HG57">
        <v>0</v>
      </c>
      <c r="HH57">
        <v>0</v>
      </c>
      <c r="HI57">
        <v>0</v>
      </c>
      <c r="HJ57" t="s">
        <v>402</v>
      </c>
      <c r="HK57" t="s">
        <v>403</v>
      </c>
      <c r="HL57" t="s">
        <v>404</v>
      </c>
      <c r="HM57" t="s">
        <v>405</v>
      </c>
      <c r="HN57" t="s">
        <v>405</v>
      </c>
      <c r="HO57" t="s">
        <v>404</v>
      </c>
      <c r="HP57">
        <v>0</v>
      </c>
      <c r="HQ57">
        <v>100</v>
      </c>
      <c r="HR57">
        <v>100</v>
      </c>
      <c r="HS57">
        <v>8.612</v>
      </c>
      <c r="HT57">
        <v>1.4267</v>
      </c>
      <c r="HU57">
        <v>5.134696716057811</v>
      </c>
      <c r="HV57">
        <v>0.006528983496677464</v>
      </c>
      <c r="HW57">
        <v>-3.637491770542342E-06</v>
      </c>
      <c r="HX57">
        <v>7.290883958971773E-10</v>
      </c>
      <c r="HY57">
        <v>0.4783837342366464</v>
      </c>
      <c r="HZ57">
        <v>0.04196336603461088</v>
      </c>
      <c r="IA57">
        <v>-0.0004000174321647373</v>
      </c>
      <c r="IB57">
        <v>9.93194025241378E-06</v>
      </c>
      <c r="IC57">
        <v>1</v>
      </c>
      <c r="ID57">
        <v>2008</v>
      </c>
      <c r="IE57">
        <v>1</v>
      </c>
      <c r="IF57">
        <v>25</v>
      </c>
      <c r="IG57">
        <v>1.3</v>
      </c>
      <c r="IH57">
        <v>5.9</v>
      </c>
      <c r="II57">
        <v>1.84448</v>
      </c>
      <c r="IJ57">
        <v>2.47437</v>
      </c>
      <c r="IK57">
        <v>1.42578</v>
      </c>
      <c r="IL57">
        <v>2.28271</v>
      </c>
      <c r="IM57">
        <v>1.54785</v>
      </c>
      <c r="IN57">
        <v>2.27173</v>
      </c>
      <c r="IO57">
        <v>39.1924</v>
      </c>
      <c r="IP57">
        <v>14.8763</v>
      </c>
      <c r="IQ57">
        <v>18</v>
      </c>
      <c r="IR57">
        <v>575.58</v>
      </c>
      <c r="IS57">
        <v>460.313</v>
      </c>
      <c r="IT57">
        <v>25.0011</v>
      </c>
      <c r="IU57">
        <v>31.5991</v>
      </c>
      <c r="IV57">
        <v>30.0002</v>
      </c>
      <c r="IW57">
        <v>31.5102</v>
      </c>
      <c r="IX57">
        <v>31.4346</v>
      </c>
      <c r="IY57">
        <v>36.9462</v>
      </c>
      <c r="IZ57">
        <v>21.6116</v>
      </c>
      <c r="JA57">
        <v>7.95589</v>
      </c>
      <c r="JB57">
        <v>25</v>
      </c>
      <c r="JC57">
        <v>800</v>
      </c>
      <c r="JD57">
        <v>21.1177</v>
      </c>
      <c r="JE57">
        <v>98.3137</v>
      </c>
      <c r="JF57">
        <v>100.078</v>
      </c>
    </row>
    <row r="58" spans="1:266">
      <c r="A58">
        <v>42</v>
      </c>
      <c r="B58">
        <v>1657684423</v>
      </c>
      <c r="C58">
        <v>6196.5</v>
      </c>
      <c r="D58" t="s">
        <v>527</v>
      </c>
      <c r="E58" t="s">
        <v>528</v>
      </c>
      <c r="F58" t="s">
        <v>394</v>
      </c>
      <c r="H58" t="s">
        <v>395</v>
      </c>
      <c r="I58" t="s">
        <v>496</v>
      </c>
      <c r="J58" t="s">
        <v>497</v>
      </c>
      <c r="K58">
        <v>1657684423</v>
      </c>
      <c r="L58">
        <f>(M58)/1000</f>
        <v>0</v>
      </c>
      <c r="M58">
        <f>1000*CW58*AK58*(CS58-CT58)/(100*CL58*(1000-AK58*CS58))</f>
        <v>0</v>
      </c>
      <c r="N58">
        <f>CW58*AK58*(CR58-CQ58*(1000-AK58*CT58)/(1000-AK58*CS58))/(100*CL58)</f>
        <v>0</v>
      </c>
      <c r="O58">
        <f>CQ58 - IF(AK58&gt;1, N58*CL58*100.0/(AM58*DE58), 0)</f>
        <v>0</v>
      </c>
      <c r="P58">
        <f>((V58-L58/2)*O58-N58)/(V58+L58/2)</f>
        <v>0</v>
      </c>
      <c r="Q58">
        <f>P58*(CX58+CY58)/1000.0</f>
        <v>0</v>
      </c>
      <c r="R58">
        <f>(CQ58 - IF(AK58&gt;1, N58*CL58*100.0/(AM58*DE58), 0))*(CX58+CY58)/1000.0</f>
        <v>0</v>
      </c>
      <c r="S58">
        <f>2.0/((1/U58-1/T58)+SIGN(U58)*SQRT((1/U58-1/T58)*(1/U58-1/T58) + 4*CM58/((CM58+1)*(CM58+1))*(2*1/U58*1/T58-1/T58*1/T58)))</f>
        <v>0</v>
      </c>
      <c r="T58">
        <f>IF(LEFT(CN58,1)&lt;&gt;"0",IF(LEFT(CN58,1)="1",3.0,CO58),$D$5+$E$5*(DE58*CX58/($K$5*1000))+$F$5*(DE58*CX58/($K$5*1000))*MAX(MIN(CL58,$J$5),$I$5)*MAX(MIN(CL58,$J$5),$I$5)+$G$5*MAX(MIN(CL58,$J$5),$I$5)*(DE58*CX58/($K$5*1000))+$H$5*(DE58*CX58/($K$5*1000))*(DE58*CX58/($K$5*1000)))</f>
        <v>0</v>
      </c>
      <c r="U58">
        <f>L58*(1000-(1000*0.61365*exp(17.502*Y58/(240.97+Y58))/(CX58+CY58)+CS58)/2)/(1000*0.61365*exp(17.502*Y58/(240.97+Y58))/(CX58+CY58)-CS58)</f>
        <v>0</v>
      </c>
      <c r="V58">
        <f>1/((CM58+1)/(S58/1.6)+1/(T58/1.37)) + CM58/((CM58+1)/(S58/1.6) + CM58/(T58/1.37))</f>
        <v>0</v>
      </c>
      <c r="W58">
        <f>(CH58*CK58)</f>
        <v>0</v>
      </c>
      <c r="X58">
        <f>(CZ58+(W58+2*0.95*5.67E-8*(((CZ58+$B$7)+273)^4-(CZ58+273)^4)-44100*L58)/(1.84*29.3*T58+8*0.95*5.67E-8*(CZ58+273)^3))</f>
        <v>0</v>
      </c>
      <c r="Y58">
        <f>($C$7*DA58+$D$7*DB58+$E$7*X58)</f>
        <v>0</v>
      </c>
      <c r="Z58">
        <f>0.61365*exp(17.502*Y58/(240.97+Y58))</f>
        <v>0</v>
      </c>
      <c r="AA58">
        <f>(AB58/AC58*100)</f>
        <v>0</v>
      </c>
      <c r="AB58">
        <f>CS58*(CX58+CY58)/1000</f>
        <v>0</v>
      </c>
      <c r="AC58">
        <f>0.61365*exp(17.502*CZ58/(240.97+CZ58))</f>
        <v>0</v>
      </c>
      <c r="AD58">
        <f>(Z58-CS58*(CX58+CY58)/1000)</f>
        <v>0</v>
      </c>
      <c r="AE58">
        <f>(-L58*44100)</f>
        <v>0</v>
      </c>
      <c r="AF58">
        <f>2*29.3*T58*0.92*(CZ58-Y58)</f>
        <v>0</v>
      </c>
      <c r="AG58">
        <f>2*0.95*5.67E-8*(((CZ58+$B$7)+273)^4-(Y58+273)^4)</f>
        <v>0</v>
      </c>
      <c r="AH58">
        <f>W58+AG58+AE58+AF58</f>
        <v>0</v>
      </c>
      <c r="AI58">
        <v>0</v>
      </c>
      <c r="AJ58">
        <v>0</v>
      </c>
      <c r="AK58">
        <f>IF(AI58*$H$13&gt;=AM58,1.0,(AM58/(AM58-AI58*$H$13)))</f>
        <v>0</v>
      </c>
      <c r="AL58">
        <f>(AK58-1)*100</f>
        <v>0</v>
      </c>
      <c r="AM58">
        <f>MAX(0,($B$13+$C$13*DE58)/(1+$D$13*DE58)*CX58/(CZ58+273)*$E$13)</f>
        <v>0</v>
      </c>
      <c r="AN58" t="s">
        <v>398</v>
      </c>
      <c r="AO58" t="s">
        <v>398</v>
      </c>
      <c r="AP58">
        <v>0</v>
      </c>
      <c r="AQ58">
        <v>0</v>
      </c>
      <c r="AR58">
        <f>1-AP58/AQ58</f>
        <v>0</v>
      </c>
      <c r="AS58">
        <v>0</v>
      </c>
      <c r="AT58" t="s">
        <v>398</v>
      </c>
      <c r="AU58" t="s">
        <v>398</v>
      </c>
      <c r="AV58">
        <v>0</v>
      </c>
      <c r="AW58">
        <v>0</v>
      </c>
      <c r="AX58">
        <f>1-AV58/AW58</f>
        <v>0</v>
      </c>
      <c r="AY58">
        <v>0.5</v>
      </c>
      <c r="AZ58">
        <f>CI58</f>
        <v>0</v>
      </c>
      <c r="BA58">
        <f>N58</f>
        <v>0</v>
      </c>
      <c r="BB58">
        <f>AX58*AY58*AZ58</f>
        <v>0</v>
      </c>
      <c r="BC58">
        <f>(BA58-AS58)/AZ58</f>
        <v>0</v>
      </c>
      <c r="BD58">
        <f>(AQ58-AW58)/AW58</f>
        <v>0</v>
      </c>
      <c r="BE58">
        <f>AP58/(AR58+AP58/AW58)</f>
        <v>0</v>
      </c>
      <c r="BF58" t="s">
        <v>398</v>
      </c>
      <c r="BG58">
        <v>0</v>
      </c>
      <c r="BH58">
        <f>IF(BG58&lt;&gt;0, BG58, BE58)</f>
        <v>0</v>
      </c>
      <c r="BI58">
        <f>1-BH58/AW58</f>
        <v>0</v>
      </c>
      <c r="BJ58">
        <f>(AW58-AV58)/(AW58-BH58)</f>
        <v>0</v>
      </c>
      <c r="BK58">
        <f>(AQ58-AW58)/(AQ58-BH58)</f>
        <v>0</v>
      </c>
      <c r="BL58">
        <f>(AW58-AV58)/(AW58-AP58)</f>
        <v>0</v>
      </c>
      <c r="BM58">
        <f>(AQ58-AW58)/(AQ58-AP58)</f>
        <v>0</v>
      </c>
      <c r="BN58">
        <f>(BJ58*BH58/AV58)</f>
        <v>0</v>
      </c>
      <c r="BO58">
        <f>(1-BN58)</f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f>$B$11*DF58+$C$11*DG58+$F$11*DR58*(1-DU58)</f>
        <v>0</v>
      </c>
      <c r="CI58">
        <f>CH58*CJ58</f>
        <v>0</v>
      </c>
      <c r="CJ58">
        <f>($B$11*$D$9+$C$11*$D$9+$F$11*((EE58+DW58)/MAX(EE58+DW58+EF58, 0.1)*$I$9+EF58/MAX(EE58+DW58+EF58, 0.1)*$J$9))/($B$11+$C$11+$F$11)</f>
        <v>0</v>
      </c>
      <c r="CK58">
        <f>($B$11*$K$9+$C$11*$K$9+$F$11*((EE58+DW58)/MAX(EE58+DW58+EF58, 0.1)*$P$9+EF58/MAX(EE58+DW58+EF58, 0.1)*$Q$9))/($B$11+$C$11+$F$11)</f>
        <v>0</v>
      </c>
      <c r="CL58">
        <v>6</v>
      </c>
      <c r="CM58">
        <v>0.5</v>
      </c>
      <c r="CN58" t="s">
        <v>399</v>
      </c>
      <c r="CO58">
        <v>2</v>
      </c>
      <c r="CP58">
        <v>1657684423</v>
      </c>
      <c r="CQ58">
        <v>966.578</v>
      </c>
      <c r="CR58">
        <v>999.922</v>
      </c>
      <c r="CS58">
        <v>26.4841</v>
      </c>
      <c r="CT58">
        <v>21.4485</v>
      </c>
      <c r="CU58">
        <v>957.747</v>
      </c>
      <c r="CV58">
        <v>25.0495</v>
      </c>
      <c r="CW58">
        <v>550.194</v>
      </c>
      <c r="CX58">
        <v>100.748</v>
      </c>
      <c r="CY58">
        <v>0.0999302</v>
      </c>
      <c r="CZ58">
        <v>28.4379</v>
      </c>
      <c r="DA58">
        <v>999.9</v>
      </c>
      <c r="DB58">
        <v>999.9</v>
      </c>
      <c r="DC58">
        <v>0</v>
      </c>
      <c r="DD58">
        <v>0</v>
      </c>
      <c r="DE58">
        <v>5026.25</v>
      </c>
      <c r="DF58">
        <v>0</v>
      </c>
      <c r="DG58">
        <v>1747.02</v>
      </c>
      <c r="DH58">
        <v>-33.2563</v>
      </c>
      <c r="DI58">
        <v>992.9640000000001</v>
      </c>
      <c r="DJ58">
        <v>1021.84</v>
      </c>
      <c r="DK58">
        <v>5.03557</v>
      </c>
      <c r="DL58">
        <v>999.922</v>
      </c>
      <c r="DM58">
        <v>21.4485</v>
      </c>
      <c r="DN58">
        <v>2.66822</v>
      </c>
      <c r="DO58">
        <v>2.1609</v>
      </c>
      <c r="DP58">
        <v>22.0907</v>
      </c>
      <c r="DQ58">
        <v>18.6753</v>
      </c>
      <c r="DR58">
        <v>1499.92</v>
      </c>
      <c r="DS58">
        <v>0.973006</v>
      </c>
      <c r="DT58">
        <v>0.0269938</v>
      </c>
      <c r="DU58">
        <v>0</v>
      </c>
      <c r="DV58">
        <v>2.3378</v>
      </c>
      <c r="DW58">
        <v>0</v>
      </c>
      <c r="DX58">
        <v>17576.3</v>
      </c>
      <c r="DY58">
        <v>13302.9</v>
      </c>
      <c r="DZ58">
        <v>38</v>
      </c>
      <c r="EA58">
        <v>40.187</v>
      </c>
      <c r="EB58">
        <v>38.562</v>
      </c>
      <c r="EC58">
        <v>39.125</v>
      </c>
      <c r="ED58">
        <v>38.125</v>
      </c>
      <c r="EE58">
        <v>1459.43</v>
      </c>
      <c r="EF58">
        <v>40.49</v>
      </c>
      <c r="EG58">
        <v>0</v>
      </c>
      <c r="EH58">
        <v>1657684424.1</v>
      </c>
      <c r="EI58">
        <v>0</v>
      </c>
      <c r="EJ58">
        <v>2.341548</v>
      </c>
      <c r="EK58">
        <v>0.4261999996319807</v>
      </c>
      <c r="EL58">
        <v>-272.5384607288676</v>
      </c>
      <c r="EM58">
        <v>17625.364</v>
      </c>
      <c r="EN58">
        <v>15</v>
      </c>
      <c r="EO58">
        <v>1657684454</v>
      </c>
      <c r="EP58" t="s">
        <v>529</v>
      </c>
      <c r="EQ58">
        <v>1657684454</v>
      </c>
      <c r="ER58">
        <v>1657683968</v>
      </c>
      <c r="ES58">
        <v>37</v>
      </c>
      <c r="ET58">
        <v>-0.139</v>
      </c>
      <c r="EU58">
        <v>0.011</v>
      </c>
      <c r="EV58">
        <v>8.831</v>
      </c>
      <c r="EW58">
        <v>1.261</v>
      </c>
      <c r="EX58">
        <v>1000</v>
      </c>
      <c r="EY58">
        <v>22</v>
      </c>
      <c r="EZ58">
        <v>0.06</v>
      </c>
      <c r="FA58">
        <v>0.02</v>
      </c>
      <c r="FB58">
        <v>-34.085185</v>
      </c>
      <c r="FC58">
        <v>6.068604878048893</v>
      </c>
      <c r="FD58">
        <v>0.5890266354546287</v>
      </c>
      <c r="FE58">
        <v>0</v>
      </c>
      <c r="FF58">
        <v>5.079181749999999</v>
      </c>
      <c r="FG58">
        <v>-0.3444584240150088</v>
      </c>
      <c r="FH58">
        <v>0.03379271340744178</v>
      </c>
      <c r="FI58">
        <v>1</v>
      </c>
      <c r="FJ58">
        <v>1</v>
      </c>
      <c r="FK58">
        <v>2</v>
      </c>
      <c r="FL58" t="s">
        <v>401</v>
      </c>
      <c r="FM58">
        <v>3.05559</v>
      </c>
      <c r="FN58">
        <v>2.764</v>
      </c>
      <c r="FO58">
        <v>0.184409</v>
      </c>
      <c r="FP58">
        <v>0.190398</v>
      </c>
      <c r="FQ58">
        <v>0.123133</v>
      </c>
      <c r="FR58">
        <v>0.110555</v>
      </c>
      <c r="FS58">
        <v>25596.1</v>
      </c>
      <c r="FT58">
        <v>19950.4</v>
      </c>
      <c r="FU58">
        <v>29489.4</v>
      </c>
      <c r="FV58">
        <v>24118.1</v>
      </c>
      <c r="FW58">
        <v>33751.3</v>
      </c>
      <c r="FX58">
        <v>31311.9</v>
      </c>
      <c r="FY58">
        <v>42304</v>
      </c>
      <c r="FZ58">
        <v>39328.3</v>
      </c>
      <c r="GA58">
        <v>2.03605</v>
      </c>
      <c r="GB58">
        <v>1.88275</v>
      </c>
      <c r="GC58">
        <v>0</v>
      </c>
      <c r="GD58">
        <v>0</v>
      </c>
      <c r="GE58">
        <v>28.3099</v>
      </c>
      <c r="GF58">
        <v>999.9</v>
      </c>
      <c r="GG58">
        <v>42.2</v>
      </c>
      <c r="GH58">
        <v>37</v>
      </c>
      <c r="GI58">
        <v>26.4079</v>
      </c>
      <c r="GJ58">
        <v>30.4648</v>
      </c>
      <c r="GK58">
        <v>36.3982</v>
      </c>
      <c r="GL58">
        <v>1</v>
      </c>
      <c r="GM58">
        <v>0.351778</v>
      </c>
      <c r="GN58">
        <v>2.35375</v>
      </c>
      <c r="GO58">
        <v>20.2517</v>
      </c>
      <c r="GP58">
        <v>5.22373</v>
      </c>
      <c r="GQ58">
        <v>11.9141</v>
      </c>
      <c r="GR58">
        <v>4.96365</v>
      </c>
      <c r="GS58">
        <v>3.29192</v>
      </c>
      <c r="GT58">
        <v>9999</v>
      </c>
      <c r="GU58">
        <v>9999</v>
      </c>
      <c r="GV58">
        <v>9999</v>
      </c>
      <c r="GW58">
        <v>993.8</v>
      </c>
      <c r="GX58">
        <v>1.87726</v>
      </c>
      <c r="GY58">
        <v>1.8756</v>
      </c>
      <c r="GZ58">
        <v>1.87424</v>
      </c>
      <c r="HA58">
        <v>1.87349</v>
      </c>
      <c r="HB58">
        <v>1.87491</v>
      </c>
      <c r="HC58">
        <v>1.86981</v>
      </c>
      <c r="HD58">
        <v>1.87407</v>
      </c>
      <c r="HE58">
        <v>1.87912</v>
      </c>
      <c r="HF58">
        <v>0</v>
      </c>
      <c r="HG58">
        <v>0</v>
      </c>
      <c r="HH58">
        <v>0</v>
      </c>
      <c r="HI58">
        <v>0</v>
      </c>
      <c r="HJ58" t="s">
        <v>402</v>
      </c>
      <c r="HK58" t="s">
        <v>403</v>
      </c>
      <c r="HL58" t="s">
        <v>404</v>
      </c>
      <c r="HM58" t="s">
        <v>405</v>
      </c>
      <c r="HN58" t="s">
        <v>405</v>
      </c>
      <c r="HO58" t="s">
        <v>404</v>
      </c>
      <c r="HP58">
        <v>0</v>
      </c>
      <c r="HQ58">
        <v>100</v>
      </c>
      <c r="HR58">
        <v>100</v>
      </c>
      <c r="HS58">
        <v>8.831</v>
      </c>
      <c r="HT58">
        <v>1.4346</v>
      </c>
      <c r="HU58">
        <v>5.361638479089579</v>
      </c>
      <c r="HV58">
        <v>0.006528983496677464</v>
      </c>
      <c r="HW58">
        <v>-3.637491770542342E-06</v>
      </c>
      <c r="HX58">
        <v>7.290883958971773E-10</v>
      </c>
      <c r="HY58">
        <v>0.4783837342366464</v>
      </c>
      <c r="HZ58">
        <v>0.04196336603461088</v>
      </c>
      <c r="IA58">
        <v>-0.0004000174321647373</v>
      </c>
      <c r="IB58">
        <v>9.93194025241378E-06</v>
      </c>
      <c r="IC58">
        <v>1</v>
      </c>
      <c r="ID58">
        <v>2008</v>
      </c>
      <c r="IE58">
        <v>1</v>
      </c>
      <c r="IF58">
        <v>25</v>
      </c>
      <c r="IG58">
        <v>1.3</v>
      </c>
      <c r="IH58">
        <v>7.6</v>
      </c>
      <c r="II58">
        <v>2.21802</v>
      </c>
      <c r="IJ58">
        <v>2.43286</v>
      </c>
      <c r="IK58">
        <v>1.42578</v>
      </c>
      <c r="IL58">
        <v>2.28271</v>
      </c>
      <c r="IM58">
        <v>1.54785</v>
      </c>
      <c r="IN58">
        <v>2.43652</v>
      </c>
      <c r="IO58">
        <v>39.0683</v>
      </c>
      <c r="IP58">
        <v>14.8675</v>
      </c>
      <c r="IQ58">
        <v>18</v>
      </c>
      <c r="IR58">
        <v>575.6319999999999</v>
      </c>
      <c r="IS58">
        <v>461.481</v>
      </c>
      <c r="IT58">
        <v>24.9996</v>
      </c>
      <c r="IU58">
        <v>31.6306</v>
      </c>
      <c r="IV58">
        <v>29.9999</v>
      </c>
      <c r="IW58">
        <v>31.5356</v>
      </c>
      <c r="IX58">
        <v>31.4523</v>
      </c>
      <c r="IY58">
        <v>44.4323</v>
      </c>
      <c r="IZ58">
        <v>19.8296</v>
      </c>
      <c r="JA58">
        <v>8.34647</v>
      </c>
      <c r="JB58">
        <v>25</v>
      </c>
      <c r="JC58">
        <v>1000</v>
      </c>
      <c r="JD58">
        <v>21.3984</v>
      </c>
      <c r="JE58">
        <v>98.3112</v>
      </c>
      <c r="JF58">
        <v>100.079</v>
      </c>
    </row>
    <row r="59" spans="1:266">
      <c r="A59">
        <v>43</v>
      </c>
      <c r="B59">
        <v>1657684530</v>
      </c>
      <c r="C59">
        <v>6303.5</v>
      </c>
      <c r="D59" t="s">
        <v>530</v>
      </c>
      <c r="E59" t="s">
        <v>531</v>
      </c>
      <c r="F59" t="s">
        <v>394</v>
      </c>
      <c r="H59" t="s">
        <v>395</v>
      </c>
      <c r="I59" t="s">
        <v>496</v>
      </c>
      <c r="J59" t="s">
        <v>497</v>
      </c>
      <c r="K59">
        <v>1657684530</v>
      </c>
      <c r="L59">
        <f>(M59)/1000</f>
        <v>0</v>
      </c>
      <c r="M59">
        <f>1000*CW59*AK59*(CS59-CT59)/(100*CL59*(1000-AK59*CS59))</f>
        <v>0</v>
      </c>
      <c r="N59">
        <f>CW59*AK59*(CR59-CQ59*(1000-AK59*CT59)/(1000-AK59*CS59))/(100*CL59)</f>
        <v>0</v>
      </c>
      <c r="O59">
        <f>CQ59 - IF(AK59&gt;1, N59*CL59*100.0/(AM59*DE59), 0)</f>
        <v>0</v>
      </c>
      <c r="P59">
        <f>((V59-L59/2)*O59-N59)/(V59+L59/2)</f>
        <v>0</v>
      </c>
      <c r="Q59">
        <f>P59*(CX59+CY59)/1000.0</f>
        <v>0</v>
      </c>
      <c r="R59">
        <f>(CQ59 - IF(AK59&gt;1, N59*CL59*100.0/(AM59*DE59), 0))*(CX59+CY59)/1000.0</f>
        <v>0</v>
      </c>
      <c r="S59">
        <f>2.0/((1/U59-1/T59)+SIGN(U59)*SQRT((1/U59-1/T59)*(1/U59-1/T59) + 4*CM59/((CM59+1)*(CM59+1))*(2*1/U59*1/T59-1/T59*1/T59)))</f>
        <v>0</v>
      </c>
      <c r="T59">
        <f>IF(LEFT(CN59,1)&lt;&gt;"0",IF(LEFT(CN59,1)="1",3.0,CO59),$D$5+$E$5*(DE59*CX59/($K$5*1000))+$F$5*(DE59*CX59/($K$5*1000))*MAX(MIN(CL59,$J$5),$I$5)*MAX(MIN(CL59,$J$5),$I$5)+$G$5*MAX(MIN(CL59,$J$5),$I$5)*(DE59*CX59/($K$5*1000))+$H$5*(DE59*CX59/($K$5*1000))*(DE59*CX59/($K$5*1000)))</f>
        <v>0</v>
      </c>
      <c r="U59">
        <f>L59*(1000-(1000*0.61365*exp(17.502*Y59/(240.97+Y59))/(CX59+CY59)+CS59)/2)/(1000*0.61365*exp(17.502*Y59/(240.97+Y59))/(CX59+CY59)-CS59)</f>
        <v>0</v>
      </c>
      <c r="V59">
        <f>1/((CM59+1)/(S59/1.6)+1/(T59/1.37)) + CM59/((CM59+1)/(S59/1.6) + CM59/(T59/1.37))</f>
        <v>0</v>
      </c>
      <c r="W59">
        <f>(CH59*CK59)</f>
        <v>0</v>
      </c>
      <c r="X59">
        <f>(CZ59+(W59+2*0.95*5.67E-8*(((CZ59+$B$7)+273)^4-(CZ59+273)^4)-44100*L59)/(1.84*29.3*T59+8*0.95*5.67E-8*(CZ59+273)^3))</f>
        <v>0</v>
      </c>
      <c r="Y59">
        <f>($C$7*DA59+$D$7*DB59+$E$7*X59)</f>
        <v>0</v>
      </c>
      <c r="Z59">
        <f>0.61365*exp(17.502*Y59/(240.97+Y59))</f>
        <v>0</v>
      </c>
      <c r="AA59">
        <f>(AB59/AC59*100)</f>
        <v>0</v>
      </c>
      <c r="AB59">
        <f>CS59*(CX59+CY59)/1000</f>
        <v>0</v>
      </c>
      <c r="AC59">
        <f>0.61365*exp(17.502*CZ59/(240.97+CZ59))</f>
        <v>0</v>
      </c>
      <c r="AD59">
        <f>(Z59-CS59*(CX59+CY59)/1000)</f>
        <v>0</v>
      </c>
      <c r="AE59">
        <f>(-L59*44100)</f>
        <v>0</v>
      </c>
      <c r="AF59">
        <f>2*29.3*T59*0.92*(CZ59-Y59)</f>
        <v>0</v>
      </c>
      <c r="AG59">
        <f>2*0.95*5.67E-8*(((CZ59+$B$7)+273)^4-(Y59+273)^4)</f>
        <v>0</v>
      </c>
      <c r="AH59">
        <f>W59+AG59+AE59+AF59</f>
        <v>0</v>
      </c>
      <c r="AI59">
        <v>0</v>
      </c>
      <c r="AJ59">
        <v>0</v>
      </c>
      <c r="AK59">
        <f>IF(AI59*$H$13&gt;=AM59,1.0,(AM59/(AM59-AI59*$H$13)))</f>
        <v>0</v>
      </c>
      <c r="AL59">
        <f>(AK59-1)*100</f>
        <v>0</v>
      </c>
      <c r="AM59">
        <f>MAX(0,($B$13+$C$13*DE59)/(1+$D$13*DE59)*CX59/(CZ59+273)*$E$13)</f>
        <v>0</v>
      </c>
      <c r="AN59" t="s">
        <v>398</v>
      </c>
      <c r="AO59" t="s">
        <v>398</v>
      </c>
      <c r="AP59">
        <v>0</v>
      </c>
      <c r="AQ59">
        <v>0</v>
      </c>
      <c r="AR59">
        <f>1-AP59/AQ59</f>
        <v>0</v>
      </c>
      <c r="AS59">
        <v>0</v>
      </c>
      <c r="AT59" t="s">
        <v>398</v>
      </c>
      <c r="AU59" t="s">
        <v>398</v>
      </c>
      <c r="AV59">
        <v>0</v>
      </c>
      <c r="AW59">
        <v>0</v>
      </c>
      <c r="AX59">
        <f>1-AV59/AW59</f>
        <v>0</v>
      </c>
      <c r="AY59">
        <v>0.5</v>
      </c>
      <c r="AZ59">
        <f>CI59</f>
        <v>0</v>
      </c>
      <c r="BA59">
        <f>N59</f>
        <v>0</v>
      </c>
      <c r="BB59">
        <f>AX59*AY59*AZ59</f>
        <v>0</v>
      </c>
      <c r="BC59">
        <f>(BA59-AS59)/AZ59</f>
        <v>0</v>
      </c>
      <c r="BD59">
        <f>(AQ59-AW59)/AW59</f>
        <v>0</v>
      </c>
      <c r="BE59">
        <f>AP59/(AR59+AP59/AW59)</f>
        <v>0</v>
      </c>
      <c r="BF59" t="s">
        <v>398</v>
      </c>
      <c r="BG59">
        <v>0</v>
      </c>
      <c r="BH59">
        <f>IF(BG59&lt;&gt;0, BG59, BE59)</f>
        <v>0</v>
      </c>
      <c r="BI59">
        <f>1-BH59/AW59</f>
        <v>0</v>
      </c>
      <c r="BJ59">
        <f>(AW59-AV59)/(AW59-BH59)</f>
        <v>0</v>
      </c>
      <c r="BK59">
        <f>(AQ59-AW59)/(AQ59-BH59)</f>
        <v>0</v>
      </c>
      <c r="BL59">
        <f>(AW59-AV59)/(AW59-AP59)</f>
        <v>0</v>
      </c>
      <c r="BM59">
        <f>(AQ59-AW59)/(AQ59-AP59)</f>
        <v>0</v>
      </c>
      <c r="BN59">
        <f>(BJ59*BH59/AV59)</f>
        <v>0</v>
      </c>
      <c r="BO59">
        <f>(1-BN59)</f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f>$B$11*DF59+$C$11*DG59+$F$11*DR59*(1-DU59)</f>
        <v>0</v>
      </c>
      <c r="CI59">
        <f>CH59*CJ59</f>
        <v>0</v>
      </c>
      <c r="CJ59">
        <f>($B$11*$D$9+$C$11*$D$9+$F$11*((EE59+DW59)/MAX(EE59+DW59+EF59, 0.1)*$I$9+EF59/MAX(EE59+DW59+EF59, 0.1)*$J$9))/($B$11+$C$11+$F$11)</f>
        <v>0</v>
      </c>
      <c r="CK59">
        <f>($B$11*$K$9+$C$11*$K$9+$F$11*((EE59+DW59)/MAX(EE59+DW59+EF59, 0.1)*$P$9+EF59/MAX(EE59+DW59+EF59, 0.1)*$Q$9))/($B$11+$C$11+$F$11)</f>
        <v>0</v>
      </c>
      <c r="CL59">
        <v>6</v>
      </c>
      <c r="CM59">
        <v>0.5</v>
      </c>
      <c r="CN59" t="s">
        <v>399</v>
      </c>
      <c r="CO59">
        <v>2</v>
      </c>
      <c r="CP59">
        <v>1657684530</v>
      </c>
      <c r="CQ59">
        <v>1165.638</v>
      </c>
      <c r="CR59">
        <v>1199.91</v>
      </c>
      <c r="CS59">
        <v>26.2528</v>
      </c>
      <c r="CT59">
        <v>21.1707</v>
      </c>
      <c r="CU59">
        <v>1156.44</v>
      </c>
      <c r="CV59">
        <v>24.8272</v>
      </c>
      <c r="CW59">
        <v>550.123</v>
      </c>
      <c r="CX59">
        <v>100.744</v>
      </c>
      <c r="CY59">
        <v>0.09993340000000001</v>
      </c>
      <c r="CZ59">
        <v>28.3683</v>
      </c>
      <c r="DA59">
        <v>28.8345</v>
      </c>
      <c r="DB59">
        <v>999.9</v>
      </c>
      <c r="DC59">
        <v>0</v>
      </c>
      <c r="DD59">
        <v>0</v>
      </c>
      <c r="DE59">
        <v>4989.38</v>
      </c>
      <c r="DF59">
        <v>0</v>
      </c>
      <c r="DG59">
        <v>1750.56</v>
      </c>
      <c r="DH59">
        <v>-34.4349</v>
      </c>
      <c r="DI59">
        <v>1196.9</v>
      </c>
      <c r="DJ59">
        <v>1225.86</v>
      </c>
      <c r="DK59">
        <v>5.08213</v>
      </c>
      <c r="DL59">
        <v>1199.91</v>
      </c>
      <c r="DM59">
        <v>21.1707</v>
      </c>
      <c r="DN59">
        <v>2.64482</v>
      </c>
      <c r="DO59">
        <v>2.13283</v>
      </c>
      <c r="DP59">
        <v>21.9463</v>
      </c>
      <c r="DQ59">
        <v>18.4665</v>
      </c>
      <c r="DR59">
        <v>1500.08</v>
      </c>
      <c r="DS59">
        <v>0.973001</v>
      </c>
      <c r="DT59">
        <v>0.0269989</v>
      </c>
      <c r="DU59">
        <v>0</v>
      </c>
      <c r="DV59">
        <v>2.1932</v>
      </c>
      <c r="DW59">
        <v>0</v>
      </c>
      <c r="DX59">
        <v>17753.6</v>
      </c>
      <c r="DY59">
        <v>13304.3</v>
      </c>
      <c r="DZ59">
        <v>37.875</v>
      </c>
      <c r="EA59">
        <v>39.937</v>
      </c>
      <c r="EB59">
        <v>38.437</v>
      </c>
      <c r="EC59">
        <v>38.937</v>
      </c>
      <c r="ED59">
        <v>38</v>
      </c>
      <c r="EE59">
        <v>1459.58</v>
      </c>
      <c r="EF59">
        <v>40.5</v>
      </c>
      <c r="EG59">
        <v>0</v>
      </c>
      <c r="EH59">
        <v>1657684530.9</v>
      </c>
      <c r="EI59">
        <v>0</v>
      </c>
      <c r="EJ59">
        <v>2.372824</v>
      </c>
      <c r="EK59">
        <v>0.4469461458348423</v>
      </c>
      <c r="EL59">
        <v>653.7000074952444</v>
      </c>
      <c r="EM59">
        <v>17394.464</v>
      </c>
      <c r="EN59">
        <v>15</v>
      </c>
      <c r="EO59">
        <v>1657684563</v>
      </c>
      <c r="EP59" t="s">
        <v>532</v>
      </c>
      <c r="EQ59">
        <v>1657684563</v>
      </c>
      <c r="ER59">
        <v>1657683968</v>
      </c>
      <c r="ES59">
        <v>38</v>
      </c>
      <c r="ET59">
        <v>0.126</v>
      </c>
      <c r="EU59">
        <v>0.011</v>
      </c>
      <c r="EV59">
        <v>9.198</v>
      </c>
      <c r="EW59">
        <v>1.261</v>
      </c>
      <c r="EX59">
        <v>1200</v>
      </c>
      <c r="EY59">
        <v>22</v>
      </c>
      <c r="EZ59">
        <v>0.11</v>
      </c>
      <c r="FA59">
        <v>0.02</v>
      </c>
      <c r="FB59">
        <v>-36.16309512195122</v>
      </c>
      <c r="FC59">
        <v>7.970671777003523</v>
      </c>
      <c r="FD59">
        <v>0.862270868808472</v>
      </c>
      <c r="FE59">
        <v>0</v>
      </c>
      <c r="FF59">
        <v>5.076548780487805</v>
      </c>
      <c r="FG59">
        <v>0.0005239024390234478</v>
      </c>
      <c r="FH59">
        <v>0.007272702116391514</v>
      </c>
      <c r="FI59">
        <v>1</v>
      </c>
      <c r="FJ59">
        <v>1</v>
      </c>
      <c r="FK59">
        <v>2</v>
      </c>
      <c r="FL59" t="s">
        <v>401</v>
      </c>
      <c r="FM59">
        <v>3.05549</v>
      </c>
      <c r="FN59">
        <v>2.76384</v>
      </c>
      <c r="FO59">
        <v>0.208074</v>
      </c>
      <c r="FP59">
        <v>0.213802</v>
      </c>
      <c r="FQ59">
        <v>0.122378</v>
      </c>
      <c r="FR59">
        <v>0.10956</v>
      </c>
      <c r="FS59">
        <v>24853.9</v>
      </c>
      <c r="FT59">
        <v>19374.4</v>
      </c>
      <c r="FU59">
        <v>29491.6</v>
      </c>
      <c r="FV59">
        <v>24120.4</v>
      </c>
      <c r="FW59">
        <v>33783</v>
      </c>
      <c r="FX59">
        <v>31350.9</v>
      </c>
      <c r="FY59">
        <v>42305.9</v>
      </c>
      <c r="FZ59">
        <v>39332</v>
      </c>
      <c r="GA59">
        <v>2.03632</v>
      </c>
      <c r="GB59">
        <v>1.88507</v>
      </c>
      <c r="GC59">
        <v>0.0386909</v>
      </c>
      <c r="GD59">
        <v>0</v>
      </c>
      <c r="GE59">
        <v>28.2033</v>
      </c>
      <c r="GF59">
        <v>999.9</v>
      </c>
      <c r="GG59">
        <v>42.1</v>
      </c>
      <c r="GH59">
        <v>37</v>
      </c>
      <c r="GI59">
        <v>26.3482</v>
      </c>
      <c r="GJ59">
        <v>30.7548</v>
      </c>
      <c r="GK59">
        <v>35.5569</v>
      </c>
      <c r="GL59">
        <v>1</v>
      </c>
      <c r="GM59">
        <v>0.346065</v>
      </c>
      <c r="GN59">
        <v>2.29148</v>
      </c>
      <c r="GO59">
        <v>20.2528</v>
      </c>
      <c r="GP59">
        <v>5.22463</v>
      </c>
      <c r="GQ59">
        <v>11.9117</v>
      </c>
      <c r="GR59">
        <v>4.96375</v>
      </c>
      <c r="GS59">
        <v>3.292</v>
      </c>
      <c r="GT59">
        <v>9999</v>
      </c>
      <c r="GU59">
        <v>9999</v>
      </c>
      <c r="GV59">
        <v>9999</v>
      </c>
      <c r="GW59">
        <v>993.8</v>
      </c>
      <c r="GX59">
        <v>1.87721</v>
      </c>
      <c r="GY59">
        <v>1.87561</v>
      </c>
      <c r="GZ59">
        <v>1.87424</v>
      </c>
      <c r="HA59">
        <v>1.87347</v>
      </c>
      <c r="HB59">
        <v>1.87487</v>
      </c>
      <c r="HC59">
        <v>1.86981</v>
      </c>
      <c r="HD59">
        <v>1.87405</v>
      </c>
      <c r="HE59">
        <v>1.87912</v>
      </c>
      <c r="HF59">
        <v>0</v>
      </c>
      <c r="HG59">
        <v>0</v>
      </c>
      <c r="HH59">
        <v>0</v>
      </c>
      <c r="HI59">
        <v>0</v>
      </c>
      <c r="HJ59" t="s">
        <v>402</v>
      </c>
      <c r="HK59" t="s">
        <v>403</v>
      </c>
      <c r="HL59" t="s">
        <v>404</v>
      </c>
      <c r="HM59" t="s">
        <v>405</v>
      </c>
      <c r="HN59" t="s">
        <v>405</v>
      </c>
      <c r="HO59" t="s">
        <v>404</v>
      </c>
      <c r="HP59">
        <v>0</v>
      </c>
      <c r="HQ59">
        <v>100</v>
      </c>
      <c r="HR59">
        <v>100</v>
      </c>
      <c r="HS59">
        <v>9.198</v>
      </c>
      <c r="HT59">
        <v>1.4256</v>
      </c>
      <c r="HU59">
        <v>5.22265073977634</v>
      </c>
      <c r="HV59">
        <v>0.006528983496677464</v>
      </c>
      <c r="HW59">
        <v>-3.637491770542342E-06</v>
      </c>
      <c r="HX59">
        <v>7.290883958971773E-10</v>
      </c>
      <c r="HY59">
        <v>0.4783837342366464</v>
      </c>
      <c r="HZ59">
        <v>0.04196336603461088</v>
      </c>
      <c r="IA59">
        <v>-0.0004000174321647373</v>
      </c>
      <c r="IB59">
        <v>9.93194025241378E-06</v>
      </c>
      <c r="IC59">
        <v>1</v>
      </c>
      <c r="ID59">
        <v>2008</v>
      </c>
      <c r="IE59">
        <v>1</v>
      </c>
      <c r="IF59">
        <v>25</v>
      </c>
      <c r="IG59">
        <v>1.3</v>
      </c>
      <c r="IH59">
        <v>9.4</v>
      </c>
      <c r="II59">
        <v>2.58057</v>
      </c>
      <c r="IJ59">
        <v>2.42554</v>
      </c>
      <c r="IK59">
        <v>1.42578</v>
      </c>
      <c r="IL59">
        <v>2.28271</v>
      </c>
      <c r="IM59">
        <v>1.54785</v>
      </c>
      <c r="IN59">
        <v>2.37427</v>
      </c>
      <c r="IO59">
        <v>38.9198</v>
      </c>
      <c r="IP59">
        <v>14.85</v>
      </c>
      <c r="IQ59">
        <v>18</v>
      </c>
      <c r="IR59">
        <v>575.496</v>
      </c>
      <c r="IS59">
        <v>462.639</v>
      </c>
      <c r="IT59">
        <v>24.9989</v>
      </c>
      <c r="IU59">
        <v>31.5758</v>
      </c>
      <c r="IV59">
        <v>29.9997</v>
      </c>
      <c r="IW59">
        <v>31.4988</v>
      </c>
      <c r="IX59">
        <v>31.4146</v>
      </c>
      <c r="IY59">
        <v>51.6682</v>
      </c>
      <c r="IZ59">
        <v>20.2922</v>
      </c>
      <c r="JA59">
        <v>7.97731</v>
      </c>
      <c r="JB59">
        <v>25</v>
      </c>
      <c r="JC59">
        <v>1200</v>
      </c>
      <c r="JD59">
        <v>21.1869</v>
      </c>
      <c r="JE59">
        <v>98.3168</v>
      </c>
      <c r="JF59">
        <v>100.088</v>
      </c>
    </row>
    <row r="60" spans="1:266">
      <c r="A60">
        <v>44</v>
      </c>
      <c r="B60">
        <v>1657684639</v>
      </c>
      <c r="C60">
        <v>6412.5</v>
      </c>
      <c r="D60" t="s">
        <v>533</v>
      </c>
      <c r="E60" t="s">
        <v>534</v>
      </c>
      <c r="F60" t="s">
        <v>394</v>
      </c>
      <c r="H60" t="s">
        <v>395</v>
      </c>
      <c r="I60" t="s">
        <v>496</v>
      </c>
      <c r="J60" t="s">
        <v>497</v>
      </c>
      <c r="K60">
        <v>1657684639</v>
      </c>
      <c r="L60">
        <f>(M60)/1000</f>
        <v>0</v>
      </c>
      <c r="M60">
        <f>1000*CW60*AK60*(CS60-CT60)/(100*CL60*(1000-AK60*CS60))</f>
        <v>0</v>
      </c>
      <c r="N60">
        <f>CW60*AK60*(CR60-CQ60*(1000-AK60*CT60)/(1000-AK60*CS60))/(100*CL60)</f>
        <v>0</v>
      </c>
      <c r="O60">
        <f>CQ60 - IF(AK60&gt;1, N60*CL60*100.0/(AM60*DE60), 0)</f>
        <v>0</v>
      </c>
      <c r="P60">
        <f>((V60-L60/2)*O60-N60)/(V60+L60/2)</f>
        <v>0</v>
      </c>
      <c r="Q60">
        <f>P60*(CX60+CY60)/1000.0</f>
        <v>0</v>
      </c>
      <c r="R60">
        <f>(CQ60 - IF(AK60&gt;1, N60*CL60*100.0/(AM60*DE60), 0))*(CX60+CY60)/1000.0</f>
        <v>0</v>
      </c>
      <c r="S60">
        <f>2.0/((1/U60-1/T60)+SIGN(U60)*SQRT((1/U60-1/T60)*(1/U60-1/T60) + 4*CM60/((CM60+1)*(CM60+1))*(2*1/U60*1/T60-1/T60*1/T60)))</f>
        <v>0</v>
      </c>
      <c r="T60">
        <f>IF(LEFT(CN60,1)&lt;&gt;"0",IF(LEFT(CN60,1)="1",3.0,CO60),$D$5+$E$5*(DE60*CX60/($K$5*1000))+$F$5*(DE60*CX60/($K$5*1000))*MAX(MIN(CL60,$J$5),$I$5)*MAX(MIN(CL60,$J$5),$I$5)+$G$5*MAX(MIN(CL60,$J$5),$I$5)*(DE60*CX60/($K$5*1000))+$H$5*(DE60*CX60/($K$5*1000))*(DE60*CX60/($K$5*1000)))</f>
        <v>0</v>
      </c>
      <c r="U60">
        <f>L60*(1000-(1000*0.61365*exp(17.502*Y60/(240.97+Y60))/(CX60+CY60)+CS60)/2)/(1000*0.61365*exp(17.502*Y60/(240.97+Y60))/(CX60+CY60)-CS60)</f>
        <v>0</v>
      </c>
      <c r="V60">
        <f>1/((CM60+1)/(S60/1.6)+1/(T60/1.37)) + CM60/((CM60+1)/(S60/1.6) + CM60/(T60/1.37))</f>
        <v>0</v>
      </c>
      <c r="W60">
        <f>(CH60*CK60)</f>
        <v>0</v>
      </c>
      <c r="X60">
        <f>(CZ60+(W60+2*0.95*5.67E-8*(((CZ60+$B$7)+273)^4-(CZ60+273)^4)-44100*L60)/(1.84*29.3*T60+8*0.95*5.67E-8*(CZ60+273)^3))</f>
        <v>0</v>
      </c>
      <c r="Y60">
        <f>($C$7*DA60+$D$7*DB60+$E$7*X60)</f>
        <v>0</v>
      </c>
      <c r="Z60">
        <f>0.61365*exp(17.502*Y60/(240.97+Y60))</f>
        <v>0</v>
      </c>
      <c r="AA60">
        <f>(AB60/AC60*100)</f>
        <v>0</v>
      </c>
      <c r="AB60">
        <f>CS60*(CX60+CY60)/1000</f>
        <v>0</v>
      </c>
      <c r="AC60">
        <f>0.61365*exp(17.502*CZ60/(240.97+CZ60))</f>
        <v>0</v>
      </c>
      <c r="AD60">
        <f>(Z60-CS60*(CX60+CY60)/1000)</f>
        <v>0</v>
      </c>
      <c r="AE60">
        <f>(-L60*44100)</f>
        <v>0</v>
      </c>
      <c r="AF60">
        <f>2*29.3*T60*0.92*(CZ60-Y60)</f>
        <v>0</v>
      </c>
      <c r="AG60">
        <f>2*0.95*5.67E-8*(((CZ60+$B$7)+273)^4-(Y60+273)^4)</f>
        <v>0</v>
      </c>
      <c r="AH60">
        <f>W60+AG60+AE60+AF60</f>
        <v>0</v>
      </c>
      <c r="AI60">
        <v>0</v>
      </c>
      <c r="AJ60">
        <v>0</v>
      </c>
      <c r="AK60">
        <f>IF(AI60*$H$13&gt;=AM60,1.0,(AM60/(AM60-AI60*$H$13)))</f>
        <v>0</v>
      </c>
      <c r="AL60">
        <f>(AK60-1)*100</f>
        <v>0</v>
      </c>
      <c r="AM60">
        <f>MAX(0,($B$13+$C$13*DE60)/(1+$D$13*DE60)*CX60/(CZ60+273)*$E$13)</f>
        <v>0</v>
      </c>
      <c r="AN60" t="s">
        <v>398</v>
      </c>
      <c r="AO60" t="s">
        <v>398</v>
      </c>
      <c r="AP60">
        <v>0</v>
      </c>
      <c r="AQ60">
        <v>0</v>
      </c>
      <c r="AR60">
        <f>1-AP60/AQ60</f>
        <v>0</v>
      </c>
      <c r="AS60">
        <v>0</v>
      </c>
      <c r="AT60" t="s">
        <v>398</v>
      </c>
      <c r="AU60" t="s">
        <v>398</v>
      </c>
      <c r="AV60">
        <v>0</v>
      </c>
      <c r="AW60">
        <v>0</v>
      </c>
      <c r="AX60">
        <f>1-AV60/AW60</f>
        <v>0</v>
      </c>
      <c r="AY60">
        <v>0.5</v>
      </c>
      <c r="AZ60">
        <f>CI60</f>
        <v>0</v>
      </c>
      <c r="BA60">
        <f>N60</f>
        <v>0</v>
      </c>
      <c r="BB60">
        <f>AX60*AY60*AZ60</f>
        <v>0</v>
      </c>
      <c r="BC60">
        <f>(BA60-AS60)/AZ60</f>
        <v>0</v>
      </c>
      <c r="BD60">
        <f>(AQ60-AW60)/AW60</f>
        <v>0</v>
      </c>
      <c r="BE60">
        <f>AP60/(AR60+AP60/AW60)</f>
        <v>0</v>
      </c>
      <c r="BF60" t="s">
        <v>398</v>
      </c>
      <c r="BG60">
        <v>0</v>
      </c>
      <c r="BH60">
        <f>IF(BG60&lt;&gt;0, BG60, BE60)</f>
        <v>0</v>
      </c>
      <c r="BI60">
        <f>1-BH60/AW60</f>
        <v>0</v>
      </c>
      <c r="BJ60">
        <f>(AW60-AV60)/(AW60-BH60)</f>
        <v>0</v>
      </c>
      <c r="BK60">
        <f>(AQ60-AW60)/(AQ60-BH60)</f>
        <v>0</v>
      </c>
      <c r="BL60">
        <f>(AW60-AV60)/(AW60-AP60)</f>
        <v>0</v>
      </c>
      <c r="BM60">
        <f>(AQ60-AW60)/(AQ60-AP60)</f>
        <v>0</v>
      </c>
      <c r="BN60">
        <f>(BJ60*BH60/AV60)</f>
        <v>0</v>
      </c>
      <c r="BO60">
        <f>(1-BN60)</f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f>$B$11*DF60+$C$11*DG60+$F$11*DR60*(1-DU60)</f>
        <v>0</v>
      </c>
      <c r="CI60">
        <f>CH60*CJ60</f>
        <v>0</v>
      </c>
      <c r="CJ60">
        <f>($B$11*$D$9+$C$11*$D$9+$F$11*((EE60+DW60)/MAX(EE60+DW60+EF60, 0.1)*$I$9+EF60/MAX(EE60+DW60+EF60, 0.1)*$J$9))/($B$11+$C$11+$F$11)</f>
        <v>0</v>
      </c>
      <c r="CK60">
        <f>($B$11*$K$9+$C$11*$K$9+$F$11*((EE60+DW60)/MAX(EE60+DW60+EF60, 0.1)*$P$9+EF60/MAX(EE60+DW60+EF60, 0.1)*$Q$9))/($B$11+$C$11+$F$11)</f>
        <v>0</v>
      </c>
      <c r="CL60">
        <v>6</v>
      </c>
      <c r="CM60">
        <v>0.5</v>
      </c>
      <c r="CN60" t="s">
        <v>399</v>
      </c>
      <c r="CO60">
        <v>2</v>
      </c>
      <c r="CP60">
        <v>1657684639</v>
      </c>
      <c r="CQ60">
        <v>1463.195</v>
      </c>
      <c r="CR60">
        <v>1499.98</v>
      </c>
      <c r="CS60">
        <v>26.1037</v>
      </c>
      <c r="CT60">
        <v>21.2124</v>
      </c>
      <c r="CU60">
        <v>1453.56</v>
      </c>
      <c r="CV60">
        <v>24.8587</v>
      </c>
      <c r="CW60">
        <v>550.133</v>
      </c>
      <c r="CX60">
        <v>100.747</v>
      </c>
      <c r="CY60">
        <v>0.09991700000000001</v>
      </c>
      <c r="CZ60">
        <v>28.3915</v>
      </c>
      <c r="DA60">
        <v>28.6843</v>
      </c>
      <c r="DB60">
        <v>999.9</v>
      </c>
      <c r="DC60">
        <v>0</v>
      </c>
      <c r="DD60">
        <v>0</v>
      </c>
      <c r="DE60">
        <v>5017.5</v>
      </c>
      <c r="DF60">
        <v>0</v>
      </c>
      <c r="DG60">
        <v>1772.44</v>
      </c>
      <c r="DH60">
        <v>-37.0256</v>
      </c>
      <c r="DI60">
        <v>1502.45</v>
      </c>
      <c r="DJ60">
        <v>1532.49</v>
      </c>
      <c r="DK60">
        <v>5.0732</v>
      </c>
      <c r="DL60">
        <v>1499.98</v>
      </c>
      <c r="DM60">
        <v>21.2124</v>
      </c>
      <c r="DN60">
        <v>2.6482</v>
      </c>
      <c r="DO60">
        <v>2.13709</v>
      </c>
      <c r="DP60">
        <v>21.9672</v>
      </c>
      <c r="DQ60">
        <v>18.4984</v>
      </c>
      <c r="DR60">
        <v>1500.16</v>
      </c>
      <c r="DS60">
        <v>0.972996</v>
      </c>
      <c r="DT60">
        <v>0.0270039</v>
      </c>
      <c r="DU60">
        <v>0</v>
      </c>
      <c r="DV60">
        <v>1.9925</v>
      </c>
      <c r="DW60">
        <v>0</v>
      </c>
      <c r="DX60">
        <v>17632.2</v>
      </c>
      <c r="DY60">
        <v>13304.9</v>
      </c>
      <c r="DZ60">
        <v>37.75</v>
      </c>
      <c r="EA60">
        <v>39.875</v>
      </c>
      <c r="EB60">
        <v>38.312</v>
      </c>
      <c r="EC60">
        <v>38.812</v>
      </c>
      <c r="ED60">
        <v>37.875</v>
      </c>
      <c r="EE60">
        <v>1459.65</v>
      </c>
      <c r="EF60">
        <v>40.51</v>
      </c>
      <c r="EG60">
        <v>0</v>
      </c>
      <c r="EH60">
        <v>1657684640.1</v>
      </c>
      <c r="EI60">
        <v>0</v>
      </c>
      <c r="EJ60">
        <v>2.37428</v>
      </c>
      <c r="EK60">
        <v>-1.451707682642289</v>
      </c>
      <c r="EL60">
        <v>-180.0076948557417</v>
      </c>
      <c r="EM60">
        <v>17607.3</v>
      </c>
      <c r="EN60">
        <v>15</v>
      </c>
      <c r="EO60">
        <v>1657684666</v>
      </c>
      <c r="EP60" t="s">
        <v>535</v>
      </c>
      <c r="EQ60">
        <v>1657684659</v>
      </c>
      <c r="ER60">
        <v>1657684666</v>
      </c>
      <c r="ES60">
        <v>39</v>
      </c>
      <c r="ET60">
        <v>0.22</v>
      </c>
      <c r="EU60">
        <v>0.01</v>
      </c>
      <c r="EV60">
        <v>9.635</v>
      </c>
      <c r="EW60">
        <v>1.245</v>
      </c>
      <c r="EX60">
        <v>1500</v>
      </c>
      <c r="EY60">
        <v>21</v>
      </c>
      <c r="EZ60">
        <v>0.06</v>
      </c>
      <c r="FA60">
        <v>0.02</v>
      </c>
      <c r="FB60">
        <v>-37.6682756097561</v>
      </c>
      <c r="FC60">
        <v>1.239326132404091</v>
      </c>
      <c r="FD60">
        <v>0.1770473572866568</v>
      </c>
      <c r="FE60">
        <v>0</v>
      </c>
      <c r="FF60">
        <v>5.130055853658536</v>
      </c>
      <c r="FG60">
        <v>-0.3411963763066163</v>
      </c>
      <c r="FH60">
        <v>0.03489471418323703</v>
      </c>
      <c r="FI60">
        <v>1</v>
      </c>
      <c r="FJ60">
        <v>1</v>
      </c>
      <c r="FK60">
        <v>2</v>
      </c>
      <c r="FL60" t="s">
        <v>401</v>
      </c>
      <c r="FM60">
        <v>3.0556</v>
      </c>
      <c r="FN60">
        <v>2.76394</v>
      </c>
      <c r="FO60">
        <v>0.239861</v>
      </c>
      <c r="FP60">
        <v>0.245397</v>
      </c>
      <c r="FQ60">
        <v>0.122505</v>
      </c>
      <c r="FR60">
        <v>0.109727</v>
      </c>
      <c r="FS60">
        <v>23856.7</v>
      </c>
      <c r="FT60">
        <v>18596.8</v>
      </c>
      <c r="FU60">
        <v>29494.6</v>
      </c>
      <c r="FV60">
        <v>24123.9</v>
      </c>
      <c r="FW60">
        <v>33781.9</v>
      </c>
      <c r="FX60">
        <v>31350.5</v>
      </c>
      <c r="FY60">
        <v>42309.4</v>
      </c>
      <c r="FZ60">
        <v>39337.7</v>
      </c>
      <c r="GA60">
        <v>2.03723</v>
      </c>
      <c r="GB60">
        <v>1.8881</v>
      </c>
      <c r="GC60">
        <v>0.0203922</v>
      </c>
      <c r="GD60">
        <v>0</v>
      </c>
      <c r="GE60">
        <v>28.3516</v>
      </c>
      <c r="GF60">
        <v>999.9</v>
      </c>
      <c r="GG60">
        <v>42.1</v>
      </c>
      <c r="GH60">
        <v>36.8</v>
      </c>
      <c r="GI60">
        <v>26.0604</v>
      </c>
      <c r="GJ60">
        <v>30.7348</v>
      </c>
      <c r="GK60">
        <v>35.8734</v>
      </c>
      <c r="GL60">
        <v>1</v>
      </c>
      <c r="GM60">
        <v>0.339769</v>
      </c>
      <c r="GN60">
        <v>2.30624</v>
      </c>
      <c r="GO60">
        <v>20.2526</v>
      </c>
      <c r="GP60">
        <v>5.22583</v>
      </c>
      <c r="GQ60">
        <v>11.9089</v>
      </c>
      <c r="GR60">
        <v>4.9637</v>
      </c>
      <c r="GS60">
        <v>3.29192</v>
      </c>
      <c r="GT60">
        <v>9999</v>
      </c>
      <c r="GU60">
        <v>9999</v>
      </c>
      <c r="GV60">
        <v>9999</v>
      </c>
      <c r="GW60">
        <v>993.9</v>
      </c>
      <c r="GX60">
        <v>1.87724</v>
      </c>
      <c r="GY60">
        <v>1.87561</v>
      </c>
      <c r="GZ60">
        <v>1.87424</v>
      </c>
      <c r="HA60">
        <v>1.87347</v>
      </c>
      <c r="HB60">
        <v>1.87489</v>
      </c>
      <c r="HC60">
        <v>1.86982</v>
      </c>
      <c r="HD60">
        <v>1.87408</v>
      </c>
      <c r="HE60">
        <v>1.87912</v>
      </c>
      <c r="HF60">
        <v>0</v>
      </c>
      <c r="HG60">
        <v>0</v>
      </c>
      <c r="HH60">
        <v>0</v>
      </c>
      <c r="HI60">
        <v>0</v>
      </c>
      <c r="HJ60" t="s">
        <v>402</v>
      </c>
      <c r="HK60" t="s">
        <v>403</v>
      </c>
      <c r="HL60" t="s">
        <v>404</v>
      </c>
      <c r="HM60" t="s">
        <v>405</v>
      </c>
      <c r="HN60" t="s">
        <v>405</v>
      </c>
      <c r="HO60" t="s">
        <v>404</v>
      </c>
      <c r="HP60">
        <v>0</v>
      </c>
      <c r="HQ60">
        <v>100</v>
      </c>
      <c r="HR60">
        <v>100</v>
      </c>
      <c r="HS60">
        <v>9.635</v>
      </c>
      <c r="HT60">
        <v>1.245</v>
      </c>
      <c r="HU60">
        <v>5.34990138581704</v>
      </c>
      <c r="HV60">
        <v>0.006528983496677464</v>
      </c>
      <c r="HW60">
        <v>-3.637491770542342E-06</v>
      </c>
      <c r="HX60">
        <v>7.290883958971773E-10</v>
      </c>
      <c r="HY60">
        <v>0.4783837342366464</v>
      </c>
      <c r="HZ60">
        <v>0.04196336603461088</v>
      </c>
      <c r="IA60">
        <v>-0.0004000174321647373</v>
      </c>
      <c r="IB60">
        <v>9.93194025241378E-06</v>
      </c>
      <c r="IC60">
        <v>1</v>
      </c>
      <c r="ID60">
        <v>2008</v>
      </c>
      <c r="IE60">
        <v>1</v>
      </c>
      <c r="IF60">
        <v>25</v>
      </c>
      <c r="IG60">
        <v>1.3</v>
      </c>
      <c r="IH60">
        <v>11.2</v>
      </c>
      <c r="II60">
        <v>3.10303</v>
      </c>
      <c r="IJ60">
        <v>2.42554</v>
      </c>
      <c r="IK60">
        <v>1.42578</v>
      </c>
      <c r="IL60">
        <v>2.28149</v>
      </c>
      <c r="IM60">
        <v>1.54785</v>
      </c>
      <c r="IN60">
        <v>2.33887</v>
      </c>
      <c r="IO60">
        <v>38.7964</v>
      </c>
      <c r="IP60">
        <v>14.8238</v>
      </c>
      <c r="IQ60">
        <v>18</v>
      </c>
      <c r="IR60">
        <v>575.635</v>
      </c>
      <c r="IS60">
        <v>464.136</v>
      </c>
      <c r="IT60">
        <v>24.9986</v>
      </c>
      <c r="IU60">
        <v>31.506</v>
      </c>
      <c r="IV60">
        <v>29.9996</v>
      </c>
      <c r="IW60">
        <v>31.4438</v>
      </c>
      <c r="IX60">
        <v>31.3641</v>
      </c>
      <c r="IY60">
        <v>62.1285</v>
      </c>
      <c r="IZ60">
        <v>19.8583</v>
      </c>
      <c r="JA60">
        <v>8.516349999999999</v>
      </c>
      <c r="JB60">
        <v>25</v>
      </c>
      <c r="JC60">
        <v>1500</v>
      </c>
      <c r="JD60">
        <v>21.2239</v>
      </c>
      <c r="JE60">
        <v>98.3259</v>
      </c>
      <c r="JF60">
        <v>100.103</v>
      </c>
    </row>
    <row r="61" spans="1:266">
      <c r="A61">
        <v>45</v>
      </c>
      <c r="B61">
        <v>1657684742</v>
      </c>
      <c r="C61">
        <v>6515.5</v>
      </c>
      <c r="D61" t="s">
        <v>536</v>
      </c>
      <c r="E61" t="s">
        <v>537</v>
      </c>
      <c r="F61" t="s">
        <v>394</v>
      </c>
      <c r="H61" t="s">
        <v>395</v>
      </c>
      <c r="I61" t="s">
        <v>496</v>
      </c>
      <c r="J61" t="s">
        <v>497</v>
      </c>
      <c r="K61">
        <v>1657684742</v>
      </c>
      <c r="L61">
        <f>(M61)/1000</f>
        <v>0</v>
      </c>
      <c r="M61">
        <f>1000*CW61*AK61*(CS61-CT61)/(100*CL61*(1000-AK61*CS61))</f>
        <v>0</v>
      </c>
      <c r="N61">
        <f>CW61*AK61*(CR61-CQ61*(1000-AK61*CT61)/(1000-AK61*CS61))/(100*CL61)</f>
        <v>0</v>
      </c>
      <c r="O61">
        <f>CQ61 - IF(AK61&gt;1, N61*CL61*100.0/(AM61*DE61), 0)</f>
        <v>0</v>
      </c>
      <c r="P61">
        <f>((V61-L61/2)*O61-N61)/(V61+L61/2)</f>
        <v>0</v>
      </c>
      <c r="Q61">
        <f>P61*(CX61+CY61)/1000.0</f>
        <v>0</v>
      </c>
      <c r="R61">
        <f>(CQ61 - IF(AK61&gt;1, N61*CL61*100.0/(AM61*DE61), 0))*(CX61+CY61)/1000.0</f>
        <v>0</v>
      </c>
      <c r="S61">
        <f>2.0/((1/U61-1/T61)+SIGN(U61)*SQRT((1/U61-1/T61)*(1/U61-1/T61) + 4*CM61/((CM61+1)*(CM61+1))*(2*1/U61*1/T61-1/T61*1/T61)))</f>
        <v>0</v>
      </c>
      <c r="T61">
        <f>IF(LEFT(CN61,1)&lt;&gt;"0",IF(LEFT(CN61,1)="1",3.0,CO61),$D$5+$E$5*(DE61*CX61/($K$5*1000))+$F$5*(DE61*CX61/($K$5*1000))*MAX(MIN(CL61,$J$5),$I$5)*MAX(MIN(CL61,$J$5),$I$5)+$G$5*MAX(MIN(CL61,$J$5),$I$5)*(DE61*CX61/($K$5*1000))+$H$5*(DE61*CX61/($K$5*1000))*(DE61*CX61/($K$5*1000)))</f>
        <v>0</v>
      </c>
      <c r="U61">
        <f>L61*(1000-(1000*0.61365*exp(17.502*Y61/(240.97+Y61))/(CX61+CY61)+CS61)/2)/(1000*0.61365*exp(17.502*Y61/(240.97+Y61))/(CX61+CY61)-CS61)</f>
        <v>0</v>
      </c>
      <c r="V61">
        <f>1/((CM61+1)/(S61/1.6)+1/(T61/1.37)) + CM61/((CM61+1)/(S61/1.6) + CM61/(T61/1.37))</f>
        <v>0</v>
      </c>
      <c r="W61">
        <f>(CH61*CK61)</f>
        <v>0</v>
      </c>
      <c r="X61">
        <f>(CZ61+(W61+2*0.95*5.67E-8*(((CZ61+$B$7)+273)^4-(CZ61+273)^4)-44100*L61)/(1.84*29.3*T61+8*0.95*5.67E-8*(CZ61+273)^3))</f>
        <v>0</v>
      </c>
      <c r="Y61">
        <f>($C$7*DA61+$D$7*DB61+$E$7*X61)</f>
        <v>0</v>
      </c>
      <c r="Z61">
        <f>0.61365*exp(17.502*Y61/(240.97+Y61))</f>
        <v>0</v>
      </c>
      <c r="AA61">
        <f>(AB61/AC61*100)</f>
        <v>0</v>
      </c>
      <c r="AB61">
        <f>CS61*(CX61+CY61)/1000</f>
        <v>0</v>
      </c>
      <c r="AC61">
        <f>0.61365*exp(17.502*CZ61/(240.97+CZ61))</f>
        <v>0</v>
      </c>
      <c r="AD61">
        <f>(Z61-CS61*(CX61+CY61)/1000)</f>
        <v>0</v>
      </c>
      <c r="AE61">
        <f>(-L61*44100)</f>
        <v>0</v>
      </c>
      <c r="AF61">
        <f>2*29.3*T61*0.92*(CZ61-Y61)</f>
        <v>0</v>
      </c>
      <c r="AG61">
        <f>2*0.95*5.67E-8*(((CZ61+$B$7)+273)^4-(Y61+273)^4)</f>
        <v>0</v>
      </c>
      <c r="AH61">
        <f>W61+AG61+AE61+AF61</f>
        <v>0</v>
      </c>
      <c r="AI61">
        <v>0</v>
      </c>
      <c r="AJ61">
        <v>0</v>
      </c>
      <c r="AK61">
        <f>IF(AI61*$H$13&gt;=AM61,1.0,(AM61/(AM61-AI61*$H$13)))</f>
        <v>0</v>
      </c>
      <c r="AL61">
        <f>(AK61-1)*100</f>
        <v>0</v>
      </c>
      <c r="AM61">
        <f>MAX(0,($B$13+$C$13*DE61)/(1+$D$13*DE61)*CX61/(CZ61+273)*$E$13)</f>
        <v>0</v>
      </c>
      <c r="AN61" t="s">
        <v>398</v>
      </c>
      <c r="AO61" t="s">
        <v>398</v>
      </c>
      <c r="AP61">
        <v>0</v>
      </c>
      <c r="AQ61">
        <v>0</v>
      </c>
      <c r="AR61">
        <f>1-AP61/AQ61</f>
        <v>0</v>
      </c>
      <c r="AS61">
        <v>0</v>
      </c>
      <c r="AT61" t="s">
        <v>398</v>
      </c>
      <c r="AU61" t="s">
        <v>398</v>
      </c>
      <c r="AV61">
        <v>0</v>
      </c>
      <c r="AW61">
        <v>0</v>
      </c>
      <c r="AX61">
        <f>1-AV61/AW61</f>
        <v>0</v>
      </c>
      <c r="AY61">
        <v>0.5</v>
      </c>
      <c r="AZ61">
        <f>CI61</f>
        <v>0</v>
      </c>
      <c r="BA61">
        <f>N61</f>
        <v>0</v>
      </c>
      <c r="BB61">
        <f>AX61*AY61*AZ61</f>
        <v>0</v>
      </c>
      <c r="BC61">
        <f>(BA61-AS61)/AZ61</f>
        <v>0</v>
      </c>
      <c r="BD61">
        <f>(AQ61-AW61)/AW61</f>
        <v>0</v>
      </c>
      <c r="BE61">
        <f>AP61/(AR61+AP61/AW61)</f>
        <v>0</v>
      </c>
      <c r="BF61" t="s">
        <v>398</v>
      </c>
      <c r="BG61">
        <v>0</v>
      </c>
      <c r="BH61">
        <f>IF(BG61&lt;&gt;0, BG61, BE61)</f>
        <v>0</v>
      </c>
      <c r="BI61">
        <f>1-BH61/AW61</f>
        <v>0</v>
      </c>
      <c r="BJ61">
        <f>(AW61-AV61)/(AW61-BH61)</f>
        <v>0</v>
      </c>
      <c r="BK61">
        <f>(AQ61-AW61)/(AQ61-BH61)</f>
        <v>0</v>
      </c>
      <c r="BL61">
        <f>(AW61-AV61)/(AW61-AP61)</f>
        <v>0</v>
      </c>
      <c r="BM61">
        <f>(AQ61-AW61)/(AQ61-AP61)</f>
        <v>0</v>
      </c>
      <c r="BN61">
        <f>(BJ61*BH61/AV61)</f>
        <v>0</v>
      </c>
      <c r="BO61">
        <f>(1-BN61)</f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f>$B$11*DF61+$C$11*DG61+$F$11*DR61*(1-DU61)</f>
        <v>0</v>
      </c>
      <c r="CI61">
        <f>CH61*CJ61</f>
        <v>0</v>
      </c>
      <c r="CJ61">
        <f>($B$11*$D$9+$C$11*$D$9+$F$11*((EE61+DW61)/MAX(EE61+DW61+EF61, 0.1)*$I$9+EF61/MAX(EE61+DW61+EF61, 0.1)*$J$9))/($B$11+$C$11+$F$11)</f>
        <v>0</v>
      </c>
      <c r="CK61">
        <f>($B$11*$K$9+$C$11*$K$9+$F$11*((EE61+DW61)/MAX(EE61+DW61+EF61, 0.1)*$P$9+EF61/MAX(EE61+DW61+EF61, 0.1)*$Q$9))/($B$11+$C$11+$F$11)</f>
        <v>0</v>
      </c>
      <c r="CL61">
        <v>6</v>
      </c>
      <c r="CM61">
        <v>0.5</v>
      </c>
      <c r="CN61" t="s">
        <v>399</v>
      </c>
      <c r="CO61">
        <v>2</v>
      </c>
      <c r="CP61">
        <v>1657684742</v>
      </c>
      <c r="CQ61">
        <v>1961.636</v>
      </c>
      <c r="CR61">
        <v>1999.99</v>
      </c>
      <c r="CS61">
        <v>26.346</v>
      </c>
      <c r="CT61">
        <v>21.3091</v>
      </c>
      <c r="CU61">
        <v>1951.68</v>
      </c>
      <c r="CV61">
        <v>24.9067</v>
      </c>
      <c r="CW61">
        <v>549.8630000000001</v>
      </c>
      <c r="CX61">
        <v>100.753</v>
      </c>
      <c r="CY61">
        <v>0.098942</v>
      </c>
      <c r="CZ61">
        <v>28.3909</v>
      </c>
      <c r="DA61">
        <v>28.6771</v>
      </c>
      <c r="DB61">
        <v>999.9</v>
      </c>
      <c r="DC61">
        <v>0</v>
      </c>
      <c r="DD61">
        <v>0</v>
      </c>
      <c r="DE61">
        <v>5004.38</v>
      </c>
      <c r="DF61">
        <v>0</v>
      </c>
      <c r="DG61">
        <v>1763.96</v>
      </c>
      <c r="DH61">
        <v>-38.4282</v>
      </c>
      <c r="DI61">
        <v>2014.64</v>
      </c>
      <c r="DJ61">
        <v>2043.53</v>
      </c>
      <c r="DK61">
        <v>5.03692</v>
      </c>
      <c r="DL61">
        <v>1999.99</v>
      </c>
      <c r="DM61">
        <v>21.3091</v>
      </c>
      <c r="DN61">
        <v>2.65445</v>
      </c>
      <c r="DO61">
        <v>2.14696</v>
      </c>
      <c r="DP61">
        <v>22.0058</v>
      </c>
      <c r="DQ61">
        <v>18.5719</v>
      </c>
      <c r="DR61">
        <v>1500.07</v>
      </c>
      <c r="DS61">
        <v>0.973001</v>
      </c>
      <c r="DT61">
        <v>0.0269989</v>
      </c>
      <c r="DU61">
        <v>0</v>
      </c>
      <c r="DV61">
        <v>2.3078</v>
      </c>
      <c r="DW61">
        <v>0</v>
      </c>
      <c r="DX61">
        <v>17677</v>
      </c>
      <c r="DY61">
        <v>13304.2</v>
      </c>
      <c r="DZ61">
        <v>37.687</v>
      </c>
      <c r="EA61">
        <v>39.875</v>
      </c>
      <c r="EB61">
        <v>38.187</v>
      </c>
      <c r="EC61">
        <v>38.75</v>
      </c>
      <c r="ED61">
        <v>37.812</v>
      </c>
      <c r="EE61">
        <v>1459.57</v>
      </c>
      <c r="EF61">
        <v>40.5</v>
      </c>
      <c r="EG61">
        <v>0</v>
      </c>
      <c r="EH61">
        <v>1657684742.7</v>
      </c>
      <c r="EI61">
        <v>0</v>
      </c>
      <c r="EJ61">
        <v>2.353369230769231</v>
      </c>
      <c r="EK61">
        <v>-0.2197606863158252</v>
      </c>
      <c r="EL61">
        <v>-1399.788038008332</v>
      </c>
      <c r="EM61">
        <v>17966.48461538462</v>
      </c>
      <c r="EN61">
        <v>15</v>
      </c>
      <c r="EO61">
        <v>1657684778.5</v>
      </c>
      <c r="EP61" t="s">
        <v>538</v>
      </c>
      <c r="EQ61">
        <v>1657684778.5</v>
      </c>
      <c r="ER61">
        <v>1657684666</v>
      </c>
      <c r="ES61">
        <v>40</v>
      </c>
      <c r="ET61">
        <v>0.05</v>
      </c>
      <c r="EU61">
        <v>0.01</v>
      </c>
      <c r="EV61">
        <v>9.956</v>
      </c>
      <c r="EW61">
        <v>1.245</v>
      </c>
      <c r="EX61">
        <v>2001</v>
      </c>
      <c r="EY61">
        <v>21</v>
      </c>
      <c r="EZ61">
        <v>0.13</v>
      </c>
      <c r="FA61">
        <v>0.02</v>
      </c>
      <c r="FB61">
        <v>-39.67231707317072</v>
      </c>
      <c r="FC61">
        <v>8.660494076655018</v>
      </c>
      <c r="FD61">
        <v>0.8631927981521152</v>
      </c>
      <c r="FE61">
        <v>0</v>
      </c>
      <c r="FF61">
        <v>5.064773414634146</v>
      </c>
      <c r="FG61">
        <v>-0.2301466202090655</v>
      </c>
      <c r="FH61">
        <v>0.02295462550865754</v>
      </c>
      <c r="FI61">
        <v>1</v>
      </c>
      <c r="FJ61">
        <v>1</v>
      </c>
      <c r="FK61">
        <v>2</v>
      </c>
      <c r="FL61" t="s">
        <v>401</v>
      </c>
      <c r="FM61">
        <v>3.05501</v>
      </c>
      <c r="FN61">
        <v>2.76291</v>
      </c>
      <c r="FO61">
        <v>0.285715</v>
      </c>
      <c r="FP61">
        <v>0.290718</v>
      </c>
      <c r="FQ61">
        <v>0.122691</v>
      </c>
      <c r="FR61">
        <v>0.110094</v>
      </c>
      <c r="FS61">
        <v>22415.4</v>
      </c>
      <c r="FT61">
        <v>17477.4</v>
      </c>
      <c r="FU61">
        <v>29497.1</v>
      </c>
      <c r="FV61">
        <v>24124.9</v>
      </c>
      <c r="FW61">
        <v>33778.7</v>
      </c>
      <c r="FX61">
        <v>31341</v>
      </c>
      <c r="FY61">
        <v>42312.4</v>
      </c>
      <c r="FZ61">
        <v>39340.2</v>
      </c>
      <c r="GA61">
        <v>2.0371</v>
      </c>
      <c r="GB61">
        <v>1.8919</v>
      </c>
      <c r="GC61">
        <v>0.0177287</v>
      </c>
      <c r="GD61">
        <v>0</v>
      </c>
      <c r="GE61">
        <v>28.3879</v>
      </c>
      <c r="GF61">
        <v>999.9</v>
      </c>
      <c r="GG61">
        <v>42.2</v>
      </c>
      <c r="GH61">
        <v>36.8</v>
      </c>
      <c r="GI61">
        <v>26.118</v>
      </c>
      <c r="GJ61">
        <v>30.9548</v>
      </c>
      <c r="GK61">
        <v>36.4263</v>
      </c>
      <c r="GL61">
        <v>1</v>
      </c>
      <c r="GM61">
        <v>0.334784</v>
      </c>
      <c r="GN61">
        <v>2.30707</v>
      </c>
      <c r="GO61">
        <v>20.2529</v>
      </c>
      <c r="GP61">
        <v>5.22657</v>
      </c>
      <c r="GQ61">
        <v>11.9119</v>
      </c>
      <c r="GR61">
        <v>4.96375</v>
      </c>
      <c r="GS61">
        <v>3.292</v>
      </c>
      <c r="GT61">
        <v>9999</v>
      </c>
      <c r="GU61">
        <v>9999</v>
      </c>
      <c r="GV61">
        <v>9999</v>
      </c>
      <c r="GW61">
        <v>993.9</v>
      </c>
      <c r="GX61">
        <v>1.87726</v>
      </c>
      <c r="GY61">
        <v>1.8756</v>
      </c>
      <c r="GZ61">
        <v>1.87424</v>
      </c>
      <c r="HA61">
        <v>1.87347</v>
      </c>
      <c r="HB61">
        <v>1.87485</v>
      </c>
      <c r="HC61">
        <v>1.86981</v>
      </c>
      <c r="HD61">
        <v>1.87404</v>
      </c>
      <c r="HE61">
        <v>1.87912</v>
      </c>
      <c r="HF61">
        <v>0</v>
      </c>
      <c r="HG61">
        <v>0</v>
      </c>
      <c r="HH61">
        <v>0</v>
      </c>
      <c r="HI61">
        <v>0</v>
      </c>
      <c r="HJ61" t="s">
        <v>402</v>
      </c>
      <c r="HK61" t="s">
        <v>403</v>
      </c>
      <c r="HL61" t="s">
        <v>404</v>
      </c>
      <c r="HM61" t="s">
        <v>405</v>
      </c>
      <c r="HN61" t="s">
        <v>405</v>
      </c>
      <c r="HO61" t="s">
        <v>404</v>
      </c>
      <c r="HP61">
        <v>0</v>
      </c>
      <c r="HQ61">
        <v>100</v>
      </c>
      <c r="HR61">
        <v>100</v>
      </c>
      <c r="HS61">
        <v>9.956</v>
      </c>
      <c r="HT61">
        <v>1.4393</v>
      </c>
      <c r="HU61">
        <v>5.570826904518842</v>
      </c>
      <c r="HV61">
        <v>0.006528983496677464</v>
      </c>
      <c r="HW61">
        <v>-3.637491770542342E-06</v>
      </c>
      <c r="HX61">
        <v>7.290883958971773E-10</v>
      </c>
      <c r="HY61">
        <v>0.4888456585767369</v>
      </c>
      <c r="HZ61">
        <v>0.04196336603461088</v>
      </c>
      <c r="IA61">
        <v>-0.0004000174321647373</v>
      </c>
      <c r="IB61">
        <v>9.93194025241378E-06</v>
      </c>
      <c r="IC61">
        <v>1</v>
      </c>
      <c r="ID61">
        <v>2008</v>
      </c>
      <c r="IE61">
        <v>1</v>
      </c>
      <c r="IF61">
        <v>25</v>
      </c>
      <c r="IG61">
        <v>1.4</v>
      </c>
      <c r="IH61">
        <v>1.3</v>
      </c>
      <c r="II61">
        <v>3.91602</v>
      </c>
      <c r="IJ61">
        <v>2.3938</v>
      </c>
      <c r="IK61">
        <v>1.42578</v>
      </c>
      <c r="IL61">
        <v>2.28271</v>
      </c>
      <c r="IM61">
        <v>1.54785</v>
      </c>
      <c r="IN61">
        <v>2.30835</v>
      </c>
      <c r="IO61">
        <v>38.6487</v>
      </c>
      <c r="IP61">
        <v>14.7975</v>
      </c>
      <c r="IQ61">
        <v>18</v>
      </c>
      <c r="IR61">
        <v>575.086</v>
      </c>
      <c r="IS61">
        <v>466.135</v>
      </c>
      <c r="IT61">
        <v>24.9995</v>
      </c>
      <c r="IU61">
        <v>31.4469</v>
      </c>
      <c r="IV61">
        <v>29.9999</v>
      </c>
      <c r="IW61">
        <v>31.3926</v>
      </c>
      <c r="IX61">
        <v>31.3157</v>
      </c>
      <c r="IY61">
        <v>78.3965</v>
      </c>
      <c r="IZ61">
        <v>19.1579</v>
      </c>
      <c r="JA61">
        <v>8.44566</v>
      </c>
      <c r="JB61">
        <v>25</v>
      </c>
      <c r="JC61">
        <v>2000</v>
      </c>
      <c r="JD61">
        <v>21.3035</v>
      </c>
      <c r="JE61">
        <v>98.33329999999999</v>
      </c>
      <c r="JF61">
        <v>100.108</v>
      </c>
    </row>
    <row r="62" spans="1:266">
      <c r="A62">
        <v>46</v>
      </c>
      <c r="B62">
        <v>1657685753.1</v>
      </c>
      <c r="C62">
        <v>7526.599999904633</v>
      </c>
      <c r="D62" t="s">
        <v>539</v>
      </c>
      <c r="E62" t="s">
        <v>540</v>
      </c>
      <c r="F62" t="s">
        <v>394</v>
      </c>
      <c r="H62" t="s">
        <v>451</v>
      </c>
      <c r="I62" t="s">
        <v>541</v>
      </c>
      <c r="J62" t="s">
        <v>542</v>
      </c>
      <c r="K62">
        <v>1657685753.1</v>
      </c>
      <c r="L62">
        <f>(M62)/1000</f>
        <v>0</v>
      </c>
      <c r="M62">
        <f>1000*CW62*AK62*(CS62-CT62)/(100*CL62*(1000-AK62*CS62))</f>
        <v>0</v>
      </c>
      <c r="N62">
        <f>CW62*AK62*(CR62-CQ62*(1000-AK62*CT62)/(1000-AK62*CS62))/(100*CL62)</f>
        <v>0</v>
      </c>
      <c r="O62">
        <f>CQ62 - IF(AK62&gt;1, N62*CL62*100.0/(AM62*DE62), 0)</f>
        <v>0</v>
      </c>
      <c r="P62">
        <f>((V62-L62/2)*O62-N62)/(V62+L62/2)</f>
        <v>0</v>
      </c>
      <c r="Q62">
        <f>P62*(CX62+CY62)/1000.0</f>
        <v>0</v>
      </c>
      <c r="R62">
        <f>(CQ62 - IF(AK62&gt;1, N62*CL62*100.0/(AM62*DE62), 0))*(CX62+CY62)/1000.0</f>
        <v>0</v>
      </c>
      <c r="S62">
        <f>2.0/((1/U62-1/T62)+SIGN(U62)*SQRT((1/U62-1/T62)*(1/U62-1/T62) + 4*CM62/((CM62+1)*(CM62+1))*(2*1/U62*1/T62-1/T62*1/T62)))</f>
        <v>0</v>
      </c>
      <c r="T62">
        <f>IF(LEFT(CN62,1)&lt;&gt;"0",IF(LEFT(CN62,1)="1",3.0,CO62),$D$5+$E$5*(DE62*CX62/($K$5*1000))+$F$5*(DE62*CX62/($K$5*1000))*MAX(MIN(CL62,$J$5),$I$5)*MAX(MIN(CL62,$J$5),$I$5)+$G$5*MAX(MIN(CL62,$J$5),$I$5)*(DE62*CX62/($K$5*1000))+$H$5*(DE62*CX62/($K$5*1000))*(DE62*CX62/($K$5*1000)))</f>
        <v>0</v>
      </c>
      <c r="U62">
        <f>L62*(1000-(1000*0.61365*exp(17.502*Y62/(240.97+Y62))/(CX62+CY62)+CS62)/2)/(1000*0.61365*exp(17.502*Y62/(240.97+Y62))/(CX62+CY62)-CS62)</f>
        <v>0</v>
      </c>
      <c r="V62">
        <f>1/((CM62+1)/(S62/1.6)+1/(T62/1.37)) + CM62/((CM62+1)/(S62/1.6) + CM62/(T62/1.37))</f>
        <v>0</v>
      </c>
      <c r="W62">
        <f>(CH62*CK62)</f>
        <v>0</v>
      </c>
      <c r="X62">
        <f>(CZ62+(W62+2*0.95*5.67E-8*(((CZ62+$B$7)+273)^4-(CZ62+273)^4)-44100*L62)/(1.84*29.3*T62+8*0.95*5.67E-8*(CZ62+273)^3))</f>
        <v>0</v>
      </c>
      <c r="Y62">
        <f>($C$7*DA62+$D$7*DB62+$E$7*X62)</f>
        <v>0</v>
      </c>
      <c r="Z62">
        <f>0.61365*exp(17.502*Y62/(240.97+Y62))</f>
        <v>0</v>
      </c>
      <c r="AA62">
        <f>(AB62/AC62*100)</f>
        <v>0</v>
      </c>
      <c r="AB62">
        <f>CS62*(CX62+CY62)/1000</f>
        <v>0</v>
      </c>
      <c r="AC62">
        <f>0.61365*exp(17.502*CZ62/(240.97+CZ62))</f>
        <v>0</v>
      </c>
      <c r="AD62">
        <f>(Z62-CS62*(CX62+CY62)/1000)</f>
        <v>0</v>
      </c>
      <c r="AE62">
        <f>(-L62*44100)</f>
        <v>0</v>
      </c>
      <c r="AF62">
        <f>2*29.3*T62*0.92*(CZ62-Y62)</f>
        <v>0</v>
      </c>
      <c r="AG62">
        <f>2*0.95*5.67E-8*(((CZ62+$B$7)+273)^4-(Y62+273)^4)</f>
        <v>0</v>
      </c>
      <c r="AH62">
        <f>W62+AG62+AE62+AF62</f>
        <v>0</v>
      </c>
      <c r="AI62">
        <v>0</v>
      </c>
      <c r="AJ62">
        <v>0</v>
      </c>
      <c r="AK62">
        <f>IF(AI62*$H$13&gt;=AM62,1.0,(AM62/(AM62-AI62*$H$13)))</f>
        <v>0</v>
      </c>
      <c r="AL62">
        <f>(AK62-1)*100</f>
        <v>0</v>
      </c>
      <c r="AM62">
        <f>MAX(0,($B$13+$C$13*DE62)/(1+$D$13*DE62)*CX62/(CZ62+273)*$E$13)</f>
        <v>0</v>
      </c>
      <c r="AN62" t="s">
        <v>398</v>
      </c>
      <c r="AO62" t="s">
        <v>398</v>
      </c>
      <c r="AP62">
        <v>0</v>
      </c>
      <c r="AQ62">
        <v>0</v>
      </c>
      <c r="AR62">
        <f>1-AP62/AQ62</f>
        <v>0</v>
      </c>
      <c r="AS62">
        <v>0</v>
      </c>
      <c r="AT62" t="s">
        <v>398</v>
      </c>
      <c r="AU62" t="s">
        <v>398</v>
      </c>
      <c r="AV62">
        <v>0</v>
      </c>
      <c r="AW62">
        <v>0</v>
      </c>
      <c r="AX62">
        <f>1-AV62/AW62</f>
        <v>0</v>
      </c>
      <c r="AY62">
        <v>0.5</v>
      </c>
      <c r="AZ62">
        <f>CI62</f>
        <v>0</v>
      </c>
      <c r="BA62">
        <f>N62</f>
        <v>0</v>
      </c>
      <c r="BB62">
        <f>AX62*AY62*AZ62</f>
        <v>0</v>
      </c>
      <c r="BC62">
        <f>(BA62-AS62)/AZ62</f>
        <v>0</v>
      </c>
      <c r="BD62">
        <f>(AQ62-AW62)/AW62</f>
        <v>0</v>
      </c>
      <c r="BE62">
        <f>AP62/(AR62+AP62/AW62)</f>
        <v>0</v>
      </c>
      <c r="BF62" t="s">
        <v>398</v>
      </c>
      <c r="BG62">
        <v>0</v>
      </c>
      <c r="BH62">
        <f>IF(BG62&lt;&gt;0, BG62, BE62)</f>
        <v>0</v>
      </c>
      <c r="BI62">
        <f>1-BH62/AW62</f>
        <v>0</v>
      </c>
      <c r="BJ62">
        <f>(AW62-AV62)/(AW62-BH62)</f>
        <v>0</v>
      </c>
      <c r="BK62">
        <f>(AQ62-AW62)/(AQ62-BH62)</f>
        <v>0</v>
      </c>
      <c r="BL62">
        <f>(AW62-AV62)/(AW62-AP62)</f>
        <v>0</v>
      </c>
      <c r="BM62">
        <f>(AQ62-AW62)/(AQ62-AP62)</f>
        <v>0</v>
      </c>
      <c r="BN62">
        <f>(BJ62*BH62/AV62)</f>
        <v>0</v>
      </c>
      <c r="BO62">
        <f>(1-BN62)</f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f>$B$11*DF62+$C$11*DG62+$F$11*DR62*(1-DU62)</f>
        <v>0</v>
      </c>
      <c r="CI62">
        <f>CH62*CJ62</f>
        <v>0</v>
      </c>
      <c r="CJ62">
        <f>($B$11*$D$9+$C$11*$D$9+$F$11*((EE62+DW62)/MAX(EE62+DW62+EF62, 0.1)*$I$9+EF62/MAX(EE62+DW62+EF62, 0.1)*$J$9))/($B$11+$C$11+$F$11)</f>
        <v>0</v>
      </c>
      <c r="CK62">
        <f>($B$11*$K$9+$C$11*$K$9+$F$11*((EE62+DW62)/MAX(EE62+DW62+EF62, 0.1)*$P$9+EF62/MAX(EE62+DW62+EF62, 0.1)*$Q$9))/($B$11+$C$11+$F$11)</f>
        <v>0</v>
      </c>
      <c r="CL62">
        <v>6</v>
      </c>
      <c r="CM62">
        <v>0.5</v>
      </c>
      <c r="CN62" t="s">
        <v>399</v>
      </c>
      <c r="CO62">
        <v>2</v>
      </c>
      <c r="CP62">
        <v>1657685753.1</v>
      </c>
      <c r="CQ62">
        <v>388.56</v>
      </c>
      <c r="CR62">
        <v>409.991</v>
      </c>
      <c r="CS62">
        <v>26.3386</v>
      </c>
      <c r="CT62">
        <v>21.6901</v>
      </c>
      <c r="CU62">
        <v>381.812</v>
      </c>
      <c r="CV62">
        <v>25.0596</v>
      </c>
      <c r="CW62">
        <v>550.319</v>
      </c>
      <c r="CX62">
        <v>100.746</v>
      </c>
      <c r="CY62">
        <v>0.100455</v>
      </c>
      <c r="CZ62">
        <v>29.6987</v>
      </c>
      <c r="DA62">
        <v>30.268</v>
      </c>
      <c r="DB62">
        <v>999.9</v>
      </c>
      <c r="DC62">
        <v>0</v>
      </c>
      <c r="DD62">
        <v>0</v>
      </c>
      <c r="DE62">
        <v>4985.62</v>
      </c>
      <c r="DF62">
        <v>0</v>
      </c>
      <c r="DG62">
        <v>1376.67</v>
      </c>
      <c r="DH62">
        <v>-20.5535</v>
      </c>
      <c r="DI62">
        <v>400.041</v>
      </c>
      <c r="DJ62">
        <v>419.081</v>
      </c>
      <c r="DK62">
        <v>4.81495</v>
      </c>
      <c r="DL62">
        <v>409.991</v>
      </c>
      <c r="DM62">
        <v>21.6901</v>
      </c>
      <c r="DN62">
        <v>2.67029</v>
      </c>
      <c r="DO62">
        <v>2.1852</v>
      </c>
      <c r="DP62">
        <v>22.1034</v>
      </c>
      <c r="DQ62">
        <v>18.8543</v>
      </c>
      <c r="DR62">
        <v>1500.06</v>
      </c>
      <c r="DS62">
        <v>0.972996</v>
      </c>
      <c r="DT62">
        <v>0.0270038</v>
      </c>
      <c r="DU62">
        <v>0</v>
      </c>
      <c r="DV62">
        <v>2.8526</v>
      </c>
      <c r="DW62">
        <v>0</v>
      </c>
      <c r="DX62">
        <v>17669.1</v>
      </c>
      <c r="DY62">
        <v>13304.1</v>
      </c>
      <c r="DZ62">
        <v>39.812</v>
      </c>
      <c r="EA62">
        <v>42.125</v>
      </c>
      <c r="EB62">
        <v>40.375</v>
      </c>
      <c r="EC62">
        <v>41.187</v>
      </c>
      <c r="ED62">
        <v>40</v>
      </c>
      <c r="EE62">
        <v>1459.55</v>
      </c>
      <c r="EF62">
        <v>40.51</v>
      </c>
      <c r="EG62">
        <v>0</v>
      </c>
      <c r="EH62">
        <v>1657685754.3</v>
      </c>
      <c r="EI62">
        <v>0</v>
      </c>
      <c r="EJ62">
        <v>2.362788461538462</v>
      </c>
      <c r="EK62">
        <v>0.832304261932282</v>
      </c>
      <c r="EL62">
        <v>-253.4017085768554</v>
      </c>
      <c r="EM62">
        <v>17716.95384615385</v>
      </c>
      <c r="EN62">
        <v>15</v>
      </c>
      <c r="EO62">
        <v>1657685781.6</v>
      </c>
      <c r="EP62" t="s">
        <v>543</v>
      </c>
      <c r="EQ62">
        <v>1657685777.6</v>
      </c>
      <c r="ER62">
        <v>1657685781.6</v>
      </c>
      <c r="ES62">
        <v>41</v>
      </c>
      <c r="ET62">
        <v>-0.963</v>
      </c>
      <c r="EU62">
        <v>0.016</v>
      </c>
      <c r="EV62">
        <v>6.748</v>
      </c>
      <c r="EW62">
        <v>1.279</v>
      </c>
      <c r="EX62">
        <v>410</v>
      </c>
      <c r="EY62">
        <v>22</v>
      </c>
      <c r="EZ62">
        <v>0.08</v>
      </c>
      <c r="FA62">
        <v>0.03</v>
      </c>
      <c r="FB62">
        <v>-20.54020487804878</v>
      </c>
      <c r="FC62">
        <v>-0.3149686411149696</v>
      </c>
      <c r="FD62">
        <v>0.04465914240774099</v>
      </c>
      <c r="FE62">
        <v>0</v>
      </c>
      <c r="FF62">
        <v>4.800658536585367</v>
      </c>
      <c r="FG62">
        <v>0.1234459233449523</v>
      </c>
      <c r="FH62">
        <v>0.0158987872771104</v>
      </c>
      <c r="FI62">
        <v>1</v>
      </c>
      <c r="FJ62">
        <v>1</v>
      </c>
      <c r="FK62">
        <v>2</v>
      </c>
      <c r="FL62" t="s">
        <v>401</v>
      </c>
      <c r="FM62">
        <v>3.05432</v>
      </c>
      <c r="FN62">
        <v>2.76435</v>
      </c>
      <c r="FO62">
        <v>0.0959473</v>
      </c>
      <c r="FP62">
        <v>0.101869</v>
      </c>
      <c r="FQ62">
        <v>0.122846</v>
      </c>
      <c r="FR62">
        <v>0.111132</v>
      </c>
      <c r="FS62">
        <v>28300.6</v>
      </c>
      <c r="FT62">
        <v>22085.7</v>
      </c>
      <c r="FU62">
        <v>29417.3</v>
      </c>
      <c r="FV62">
        <v>24069.6</v>
      </c>
      <c r="FW62">
        <v>33675</v>
      </c>
      <c r="FX62">
        <v>31227.9</v>
      </c>
      <c r="FY62">
        <v>42192.9</v>
      </c>
      <c r="FZ62">
        <v>39249.9</v>
      </c>
      <c r="GA62">
        <v>2.02173</v>
      </c>
      <c r="GB62">
        <v>1.86745</v>
      </c>
      <c r="GC62">
        <v>0.0108555</v>
      </c>
      <c r="GD62">
        <v>0</v>
      </c>
      <c r="GE62">
        <v>30.0914</v>
      </c>
      <c r="GF62">
        <v>999.9</v>
      </c>
      <c r="GG62">
        <v>42.8</v>
      </c>
      <c r="GH62">
        <v>37.1</v>
      </c>
      <c r="GI62">
        <v>26.9304</v>
      </c>
      <c r="GJ62">
        <v>30.8485</v>
      </c>
      <c r="GK62">
        <v>35.7572</v>
      </c>
      <c r="GL62">
        <v>1</v>
      </c>
      <c r="GM62">
        <v>0.459223</v>
      </c>
      <c r="GN62">
        <v>3.32164</v>
      </c>
      <c r="GO62">
        <v>20.2363</v>
      </c>
      <c r="GP62">
        <v>5.22478</v>
      </c>
      <c r="GQ62">
        <v>11.9141</v>
      </c>
      <c r="GR62">
        <v>4.9638</v>
      </c>
      <c r="GS62">
        <v>3.292</v>
      </c>
      <c r="GT62">
        <v>9999</v>
      </c>
      <c r="GU62">
        <v>9999</v>
      </c>
      <c r="GV62">
        <v>9999</v>
      </c>
      <c r="GW62">
        <v>994.2</v>
      </c>
      <c r="GX62">
        <v>1.87729</v>
      </c>
      <c r="GY62">
        <v>1.87561</v>
      </c>
      <c r="GZ62">
        <v>1.87433</v>
      </c>
      <c r="HA62">
        <v>1.87353</v>
      </c>
      <c r="HB62">
        <v>1.875</v>
      </c>
      <c r="HC62">
        <v>1.8699</v>
      </c>
      <c r="HD62">
        <v>1.87407</v>
      </c>
      <c r="HE62">
        <v>1.87923</v>
      </c>
      <c r="HF62">
        <v>0</v>
      </c>
      <c r="HG62">
        <v>0</v>
      </c>
      <c r="HH62">
        <v>0</v>
      </c>
      <c r="HI62">
        <v>0</v>
      </c>
      <c r="HJ62" t="s">
        <v>402</v>
      </c>
      <c r="HK62" t="s">
        <v>403</v>
      </c>
      <c r="HL62" t="s">
        <v>404</v>
      </c>
      <c r="HM62" t="s">
        <v>405</v>
      </c>
      <c r="HN62" t="s">
        <v>405</v>
      </c>
      <c r="HO62" t="s">
        <v>404</v>
      </c>
      <c r="HP62">
        <v>0</v>
      </c>
      <c r="HQ62">
        <v>100</v>
      </c>
      <c r="HR62">
        <v>100</v>
      </c>
      <c r="HS62">
        <v>6.748</v>
      </c>
      <c r="HT62">
        <v>1.279</v>
      </c>
      <c r="HU62">
        <v>5.622210750044955</v>
      </c>
      <c r="HV62">
        <v>0.006528983496677464</v>
      </c>
      <c r="HW62">
        <v>-3.637491770542342E-06</v>
      </c>
      <c r="HX62">
        <v>7.290883958971773E-10</v>
      </c>
      <c r="HY62">
        <v>0.4888456585767369</v>
      </c>
      <c r="HZ62">
        <v>0.04196336603461088</v>
      </c>
      <c r="IA62">
        <v>-0.0004000174321647373</v>
      </c>
      <c r="IB62">
        <v>9.93194025241378E-06</v>
      </c>
      <c r="IC62">
        <v>1</v>
      </c>
      <c r="ID62">
        <v>2008</v>
      </c>
      <c r="IE62">
        <v>1</v>
      </c>
      <c r="IF62">
        <v>25</v>
      </c>
      <c r="IG62">
        <v>16.2</v>
      </c>
      <c r="IH62">
        <v>18.1</v>
      </c>
      <c r="II62">
        <v>1.06079</v>
      </c>
      <c r="IJ62">
        <v>2.45483</v>
      </c>
      <c r="IK62">
        <v>1.42578</v>
      </c>
      <c r="IL62">
        <v>2.28638</v>
      </c>
      <c r="IM62">
        <v>1.54785</v>
      </c>
      <c r="IN62">
        <v>2.27173</v>
      </c>
      <c r="IO62">
        <v>39.5666</v>
      </c>
      <c r="IP62">
        <v>14.5961</v>
      </c>
      <c r="IQ62">
        <v>18</v>
      </c>
      <c r="IR62">
        <v>575.671</v>
      </c>
      <c r="IS62">
        <v>460.363</v>
      </c>
      <c r="IT62">
        <v>25.0012</v>
      </c>
      <c r="IU62">
        <v>32.9205</v>
      </c>
      <c r="IV62">
        <v>30.0006</v>
      </c>
      <c r="IW62">
        <v>32.6774</v>
      </c>
      <c r="IX62">
        <v>32.5834</v>
      </c>
      <c r="IY62">
        <v>21.2556</v>
      </c>
      <c r="IZ62">
        <v>20.926</v>
      </c>
      <c r="JA62">
        <v>0</v>
      </c>
      <c r="JB62">
        <v>25</v>
      </c>
      <c r="JC62">
        <v>410</v>
      </c>
      <c r="JD62">
        <v>21.6092</v>
      </c>
      <c r="JE62">
        <v>98.0605</v>
      </c>
      <c r="JF62">
        <v>99.87869999999999</v>
      </c>
    </row>
    <row r="63" spans="1:266">
      <c r="A63">
        <v>47</v>
      </c>
      <c r="B63">
        <v>1657685982.1</v>
      </c>
      <c r="C63">
        <v>7755.599999904633</v>
      </c>
      <c r="D63" t="s">
        <v>544</v>
      </c>
      <c r="E63" t="s">
        <v>545</v>
      </c>
      <c r="F63" t="s">
        <v>394</v>
      </c>
      <c r="H63" t="s">
        <v>451</v>
      </c>
      <c r="I63" t="s">
        <v>541</v>
      </c>
      <c r="J63" t="s">
        <v>542</v>
      </c>
      <c r="K63">
        <v>1657685982.1</v>
      </c>
      <c r="L63">
        <f>(M63)/1000</f>
        <v>0</v>
      </c>
      <c r="M63">
        <f>1000*CW63*AK63*(CS63-CT63)/(100*CL63*(1000-AK63*CS63))</f>
        <v>0</v>
      </c>
      <c r="N63">
        <f>CW63*AK63*(CR63-CQ63*(1000-AK63*CT63)/(1000-AK63*CS63))/(100*CL63)</f>
        <v>0</v>
      </c>
      <c r="O63">
        <f>CQ63 - IF(AK63&gt;1, N63*CL63*100.0/(AM63*DE63), 0)</f>
        <v>0</v>
      </c>
      <c r="P63">
        <f>((V63-L63/2)*O63-N63)/(V63+L63/2)</f>
        <v>0</v>
      </c>
      <c r="Q63">
        <f>P63*(CX63+CY63)/1000.0</f>
        <v>0</v>
      </c>
      <c r="R63">
        <f>(CQ63 - IF(AK63&gt;1, N63*CL63*100.0/(AM63*DE63), 0))*(CX63+CY63)/1000.0</f>
        <v>0</v>
      </c>
      <c r="S63">
        <f>2.0/((1/U63-1/T63)+SIGN(U63)*SQRT((1/U63-1/T63)*(1/U63-1/T63) + 4*CM63/((CM63+1)*(CM63+1))*(2*1/U63*1/T63-1/T63*1/T63)))</f>
        <v>0</v>
      </c>
      <c r="T63">
        <f>IF(LEFT(CN63,1)&lt;&gt;"0",IF(LEFT(CN63,1)="1",3.0,CO63),$D$5+$E$5*(DE63*CX63/($K$5*1000))+$F$5*(DE63*CX63/($K$5*1000))*MAX(MIN(CL63,$J$5),$I$5)*MAX(MIN(CL63,$J$5),$I$5)+$G$5*MAX(MIN(CL63,$J$5),$I$5)*(DE63*CX63/($K$5*1000))+$H$5*(DE63*CX63/($K$5*1000))*(DE63*CX63/($K$5*1000)))</f>
        <v>0</v>
      </c>
      <c r="U63">
        <f>L63*(1000-(1000*0.61365*exp(17.502*Y63/(240.97+Y63))/(CX63+CY63)+CS63)/2)/(1000*0.61365*exp(17.502*Y63/(240.97+Y63))/(CX63+CY63)-CS63)</f>
        <v>0</v>
      </c>
      <c r="V63">
        <f>1/((CM63+1)/(S63/1.6)+1/(T63/1.37)) + CM63/((CM63+1)/(S63/1.6) + CM63/(T63/1.37))</f>
        <v>0</v>
      </c>
      <c r="W63">
        <f>(CH63*CK63)</f>
        <v>0</v>
      </c>
      <c r="X63">
        <f>(CZ63+(W63+2*0.95*5.67E-8*(((CZ63+$B$7)+273)^4-(CZ63+273)^4)-44100*L63)/(1.84*29.3*T63+8*0.95*5.67E-8*(CZ63+273)^3))</f>
        <v>0</v>
      </c>
      <c r="Y63">
        <f>($C$7*DA63+$D$7*DB63+$E$7*X63)</f>
        <v>0</v>
      </c>
      <c r="Z63">
        <f>0.61365*exp(17.502*Y63/(240.97+Y63))</f>
        <v>0</v>
      </c>
      <c r="AA63">
        <f>(AB63/AC63*100)</f>
        <v>0</v>
      </c>
      <c r="AB63">
        <f>CS63*(CX63+CY63)/1000</f>
        <v>0</v>
      </c>
      <c r="AC63">
        <f>0.61365*exp(17.502*CZ63/(240.97+CZ63))</f>
        <v>0</v>
      </c>
      <c r="AD63">
        <f>(Z63-CS63*(CX63+CY63)/1000)</f>
        <v>0</v>
      </c>
      <c r="AE63">
        <f>(-L63*44100)</f>
        <v>0</v>
      </c>
      <c r="AF63">
        <f>2*29.3*T63*0.92*(CZ63-Y63)</f>
        <v>0</v>
      </c>
      <c r="AG63">
        <f>2*0.95*5.67E-8*(((CZ63+$B$7)+273)^4-(Y63+273)^4)</f>
        <v>0</v>
      </c>
      <c r="AH63">
        <f>W63+AG63+AE63+AF63</f>
        <v>0</v>
      </c>
      <c r="AI63">
        <v>0</v>
      </c>
      <c r="AJ63">
        <v>0</v>
      </c>
      <c r="AK63">
        <f>IF(AI63*$H$13&gt;=AM63,1.0,(AM63/(AM63-AI63*$H$13)))</f>
        <v>0</v>
      </c>
      <c r="AL63">
        <f>(AK63-1)*100</f>
        <v>0</v>
      </c>
      <c r="AM63">
        <f>MAX(0,($B$13+$C$13*DE63)/(1+$D$13*DE63)*CX63/(CZ63+273)*$E$13)</f>
        <v>0</v>
      </c>
      <c r="AN63" t="s">
        <v>398</v>
      </c>
      <c r="AO63" t="s">
        <v>398</v>
      </c>
      <c r="AP63">
        <v>0</v>
      </c>
      <c r="AQ63">
        <v>0</v>
      </c>
      <c r="AR63">
        <f>1-AP63/AQ63</f>
        <v>0</v>
      </c>
      <c r="AS63">
        <v>0</v>
      </c>
      <c r="AT63" t="s">
        <v>398</v>
      </c>
      <c r="AU63" t="s">
        <v>398</v>
      </c>
      <c r="AV63">
        <v>0</v>
      </c>
      <c r="AW63">
        <v>0</v>
      </c>
      <c r="AX63">
        <f>1-AV63/AW63</f>
        <v>0</v>
      </c>
      <c r="AY63">
        <v>0.5</v>
      </c>
      <c r="AZ63">
        <f>CI63</f>
        <v>0</v>
      </c>
      <c r="BA63">
        <f>N63</f>
        <v>0</v>
      </c>
      <c r="BB63">
        <f>AX63*AY63*AZ63</f>
        <v>0</v>
      </c>
      <c r="BC63">
        <f>(BA63-AS63)/AZ63</f>
        <v>0</v>
      </c>
      <c r="BD63">
        <f>(AQ63-AW63)/AW63</f>
        <v>0</v>
      </c>
      <c r="BE63">
        <f>AP63/(AR63+AP63/AW63)</f>
        <v>0</v>
      </c>
      <c r="BF63" t="s">
        <v>398</v>
      </c>
      <c r="BG63">
        <v>0</v>
      </c>
      <c r="BH63">
        <f>IF(BG63&lt;&gt;0, BG63, BE63)</f>
        <v>0</v>
      </c>
      <c r="BI63">
        <f>1-BH63/AW63</f>
        <v>0</v>
      </c>
      <c r="BJ63">
        <f>(AW63-AV63)/(AW63-BH63)</f>
        <v>0</v>
      </c>
      <c r="BK63">
        <f>(AQ63-AW63)/(AQ63-BH63)</f>
        <v>0</v>
      </c>
      <c r="BL63">
        <f>(AW63-AV63)/(AW63-AP63)</f>
        <v>0</v>
      </c>
      <c r="BM63">
        <f>(AQ63-AW63)/(AQ63-AP63)</f>
        <v>0</v>
      </c>
      <c r="BN63">
        <f>(BJ63*BH63/AV63)</f>
        <v>0</v>
      </c>
      <c r="BO63">
        <f>(1-BN63)</f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f>$B$11*DF63+$C$11*DG63+$F$11*DR63*(1-DU63)</f>
        <v>0</v>
      </c>
      <c r="CI63">
        <f>CH63*CJ63</f>
        <v>0</v>
      </c>
      <c r="CJ63">
        <f>($B$11*$D$9+$C$11*$D$9+$F$11*((EE63+DW63)/MAX(EE63+DW63+EF63, 0.1)*$I$9+EF63/MAX(EE63+DW63+EF63, 0.1)*$J$9))/($B$11+$C$11+$F$11)</f>
        <v>0</v>
      </c>
      <c r="CK63">
        <f>($B$11*$K$9+$C$11*$K$9+$F$11*((EE63+DW63)/MAX(EE63+DW63+EF63, 0.1)*$P$9+EF63/MAX(EE63+DW63+EF63, 0.1)*$Q$9))/($B$11+$C$11+$F$11)</f>
        <v>0</v>
      </c>
      <c r="CL63">
        <v>6</v>
      </c>
      <c r="CM63">
        <v>0.5</v>
      </c>
      <c r="CN63" t="s">
        <v>399</v>
      </c>
      <c r="CO63">
        <v>2</v>
      </c>
      <c r="CP63">
        <v>1657685982.1</v>
      </c>
      <c r="CQ63">
        <v>378.497</v>
      </c>
      <c r="CR63">
        <v>400.056</v>
      </c>
      <c r="CS63">
        <v>26.6768</v>
      </c>
      <c r="CT63">
        <v>21.4692</v>
      </c>
      <c r="CU63">
        <v>371.875</v>
      </c>
      <c r="CV63">
        <v>25.2091</v>
      </c>
      <c r="CW63">
        <v>550.032</v>
      </c>
      <c r="CX63">
        <v>100.743</v>
      </c>
      <c r="CY63">
        <v>0.0999468</v>
      </c>
      <c r="CZ63">
        <v>29.8937</v>
      </c>
      <c r="DA63">
        <v>31.2496</v>
      </c>
      <c r="DB63">
        <v>999.9</v>
      </c>
      <c r="DC63">
        <v>0</v>
      </c>
      <c r="DD63">
        <v>0</v>
      </c>
      <c r="DE63">
        <v>4995</v>
      </c>
      <c r="DF63">
        <v>0</v>
      </c>
      <c r="DG63">
        <v>1385.49</v>
      </c>
      <c r="DH63">
        <v>-21.5586</v>
      </c>
      <c r="DI63">
        <v>388.871</v>
      </c>
      <c r="DJ63">
        <v>408.833</v>
      </c>
      <c r="DK63">
        <v>5.20762</v>
      </c>
      <c r="DL63">
        <v>400.056</v>
      </c>
      <c r="DM63">
        <v>21.4692</v>
      </c>
      <c r="DN63">
        <v>2.68749</v>
      </c>
      <c r="DO63">
        <v>2.16286</v>
      </c>
      <c r="DP63">
        <v>22.2088</v>
      </c>
      <c r="DQ63">
        <v>18.6898</v>
      </c>
      <c r="DR63">
        <v>1499.99</v>
      </c>
      <c r="DS63">
        <v>0.973001</v>
      </c>
      <c r="DT63">
        <v>0.0269987</v>
      </c>
      <c r="DU63">
        <v>0</v>
      </c>
      <c r="DV63">
        <v>2.6479</v>
      </c>
      <c r="DW63">
        <v>0</v>
      </c>
      <c r="DX63">
        <v>17224.9</v>
      </c>
      <c r="DY63">
        <v>13303.5</v>
      </c>
      <c r="DZ63">
        <v>40.25</v>
      </c>
      <c r="EA63">
        <v>42.625</v>
      </c>
      <c r="EB63">
        <v>40.875</v>
      </c>
      <c r="EC63">
        <v>41.687</v>
      </c>
      <c r="ED63">
        <v>40.375</v>
      </c>
      <c r="EE63">
        <v>1459.49</v>
      </c>
      <c r="EF63">
        <v>40.5</v>
      </c>
      <c r="EG63">
        <v>0</v>
      </c>
      <c r="EH63">
        <v>1657685982.9</v>
      </c>
      <c r="EI63">
        <v>0</v>
      </c>
      <c r="EJ63">
        <v>2.39116</v>
      </c>
      <c r="EK63">
        <v>-0.846338447309944</v>
      </c>
      <c r="EL63">
        <v>273.815386407177</v>
      </c>
      <c r="EM63">
        <v>17145.568</v>
      </c>
      <c r="EN63">
        <v>15</v>
      </c>
      <c r="EO63">
        <v>1657685781.6</v>
      </c>
      <c r="EP63" t="s">
        <v>543</v>
      </c>
      <c r="EQ63">
        <v>1657685777.6</v>
      </c>
      <c r="ER63">
        <v>1657685781.6</v>
      </c>
      <c r="ES63">
        <v>41</v>
      </c>
      <c r="ET63">
        <v>-0.963</v>
      </c>
      <c r="EU63">
        <v>0.016</v>
      </c>
      <c r="EV63">
        <v>6.748</v>
      </c>
      <c r="EW63">
        <v>1.279</v>
      </c>
      <c r="EX63">
        <v>410</v>
      </c>
      <c r="EY63">
        <v>22</v>
      </c>
      <c r="EZ63">
        <v>0.08</v>
      </c>
      <c r="FA63">
        <v>0.03</v>
      </c>
      <c r="FB63">
        <v>-21.45525609756098</v>
      </c>
      <c r="FC63">
        <v>-0.2536013937282243</v>
      </c>
      <c r="FD63">
        <v>0.04729523798428863</v>
      </c>
      <c r="FE63">
        <v>0</v>
      </c>
      <c r="FF63">
        <v>5.126319268292683</v>
      </c>
      <c r="FG63">
        <v>0.2102870383275332</v>
      </c>
      <c r="FH63">
        <v>0.0220964959577519</v>
      </c>
      <c r="FI63">
        <v>1</v>
      </c>
      <c r="FJ63">
        <v>1</v>
      </c>
      <c r="FK63">
        <v>2</v>
      </c>
      <c r="FL63" t="s">
        <v>401</v>
      </c>
      <c r="FM63">
        <v>3.05337</v>
      </c>
      <c r="FN63">
        <v>2.76387</v>
      </c>
      <c r="FO63">
        <v>0.0939325</v>
      </c>
      <c r="FP63">
        <v>0.0999037</v>
      </c>
      <c r="FQ63">
        <v>0.123287</v>
      </c>
      <c r="FR63">
        <v>0.11028</v>
      </c>
      <c r="FS63">
        <v>28353.6</v>
      </c>
      <c r="FT63">
        <v>22128.3</v>
      </c>
      <c r="FU63">
        <v>29408</v>
      </c>
      <c r="FV63">
        <v>24064.1</v>
      </c>
      <c r="FW63">
        <v>33646.9</v>
      </c>
      <c r="FX63">
        <v>31251.4</v>
      </c>
      <c r="FY63">
        <v>42178.2</v>
      </c>
      <c r="FZ63">
        <v>39241.3</v>
      </c>
      <c r="GA63">
        <v>2.01957</v>
      </c>
      <c r="GB63">
        <v>1.86248</v>
      </c>
      <c r="GC63">
        <v>0.0537783</v>
      </c>
      <c r="GD63">
        <v>0</v>
      </c>
      <c r="GE63">
        <v>30.3756</v>
      </c>
      <c r="GF63">
        <v>999.9</v>
      </c>
      <c r="GG63">
        <v>42.9</v>
      </c>
      <c r="GH63">
        <v>37.4</v>
      </c>
      <c r="GI63">
        <v>27.4397</v>
      </c>
      <c r="GJ63">
        <v>30.7985</v>
      </c>
      <c r="GK63">
        <v>35.8854</v>
      </c>
      <c r="GL63">
        <v>1</v>
      </c>
      <c r="GM63">
        <v>0.476105</v>
      </c>
      <c r="GN63">
        <v>3.50828</v>
      </c>
      <c r="GO63">
        <v>20.2328</v>
      </c>
      <c r="GP63">
        <v>5.22448</v>
      </c>
      <c r="GQ63">
        <v>11.9141</v>
      </c>
      <c r="GR63">
        <v>4.9637</v>
      </c>
      <c r="GS63">
        <v>3.292</v>
      </c>
      <c r="GT63">
        <v>9999</v>
      </c>
      <c r="GU63">
        <v>9999</v>
      </c>
      <c r="GV63">
        <v>9999</v>
      </c>
      <c r="GW63">
        <v>994.2</v>
      </c>
      <c r="GX63">
        <v>1.87729</v>
      </c>
      <c r="GY63">
        <v>1.87562</v>
      </c>
      <c r="GZ63">
        <v>1.87436</v>
      </c>
      <c r="HA63">
        <v>1.87362</v>
      </c>
      <c r="HB63">
        <v>1.87499</v>
      </c>
      <c r="HC63">
        <v>1.86996</v>
      </c>
      <c r="HD63">
        <v>1.87408</v>
      </c>
      <c r="HE63">
        <v>1.8792</v>
      </c>
      <c r="HF63">
        <v>0</v>
      </c>
      <c r="HG63">
        <v>0</v>
      </c>
      <c r="HH63">
        <v>0</v>
      </c>
      <c r="HI63">
        <v>0</v>
      </c>
      <c r="HJ63" t="s">
        <v>402</v>
      </c>
      <c r="HK63" t="s">
        <v>403</v>
      </c>
      <c r="HL63" t="s">
        <v>404</v>
      </c>
      <c r="HM63" t="s">
        <v>405</v>
      </c>
      <c r="HN63" t="s">
        <v>405</v>
      </c>
      <c r="HO63" t="s">
        <v>404</v>
      </c>
      <c r="HP63">
        <v>0</v>
      </c>
      <c r="HQ63">
        <v>100</v>
      </c>
      <c r="HR63">
        <v>100</v>
      </c>
      <c r="HS63">
        <v>6.622</v>
      </c>
      <c r="HT63">
        <v>1.4677</v>
      </c>
      <c r="HU63">
        <v>4.659128042074405</v>
      </c>
      <c r="HV63">
        <v>0.006528983496677464</v>
      </c>
      <c r="HW63">
        <v>-3.637491770542342E-06</v>
      </c>
      <c r="HX63">
        <v>7.290883958971773E-10</v>
      </c>
      <c r="HY63">
        <v>0.504959327915206</v>
      </c>
      <c r="HZ63">
        <v>0.04196336603461088</v>
      </c>
      <c r="IA63">
        <v>-0.0004000174321647373</v>
      </c>
      <c r="IB63">
        <v>9.93194025241378E-06</v>
      </c>
      <c r="IC63">
        <v>1</v>
      </c>
      <c r="ID63">
        <v>2008</v>
      </c>
      <c r="IE63">
        <v>1</v>
      </c>
      <c r="IF63">
        <v>25</v>
      </c>
      <c r="IG63">
        <v>3.4</v>
      </c>
      <c r="IH63">
        <v>3.3</v>
      </c>
      <c r="II63">
        <v>1.03882</v>
      </c>
      <c r="IJ63">
        <v>2.44019</v>
      </c>
      <c r="IK63">
        <v>1.42578</v>
      </c>
      <c r="IL63">
        <v>2.28638</v>
      </c>
      <c r="IM63">
        <v>1.54785</v>
      </c>
      <c r="IN63">
        <v>2.38281</v>
      </c>
      <c r="IO63">
        <v>40.0447</v>
      </c>
      <c r="IP63">
        <v>14.5523</v>
      </c>
      <c r="IQ63">
        <v>18</v>
      </c>
      <c r="IR63">
        <v>576.123</v>
      </c>
      <c r="IS63">
        <v>458.952</v>
      </c>
      <c r="IT63">
        <v>25.0011</v>
      </c>
      <c r="IU63">
        <v>33.1342</v>
      </c>
      <c r="IV63">
        <v>30.001</v>
      </c>
      <c r="IW63">
        <v>32.9022</v>
      </c>
      <c r="IX63">
        <v>32.8137</v>
      </c>
      <c r="IY63">
        <v>20.8118</v>
      </c>
      <c r="IZ63">
        <v>23.4988</v>
      </c>
      <c r="JA63">
        <v>0</v>
      </c>
      <c r="JB63">
        <v>25</v>
      </c>
      <c r="JC63">
        <v>400</v>
      </c>
      <c r="JD63">
        <v>21.4132</v>
      </c>
      <c r="JE63">
        <v>98.02760000000001</v>
      </c>
      <c r="JF63">
        <v>99.85639999999999</v>
      </c>
    </row>
    <row r="64" spans="1:266">
      <c r="A64">
        <v>48</v>
      </c>
      <c r="B64">
        <v>1657686057.6</v>
      </c>
      <c r="C64">
        <v>7831.099999904633</v>
      </c>
      <c r="D64" t="s">
        <v>546</v>
      </c>
      <c r="E64" t="s">
        <v>547</v>
      </c>
      <c r="F64" t="s">
        <v>394</v>
      </c>
      <c r="H64" t="s">
        <v>451</v>
      </c>
      <c r="I64" t="s">
        <v>541</v>
      </c>
      <c r="J64" t="s">
        <v>542</v>
      </c>
      <c r="K64">
        <v>1657686057.6</v>
      </c>
      <c r="L64">
        <f>(M64)/1000</f>
        <v>0</v>
      </c>
      <c r="M64">
        <f>1000*CW64*AK64*(CS64-CT64)/(100*CL64*(1000-AK64*CS64))</f>
        <v>0</v>
      </c>
      <c r="N64">
        <f>CW64*AK64*(CR64-CQ64*(1000-AK64*CT64)/(1000-AK64*CS64))/(100*CL64)</f>
        <v>0</v>
      </c>
      <c r="O64">
        <f>CQ64 - IF(AK64&gt;1, N64*CL64*100.0/(AM64*DE64), 0)</f>
        <v>0</v>
      </c>
      <c r="P64">
        <f>((V64-L64/2)*O64-N64)/(V64+L64/2)</f>
        <v>0</v>
      </c>
      <c r="Q64">
        <f>P64*(CX64+CY64)/1000.0</f>
        <v>0</v>
      </c>
      <c r="R64">
        <f>(CQ64 - IF(AK64&gt;1, N64*CL64*100.0/(AM64*DE64), 0))*(CX64+CY64)/1000.0</f>
        <v>0</v>
      </c>
      <c r="S64">
        <f>2.0/((1/U64-1/T64)+SIGN(U64)*SQRT((1/U64-1/T64)*(1/U64-1/T64) + 4*CM64/((CM64+1)*(CM64+1))*(2*1/U64*1/T64-1/T64*1/T64)))</f>
        <v>0</v>
      </c>
      <c r="T64">
        <f>IF(LEFT(CN64,1)&lt;&gt;"0",IF(LEFT(CN64,1)="1",3.0,CO64),$D$5+$E$5*(DE64*CX64/($K$5*1000))+$F$5*(DE64*CX64/($K$5*1000))*MAX(MIN(CL64,$J$5),$I$5)*MAX(MIN(CL64,$J$5),$I$5)+$G$5*MAX(MIN(CL64,$J$5),$I$5)*(DE64*CX64/($K$5*1000))+$H$5*(DE64*CX64/($K$5*1000))*(DE64*CX64/($K$5*1000)))</f>
        <v>0</v>
      </c>
      <c r="U64">
        <f>L64*(1000-(1000*0.61365*exp(17.502*Y64/(240.97+Y64))/(CX64+CY64)+CS64)/2)/(1000*0.61365*exp(17.502*Y64/(240.97+Y64))/(CX64+CY64)-CS64)</f>
        <v>0</v>
      </c>
      <c r="V64">
        <f>1/((CM64+1)/(S64/1.6)+1/(T64/1.37)) + CM64/((CM64+1)/(S64/1.6) + CM64/(T64/1.37))</f>
        <v>0</v>
      </c>
      <c r="W64">
        <f>(CH64*CK64)</f>
        <v>0</v>
      </c>
      <c r="X64">
        <f>(CZ64+(W64+2*0.95*5.67E-8*(((CZ64+$B$7)+273)^4-(CZ64+273)^4)-44100*L64)/(1.84*29.3*T64+8*0.95*5.67E-8*(CZ64+273)^3))</f>
        <v>0</v>
      </c>
      <c r="Y64">
        <f>($C$7*DA64+$D$7*DB64+$E$7*X64)</f>
        <v>0</v>
      </c>
      <c r="Z64">
        <f>0.61365*exp(17.502*Y64/(240.97+Y64))</f>
        <v>0</v>
      </c>
      <c r="AA64">
        <f>(AB64/AC64*100)</f>
        <v>0</v>
      </c>
      <c r="AB64">
        <f>CS64*(CX64+CY64)/1000</f>
        <v>0</v>
      </c>
      <c r="AC64">
        <f>0.61365*exp(17.502*CZ64/(240.97+CZ64))</f>
        <v>0</v>
      </c>
      <c r="AD64">
        <f>(Z64-CS64*(CX64+CY64)/1000)</f>
        <v>0</v>
      </c>
      <c r="AE64">
        <f>(-L64*44100)</f>
        <v>0</v>
      </c>
      <c r="AF64">
        <f>2*29.3*T64*0.92*(CZ64-Y64)</f>
        <v>0</v>
      </c>
      <c r="AG64">
        <f>2*0.95*5.67E-8*(((CZ64+$B$7)+273)^4-(Y64+273)^4)</f>
        <v>0</v>
      </c>
      <c r="AH64">
        <f>W64+AG64+AE64+AF64</f>
        <v>0</v>
      </c>
      <c r="AI64">
        <v>0</v>
      </c>
      <c r="AJ64">
        <v>0</v>
      </c>
      <c r="AK64">
        <f>IF(AI64*$H$13&gt;=AM64,1.0,(AM64/(AM64-AI64*$H$13)))</f>
        <v>0</v>
      </c>
      <c r="AL64">
        <f>(AK64-1)*100</f>
        <v>0</v>
      </c>
      <c r="AM64">
        <f>MAX(0,($B$13+$C$13*DE64)/(1+$D$13*DE64)*CX64/(CZ64+273)*$E$13)</f>
        <v>0</v>
      </c>
      <c r="AN64" t="s">
        <v>398</v>
      </c>
      <c r="AO64" t="s">
        <v>398</v>
      </c>
      <c r="AP64">
        <v>0</v>
      </c>
      <c r="AQ64">
        <v>0</v>
      </c>
      <c r="AR64">
        <f>1-AP64/AQ64</f>
        <v>0</v>
      </c>
      <c r="AS64">
        <v>0</v>
      </c>
      <c r="AT64" t="s">
        <v>398</v>
      </c>
      <c r="AU64" t="s">
        <v>398</v>
      </c>
      <c r="AV64">
        <v>0</v>
      </c>
      <c r="AW64">
        <v>0</v>
      </c>
      <c r="AX64">
        <f>1-AV64/AW64</f>
        <v>0</v>
      </c>
      <c r="AY64">
        <v>0.5</v>
      </c>
      <c r="AZ64">
        <f>CI64</f>
        <v>0</v>
      </c>
      <c r="BA64">
        <f>N64</f>
        <v>0</v>
      </c>
      <c r="BB64">
        <f>AX64*AY64*AZ64</f>
        <v>0</v>
      </c>
      <c r="BC64">
        <f>(BA64-AS64)/AZ64</f>
        <v>0</v>
      </c>
      <c r="BD64">
        <f>(AQ64-AW64)/AW64</f>
        <v>0</v>
      </c>
      <c r="BE64">
        <f>AP64/(AR64+AP64/AW64)</f>
        <v>0</v>
      </c>
      <c r="BF64" t="s">
        <v>398</v>
      </c>
      <c r="BG64">
        <v>0</v>
      </c>
      <c r="BH64">
        <f>IF(BG64&lt;&gt;0, BG64, BE64)</f>
        <v>0</v>
      </c>
      <c r="BI64">
        <f>1-BH64/AW64</f>
        <v>0</v>
      </c>
      <c r="BJ64">
        <f>(AW64-AV64)/(AW64-BH64)</f>
        <v>0</v>
      </c>
      <c r="BK64">
        <f>(AQ64-AW64)/(AQ64-BH64)</f>
        <v>0</v>
      </c>
      <c r="BL64">
        <f>(AW64-AV64)/(AW64-AP64)</f>
        <v>0</v>
      </c>
      <c r="BM64">
        <f>(AQ64-AW64)/(AQ64-AP64)</f>
        <v>0</v>
      </c>
      <c r="BN64">
        <f>(BJ64*BH64/AV64)</f>
        <v>0</v>
      </c>
      <c r="BO64">
        <f>(1-BN64)</f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f>$B$11*DF64+$C$11*DG64+$F$11*DR64*(1-DU64)</f>
        <v>0</v>
      </c>
      <c r="CI64">
        <f>CH64*CJ64</f>
        <v>0</v>
      </c>
      <c r="CJ64">
        <f>($B$11*$D$9+$C$11*$D$9+$F$11*((EE64+DW64)/MAX(EE64+DW64+EF64, 0.1)*$I$9+EF64/MAX(EE64+DW64+EF64, 0.1)*$J$9))/($B$11+$C$11+$F$11)</f>
        <v>0</v>
      </c>
      <c r="CK64">
        <f>($B$11*$K$9+$C$11*$K$9+$F$11*((EE64+DW64)/MAX(EE64+DW64+EF64, 0.1)*$P$9+EF64/MAX(EE64+DW64+EF64, 0.1)*$Q$9))/($B$11+$C$11+$F$11)</f>
        <v>0</v>
      </c>
      <c r="CL64">
        <v>6</v>
      </c>
      <c r="CM64">
        <v>0.5</v>
      </c>
      <c r="CN64" t="s">
        <v>399</v>
      </c>
      <c r="CO64">
        <v>2</v>
      </c>
      <c r="CP64">
        <v>1657686057.6</v>
      </c>
      <c r="CQ64">
        <v>284.444</v>
      </c>
      <c r="CR64">
        <v>299.955</v>
      </c>
      <c r="CS64">
        <v>26.6707</v>
      </c>
      <c r="CT64">
        <v>21.3946</v>
      </c>
      <c r="CU64">
        <v>278.204</v>
      </c>
      <c r="CV64">
        <v>25.2032</v>
      </c>
      <c r="CW64">
        <v>549.998</v>
      </c>
      <c r="CX64">
        <v>100.747</v>
      </c>
      <c r="CY64">
        <v>0.09976980000000001</v>
      </c>
      <c r="CZ64">
        <v>29.9838</v>
      </c>
      <c r="DA64">
        <v>31.3086</v>
      </c>
      <c r="DB64">
        <v>999.9</v>
      </c>
      <c r="DC64">
        <v>0</v>
      </c>
      <c r="DD64">
        <v>0</v>
      </c>
      <c r="DE64">
        <v>4975.62</v>
      </c>
      <c r="DF64">
        <v>0</v>
      </c>
      <c r="DG64">
        <v>1396.14</v>
      </c>
      <c r="DH64">
        <v>-15.5411</v>
      </c>
      <c r="DI64">
        <v>292.207</v>
      </c>
      <c r="DJ64">
        <v>306.513</v>
      </c>
      <c r="DK64">
        <v>5.27606</v>
      </c>
      <c r="DL64">
        <v>299.955</v>
      </c>
      <c r="DM64">
        <v>21.3946</v>
      </c>
      <c r="DN64">
        <v>2.687</v>
      </c>
      <c r="DO64">
        <v>2.15545</v>
      </c>
      <c r="DP64">
        <v>22.2058</v>
      </c>
      <c r="DQ64">
        <v>18.635</v>
      </c>
      <c r="DR64">
        <v>1499.75</v>
      </c>
      <c r="DS64">
        <v>0.973001</v>
      </c>
      <c r="DT64">
        <v>0.0269987</v>
      </c>
      <c r="DU64">
        <v>0</v>
      </c>
      <c r="DV64">
        <v>2.0025</v>
      </c>
      <c r="DW64">
        <v>0</v>
      </c>
      <c r="DX64">
        <v>16797.2</v>
      </c>
      <c r="DY64">
        <v>13301.4</v>
      </c>
      <c r="DZ64">
        <v>40.5</v>
      </c>
      <c r="EA64">
        <v>42.812</v>
      </c>
      <c r="EB64">
        <v>41.062</v>
      </c>
      <c r="EC64">
        <v>41.937</v>
      </c>
      <c r="ED64">
        <v>40.562</v>
      </c>
      <c r="EE64">
        <v>1459.26</v>
      </c>
      <c r="EF64">
        <v>40.49</v>
      </c>
      <c r="EG64">
        <v>0</v>
      </c>
      <c r="EH64">
        <v>1657686058.5</v>
      </c>
      <c r="EI64">
        <v>0</v>
      </c>
      <c r="EJ64">
        <v>2.367832</v>
      </c>
      <c r="EK64">
        <v>0.01163844565476463</v>
      </c>
      <c r="EL64">
        <v>-569.523076804174</v>
      </c>
      <c r="EM64">
        <v>16866.376</v>
      </c>
      <c r="EN64">
        <v>15</v>
      </c>
      <c r="EO64">
        <v>1657686087.6</v>
      </c>
      <c r="EP64" t="s">
        <v>548</v>
      </c>
      <c r="EQ64">
        <v>1657686087.6</v>
      </c>
      <c r="ER64">
        <v>1657685781.6</v>
      </c>
      <c r="ES64">
        <v>42</v>
      </c>
      <c r="ET64">
        <v>-0.041</v>
      </c>
      <c r="EU64">
        <v>0.016</v>
      </c>
      <c r="EV64">
        <v>6.24</v>
      </c>
      <c r="EW64">
        <v>1.279</v>
      </c>
      <c r="EX64">
        <v>300</v>
      </c>
      <c r="EY64">
        <v>22</v>
      </c>
      <c r="EZ64">
        <v>0.14</v>
      </c>
      <c r="FA64">
        <v>0.03</v>
      </c>
      <c r="FB64">
        <v>-15.5444575</v>
      </c>
      <c r="FC64">
        <v>-0.1733504690431183</v>
      </c>
      <c r="FD64">
        <v>0.02389163962037762</v>
      </c>
      <c r="FE64">
        <v>0</v>
      </c>
      <c r="FF64">
        <v>5.27968875</v>
      </c>
      <c r="FG64">
        <v>-0.03700784240149953</v>
      </c>
      <c r="FH64">
        <v>0.003844098845958518</v>
      </c>
      <c r="FI64">
        <v>1</v>
      </c>
      <c r="FJ64">
        <v>1</v>
      </c>
      <c r="FK64">
        <v>2</v>
      </c>
      <c r="FL64" t="s">
        <v>401</v>
      </c>
      <c r="FM64">
        <v>3.05309</v>
      </c>
      <c r="FN64">
        <v>2.76361</v>
      </c>
      <c r="FO64">
        <v>0.0742077</v>
      </c>
      <c r="FP64">
        <v>0.0794006</v>
      </c>
      <c r="FQ64">
        <v>0.123236</v>
      </c>
      <c r="FR64">
        <v>0.109985</v>
      </c>
      <c r="FS64">
        <v>28963.3</v>
      </c>
      <c r="FT64">
        <v>22627</v>
      </c>
      <c r="FU64">
        <v>29400.6</v>
      </c>
      <c r="FV64">
        <v>24058.6</v>
      </c>
      <c r="FW64">
        <v>33639.6</v>
      </c>
      <c r="FX64">
        <v>31254.2</v>
      </c>
      <c r="FY64">
        <v>42167</v>
      </c>
      <c r="FZ64">
        <v>39232.4</v>
      </c>
      <c r="GA64">
        <v>2.01828</v>
      </c>
      <c r="GB64">
        <v>1.85905</v>
      </c>
      <c r="GC64">
        <v>0.0463948</v>
      </c>
      <c r="GD64">
        <v>0</v>
      </c>
      <c r="GE64">
        <v>30.5548</v>
      </c>
      <c r="GF64">
        <v>999.9</v>
      </c>
      <c r="GG64">
        <v>43</v>
      </c>
      <c r="GH64">
        <v>37.5</v>
      </c>
      <c r="GI64">
        <v>27.6523</v>
      </c>
      <c r="GJ64">
        <v>31.0985</v>
      </c>
      <c r="GK64">
        <v>36.1018</v>
      </c>
      <c r="GL64">
        <v>1</v>
      </c>
      <c r="GM64">
        <v>0.490313</v>
      </c>
      <c r="GN64">
        <v>3.61991</v>
      </c>
      <c r="GO64">
        <v>20.23</v>
      </c>
      <c r="GP64">
        <v>5.22193</v>
      </c>
      <c r="GQ64">
        <v>11.9141</v>
      </c>
      <c r="GR64">
        <v>4.9634</v>
      </c>
      <c r="GS64">
        <v>3.29178</v>
      </c>
      <c r="GT64">
        <v>9999</v>
      </c>
      <c r="GU64">
        <v>9999</v>
      </c>
      <c r="GV64">
        <v>9999</v>
      </c>
      <c r="GW64">
        <v>994.3</v>
      </c>
      <c r="GX64">
        <v>1.87731</v>
      </c>
      <c r="GY64">
        <v>1.87563</v>
      </c>
      <c r="GZ64">
        <v>1.87439</v>
      </c>
      <c r="HA64">
        <v>1.87363</v>
      </c>
      <c r="HB64">
        <v>1.875</v>
      </c>
      <c r="HC64">
        <v>1.86996</v>
      </c>
      <c r="HD64">
        <v>1.87409</v>
      </c>
      <c r="HE64">
        <v>1.87926</v>
      </c>
      <c r="HF64">
        <v>0</v>
      </c>
      <c r="HG64">
        <v>0</v>
      </c>
      <c r="HH64">
        <v>0</v>
      </c>
      <c r="HI64">
        <v>0</v>
      </c>
      <c r="HJ64" t="s">
        <v>402</v>
      </c>
      <c r="HK64" t="s">
        <v>403</v>
      </c>
      <c r="HL64" t="s">
        <v>404</v>
      </c>
      <c r="HM64" t="s">
        <v>405</v>
      </c>
      <c r="HN64" t="s">
        <v>405</v>
      </c>
      <c r="HO64" t="s">
        <v>404</v>
      </c>
      <c r="HP64">
        <v>0</v>
      </c>
      <c r="HQ64">
        <v>100</v>
      </c>
      <c r="HR64">
        <v>100</v>
      </c>
      <c r="HS64">
        <v>6.24</v>
      </c>
      <c r="HT64">
        <v>1.4675</v>
      </c>
      <c r="HU64">
        <v>4.659128042074405</v>
      </c>
      <c r="HV64">
        <v>0.006528983496677464</v>
      </c>
      <c r="HW64">
        <v>-3.637491770542342E-06</v>
      </c>
      <c r="HX64">
        <v>7.290883958971773E-10</v>
      </c>
      <c r="HY64">
        <v>0.504959327915206</v>
      </c>
      <c r="HZ64">
        <v>0.04196336603461088</v>
      </c>
      <c r="IA64">
        <v>-0.0004000174321647373</v>
      </c>
      <c r="IB64">
        <v>9.93194025241378E-06</v>
      </c>
      <c r="IC64">
        <v>1</v>
      </c>
      <c r="ID64">
        <v>2008</v>
      </c>
      <c r="IE64">
        <v>1</v>
      </c>
      <c r="IF64">
        <v>25</v>
      </c>
      <c r="IG64">
        <v>4.7</v>
      </c>
      <c r="IH64">
        <v>4.6</v>
      </c>
      <c r="II64">
        <v>0.821533</v>
      </c>
      <c r="IJ64">
        <v>2.44873</v>
      </c>
      <c r="IK64">
        <v>1.42578</v>
      </c>
      <c r="IL64">
        <v>2.28638</v>
      </c>
      <c r="IM64">
        <v>1.54785</v>
      </c>
      <c r="IN64">
        <v>2.40234</v>
      </c>
      <c r="IO64">
        <v>40.222</v>
      </c>
      <c r="IP64">
        <v>14.5348</v>
      </c>
      <c r="IQ64">
        <v>18</v>
      </c>
      <c r="IR64">
        <v>576.366</v>
      </c>
      <c r="IS64">
        <v>457.797</v>
      </c>
      <c r="IT64">
        <v>25.0017</v>
      </c>
      <c r="IU64">
        <v>33.2812</v>
      </c>
      <c r="IV64">
        <v>30.0011</v>
      </c>
      <c r="IW64">
        <v>33.0352</v>
      </c>
      <c r="IX64">
        <v>32.9473</v>
      </c>
      <c r="IY64">
        <v>16.45</v>
      </c>
      <c r="IZ64">
        <v>24.6295</v>
      </c>
      <c r="JA64">
        <v>0</v>
      </c>
      <c r="JB64">
        <v>25</v>
      </c>
      <c r="JC64">
        <v>300</v>
      </c>
      <c r="JD64">
        <v>21.395</v>
      </c>
      <c r="JE64">
        <v>98.002</v>
      </c>
      <c r="JF64">
        <v>99.8338</v>
      </c>
    </row>
    <row r="65" spans="1:266">
      <c r="A65">
        <v>49</v>
      </c>
      <c r="B65">
        <v>1657686163.6</v>
      </c>
      <c r="C65">
        <v>7937.099999904633</v>
      </c>
      <c r="D65" t="s">
        <v>549</v>
      </c>
      <c r="E65" t="s">
        <v>550</v>
      </c>
      <c r="F65" t="s">
        <v>394</v>
      </c>
      <c r="H65" t="s">
        <v>451</v>
      </c>
      <c r="I65" t="s">
        <v>541</v>
      </c>
      <c r="J65" t="s">
        <v>542</v>
      </c>
      <c r="K65">
        <v>1657686163.6</v>
      </c>
      <c r="L65">
        <f>(M65)/1000</f>
        <v>0</v>
      </c>
      <c r="M65">
        <f>1000*CW65*AK65*(CS65-CT65)/(100*CL65*(1000-AK65*CS65))</f>
        <v>0</v>
      </c>
      <c r="N65">
        <f>CW65*AK65*(CR65-CQ65*(1000-AK65*CT65)/(1000-AK65*CS65))/(100*CL65)</f>
        <v>0</v>
      </c>
      <c r="O65">
        <f>CQ65 - IF(AK65&gt;1, N65*CL65*100.0/(AM65*DE65), 0)</f>
        <v>0</v>
      </c>
      <c r="P65">
        <f>((V65-L65/2)*O65-N65)/(V65+L65/2)</f>
        <v>0</v>
      </c>
      <c r="Q65">
        <f>P65*(CX65+CY65)/1000.0</f>
        <v>0</v>
      </c>
      <c r="R65">
        <f>(CQ65 - IF(AK65&gt;1, N65*CL65*100.0/(AM65*DE65), 0))*(CX65+CY65)/1000.0</f>
        <v>0</v>
      </c>
      <c r="S65">
        <f>2.0/((1/U65-1/T65)+SIGN(U65)*SQRT((1/U65-1/T65)*(1/U65-1/T65) + 4*CM65/((CM65+1)*(CM65+1))*(2*1/U65*1/T65-1/T65*1/T65)))</f>
        <v>0</v>
      </c>
      <c r="T65">
        <f>IF(LEFT(CN65,1)&lt;&gt;"0",IF(LEFT(CN65,1)="1",3.0,CO65),$D$5+$E$5*(DE65*CX65/($K$5*1000))+$F$5*(DE65*CX65/($K$5*1000))*MAX(MIN(CL65,$J$5),$I$5)*MAX(MIN(CL65,$J$5),$I$5)+$G$5*MAX(MIN(CL65,$J$5),$I$5)*(DE65*CX65/($K$5*1000))+$H$5*(DE65*CX65/($K$5*1000))*(DE65*CX65/($K$5*1000)))</f>
        <v>0</v>
      </c>
      <c r="U65">
        <f>L65*(1000-(1000*0.61365*exp(17.502*Y65/(240.97+Y65))/(CX65+CY65)+CS65)/2)/(1000*0.61365*exp(17.502*Y65/(240.97+Y65))/(CX65+CY65)-CS65)</f>
        <v>0</v>
      </c>
      <c r="V65">
        <f>1/((CM65+1)/(S65/1.6)+1/(T65/1.37)) + CM65/((CM65+1)/(S65/1.6) + CM65/(T65/1.37))</f>
        <v>0</v>
      </c>
      <c r="W65">
        <f>(CH65*CK65)</f>
        <v>0</v>
      </c>
      <c r="X65">
        <f>(CZ65+(W65+2*0.95*5.67E-8*(((CZ65+$B$7)+273)^4-(CZ65+273)^4)-44100*L65)/(1.84*29.3*T65+8*0.95*5.67E-8*(CZ65+273)^3))</f>
        <v>0</v>
      </c>
      <c r="Y65">
        <f>($C$7*DA65+$D$7*DB65+$E$7*X65)</f>
        <v>0</v>
      </c>
      <c r="Z65">
        <f>0.61365*exp(17.502*Y65/(240.97+Y65))</f>
        <v>0</v>
      </c>
      <c r="AA65">
        <f>(AB65/AC65*100)</f>
        <v>0</v>
      </c>
      <c r="AB65">
        <f>CS65*(CX65+CY65)/1000</f>
        <v>0</v>
      </c>
      <c r="AC65">
        <f>0.61365*exp(17.502*CZ65/(240.97+CZ65))</f>
        <v>0</v>
      </c>
      <c r="AD65">
        <f>(Z65-CS65*(CX65+CY65)/1000)</f>
        <v>0</v>
      </c>
      <c r="AE65">
        <f>(-L65*44100)</f>
        <v>0</v>
      </c>
      <c r="AF65">
        <f>2*29.3*T65*0.92*(CZ65-Y65)</f>
        <v>0</v>
      </c>
      <c r="AG65">
        <f>2*0.95*5.67E-8*(((CZ65+$B$7)+273)^4-(Y65+273)^4)</f>
        <v>0</v>
      </c>
      <c r="AH65">
        <f>W65+AG65+AE65+AF65</f>
        <v>0</v>
      </c>
      <c r="AI65">
        <v>0</v>
      </c>
      <c r="AJ65">
        <v>0</v>
      </c>
      <c r="AK65">
        <f>IF(AI65*$H$13&gt;=AM65,1.0,(AM65/(AM65-AI65*$H$13)))</f>
        <v>0</v>
      </c>
      <c r="AL65">
        <f>(AK65-1)*100</f>
        <v>0</v>
      </c>
      <c r="AM65">
        <f>MAX(0,($B$13+$C$13*DE65)/(1+$D$13*DE65)*CX65/(CZ65+273)*$E$13)</f>
        <v>0</v>
      </c>
      <c r="AN65" t="s">
        <v>398</v>
      </c>
      <c r="AO65" t="s">
        <v>398</v>
      </c>
      <c r="AP65">
        <v>0</v>
      </c>
      <c r="AQ65">
        <v>0</v>
      </c>
      <c r="AR65">
        <f>1-AP65/AQ65</f>
        <v>0</v>
      </c>
      <c r="AS65">
        <v>0</v>
      </c>
      <c r="AT65" t="s">
        <v>398</v>
      </c>
      <c r="AU65" t="s">
        <v>398</v>
      </c>
      <c r="AV65">
        <v>0</v>
      </c>
      <c r="AW65">
        <v>0</v>
      </c>
      <c r="AX65">
        <f>1-AV65/AW65</f>
        <v>0</v>
      </c>
      <c r="AY65">
        <v>0.5</v>
      </c>
      <c r="AZ65">
        <f>CI65</f>
        <v>0</v>
      </c>
      <c r="BA65">
        <f>N65</f>
        <v>0</v>
      </c>
      <c r="BB65">
        <f>AX65*AY65*AZ65</f>
        <v>0</v>
      </c>
      <c r="BC65">
        <f>(BA65-AS65)/AZ65</f>
        <v>0</v>
      </c>
      <c r="BD65">
        <f>(AQ65-AW65)/AW65</f>
        <v>0</v>
      </c>
      <c r="BE65">
        <f>AP65/(AR65+AP65/AW65)</f>
        <v>0</v>
      </c>
      <c r="BF65" t="s">
        <v>398</v>
      </c>
      <c r="BG65">
        <v>0</v>
      </c>
      <c r="BH65">
        <f>IF(BG65&lt;&gt;0, BG65, BE65)</f>
        <v>0</v>
      </c>
      <c r="BI65">
        <f>1-BH65/AW65</f>
        <v>0</v>
      </c>
      <c r="BJ65">
        <f>(AW65-AV65)/(AW65-BH65)</f>
        <v>0</v>
      </c>
      <c r="BK65">
        <f>(AQ65-AW65)/(AQ65-BH65)</f>
        <v>0</v>
      </c>
      <c r="BL65">
        <f>(AW65-AV65)/(AW65-AP65)</f>
        <v>0</v>
      </c>
      <c r="BM65">
        <f>(AQ65-AW65)/(AQ65-AP65)</f>
        <v>0</v>
      </c>
      <c r="BN65">
        <f>(BJ65*BH65/AV65)</f>
        <v>0</v>
      </c>
      <c r="BO65">
        <f>(1-BN65)</f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f>$B$11*DF65+$C$11*DG65+$F$11*DR65*(1-DU65)</f>
        <v>0</v>
      </c>
      <c r="CI65">
        <f>CH65*CJ65</f>
        <v>0</v>
      </c>
      <c r="CJ65">
        <f>($B$11*$D$9+$C$11*$D$9+$F$11*((EE65+DW65)/MAX(EE65+DW65+EF65, 0.1)*$I$9+EF65/MAX(EE65+DW65+EF65, 0.1)*$J$9))/($B$11+$C$11+$F$11)</f>
        <v>0</v>
      </c>
      <c r="CK65">
        <f>($B$11*$K$9+$C$11*$K$9+$F$11*((EE65+DW65)/MAX(EE65+DW65+EF65, 0.1)*$P$9+EF65/MAX(EE65+DW65+EF65, 0.1)*$Q$9))/($B$11+$C$11+$F$11)</f>
        <v>0</v>
      </c>
      <c r="CL65">
        <v>6</v>
      </c>
      <c r="CM65">
        <v>0.5</v>
      </c>
      <c r="CN65" t="s">
        <v>399</v>
      </c>
      <c r="CO65">
        <v>2</v>
      </c>
      <c r="CP65">
        <v>1657686163.6</v>
      </c>
      <c r="CQ65">
        <v>190.753</v>
      </c>
      <c r="CR65">
        <v>199.966</v>
      </c>
      <c r="CS65">
        <v>26.8073</v>
      </c>
      <c r="CT65">
        <v>21.3754</v>
      </c>
      <c r="CU65">
        <v>185.056</v>
      </c>
      <c r="CV65">
        <v>25.3345</v>
      </c>
      <c r="CW65">
        <v>550.134</v>
      </c>
      <c r="CX65">
        <v>100.753</v>
      </c>
      <c r="CY65">
        <v>0.100162</v>
      </c>
      <c r="CZ65">
        <v>29.9982</v>
      </c>
      <c r="DA65">
        <v>952.263</v>
      </c>
      <c r="DB65">
        <v>999.9</v>
      </c>
      <c r="DC65">
        <v>0</v>
      </c>
      <c r="DD65">
        <v>0</v>
      </c>
      <c r="DE65">
        <v>4989.38</v>
      </c>
      <c r="DF65">
        <v>0</v>
      </c>
      <c r="DG65">
        <v>1400.76</v>
      </c>
      <c r="DH65">
        <v>-9.203950000000001</v>
      </c>
      <c r="DI65">
        <v>196.017</v>
      </c>
      <c r="DJ65">
        <v>204.334</v>
      </c>
      <c r="DK65">
        <v>5.43192</v>
      </c>
      <c r="DL65">
        <v>199.966</v>
      </c>
      <c r="DM65">
        <v>21.3754</v>
      </c>
      <c r="DN65">
        <v>2.70092</v>
      </c>
      <c r="DO65">
        <v>2.15364</v>
      </c>
      <c r="DP65">
        <v>22.2907</v>
      </c>
      <c r="DQ65">
        <v>18.6215</v>
      </c>
      <c r="DR65">
        <v>1499.98</v>
      </c>
      <c r="DS65">
        <v>0.973006</v>
      </c>
      <c r="DT65">
        <v>0.0269936</v>
      </c>
      <c r="DU65">
        <v>0</v>
      </c>
      <c r="DV65">
        <v>2.2629</v>
      </c>
      <c r="DW65">
        <v>0</v>
      </c>
      <c r="DX65">
        <v>16472.1</v>
      </c>
      <c r="DY65">
        <v>13303.4</v>
      </c>
      <c r="DZ65">
        <v>40.687</v>
      </c>
      <c r="EA65">
        <v>43</v>
      </c>
      <c r="EB65">
        <v>41.187</v>
      </c>
      <c r="EC65">
        <v>42.187</v>
      </c>
      <c r="ED65">
        <v>40.812</v>
      </c>
      <c r="EE65">
        <v>1459.49</v>
      </c>
      <c r="EF65">
        <v>40.49</v>
      </c>
      <c r="EG65">
        <v>0</v>
      </c>
      <c r="EH65">
        <v>1657686164.7</v>
      </c>
      <c r="EI65">
        <v>0</v>
      </c>
      <c r="EJ65">
        <v>2.383157692307693</v>
      </c>
      <c r="EK65">
        <v>-0.1194427307184267</v>
      </c>
      <c r="EL65">
        <v>-329.7333336015917</v>
      </c>
      <c r="EM65">
        <v>16450.23461538462</v>
      </c>
      <c r="EN65">
        <v>15</v>
      </c>
      <c r="EO65">
        <v>1657686186.6</v>
      </c>
      <c r="EP65" t="s">
        <v>551</v>
      </c>
      <c r="EQ65">
        <v>1657686186.6</v>
      </c>
      <c r="ER65">
        <v>1657685781.6</v>
      </c>
      <c r="ES65">
        <v>43</v>
      </c>
      <c r="ET65">
        <v>-0.058</v>
      </c>
      <c r="EU65">
        <v>0.016</v>
      </c>
      <c r="EV65">
        <v>5.697</v>
      </c>
      <c r="EW65">
        <v>1.279</v>
      </c>
      <c r="EX65">
        <v>200</v>
      </c>
      <c r="EY65">
        <v>22</v>
      </c>
      <c r="EZ65">
        <v>0.16</v>
      </c>
      <c r="FA65">
        <v>0.03</v>
      </c>
      <c r="FB65">
        <v>-9.203430000000001</v>
      </c>
      <c r="FC65">
        <v>-0.2442565103189157</v>
      </c>
      <c r="FD65">
        <v>0.03724297906988645</v>
      </c>
      <c r="FE65">
        <v>0</v>
      </c>
      <c r="FF65">
        <v>5.49233725</v>
      </c>
      <c r="FG65">
        <v>-0.4833279174484187</v>
      </c>
      <c r="FH65">
        <v>0.04819905974121796</v>
      </c>
      <c r="FI65">
        <v>1</v>
      </c>
      <c r="FJ65">
        <v>1</v>
      </c>
      <c r="FK65">
        <v>2</v>
      </c>
      <c r="FL65" t="s">
        <v>401</v>
      </c>
      <c r="FM65">
        <v>3.05318</v>
      </c>
      <c r="FN65">
        <v>2.76407</v>
      </c>
      <c r="FO65">
        <v>0.0519421</v>
      </c>
      <c r="FP65">
        <v>0.0560025</v>
      </c>
      <c r="FQ65">
        <v>0.123636</v>
      </c>
      <c r="FR65">
        <v>0.109876</v>
      </c>
      <c r="FS65">
        <v>29647.2</v>
      </c>
      <c r="FT65">
        <v>23194.4</v>
      </c>
      <c r="FU65">
        <v>29388.7</v>
      </c>
      <c r="FV65">
        <v>24051.2</v>
      </c>
      <c r="FW65">
        <v>33610.3</v>
      </c>
      <c r="FX65">
        <v>31247.8</v>
      </c>
      <c r="FY65">
        <v>42149.8</v>
      </c>
      <c r="FZ65">
        <v>39220.2</v>
      </c>
      <c r="GA65">
        <v>2.01653</v>
      </c>
      <c r="GB65">
        <v>1.85457</v>
      </c>
      <c r="GC65">
        <v>0.051789</v>
      </c>
      <c r="GD65">
        <v>0</v>
      </c>
      <c r="GE65">
        <v>30.5497</v>
      </c>
      <c r="GF65">
        <v>999.9</v>
      </c>
      <c r="GG65">
        <v>43.2</v>
      </c>
      <c r="GH65">
        <v>37.6</v>
      </c>
      <c r="GI65">
        <v>27.9329</v>
      </c>
      <c r="GJ65">
        <v>31.1385</v>
      </c>
      <c r="GK65">
        <v>35.8133</v>
      </c>
      <c r="GL65">
        <v>1</v>
      </c>
      <c r="GM65">
        <v>0.508991</v>
      </c>
      <c r="GN65">
        <v>3.67918</v>
      </c>
      <c r="GO65">
        <v>20.2293</v>
      </c>
      <c r="GP65">
        <v>5.22328</v>
      </c>
      <c r="GQ65">
        <v>11.9141</v>
      </c>
      <c r="GR65">
        <v>4.9637</v>
      </c>
      <c r="GS65">
        <v>3.292</v>
      </c>
      <c r="GT65">
        <v>9999</v>
      </c>
      <c r="GU65">
        <v>9999</v>
      </c>
      <c r="GV65">
        <v>9999</v>
      </c>
      <c r="GW65">
        <v>994.3</v>
      </c>
      <c r="GX65">
        <v>1.87732</v>
      </c>
      <c r="GY65">
        <v>1.87563</v>
      </c>
      <c r="GZ65">
        <v>1.87437</v>
      </c>
      <c r="HA65">
        <v>1.87363</v>
      </c>
      <c r="HB65">
        <v>1.875</v>
      </c>
      <c r="HC65">
        <v>1.86996</v>
      </c>
      <c r="HD65">
        <v>1.87408</v>
      </c>
      <c r="HE65">
        <v>1.87926</v>
      </c>
      <c r="HF65">
        <v>0</v>
      </c>
      <c r="HG65">
        <v>0</v>
      </c>
      <c r="HH65">
        <v>0</v>
      </c>
      <c r="HI65">
        <v>0</v>
      </c>
      <c r="HJ65" t="s">
        <v>402</v>
      </c>
      <c r="HK65" t="s">
        <v>403</v>
      </c>
      <c r="HL65" t="s">
        <v>404</v>
      </c>
      <c r="HM65" t="s">
        <v>405</v>
      </c>
      <c r="HN65" t="s">
        <v>405</v>
      </c>
      <c r="HO65" t="s">
        <v>404</v>
      </c>
      <c r="HP65">
        <v>0</v>
      </c>
      <c r="HQ65">
        <v>100</v>
      </c>
      <c r="HR65">
        <v>100</v>
      </c>
      <c r="HS65">
        <v>5.697</v>
      </c>
      <c r="HT65">
        <v>1.4728</v>
      </c>
      <c r="HU65">
        <v>4.617862445576284</v>
      </c>
      <c r="HV65">
        <v>0.006528983496677464</v>
      </c>
      <c r="HW65">
        <v>-3.637491770542342E-06</v>
      </c>
      <c r="HX65">
        <v>7.290883958971773E-10</v>
      </c>
      <c r="HY65">
        <v>0.504959327915206</v>
      </c>
      <c r="HZ65">
        <v>0.04196336603461088</v>
      </c>
      <c r="IA65">
        <v>-0.0004000174321647373</v>
      </c>
      <c r="IB65">
        <v>9.93194025241378E-06</v>
      </c>
      <c r="IC65">
        <v>1</v>
      </c>
      <c r="ID65">
        <v>2008</v>
      </c>
      <c r="IE65">
        <v>1</v>
      </c>
      <c r="IF65">
        <v>25</v>
      </c>
      <c r="IG65">
        <v>1.3</v>
      </c>
      <c r="IH65">
        <v>6.4</v>
      </c>
      <c r="II65">
        <v>0.594482</v>
      </c>
      <c r="IJ65">
        <v>2.45972</v>
      </c>
      <c r="IK65">
        <v>1.42578</v>
      </c>
      <c r="IL65">
        <v>2.28638</v>
      </c>
      <c r="IM65">
        <v>1.54785</v>
      </c>
      <c r="IN65">
        <v>2.3938</v>
      </c>
      <c r="IO65">
        <v>40.4255</v>
      </c>
      <c r="IP65">
        <v>14.5261</v>
      </c>
      <c r="IQ65">
        <v>18</v>
      </c>
      <c r="IR65">
        <v>576.769</v>
      </c>
      <c r="IS65">
        <v>456.341</v>
      </c>
      <c r="IT65">
        <v>25.0006</v>
      </c>
      <c r="IU65">
        <v>33.4816</v>
      </c>
      <c r="IV65">
        <v>30.0009</v>
      </c>
      <c r="IW65">
        <v>33.2233</v>
      </c>
      <c r="IX65">
        <v>33.13</v>
      </c>
      <c r="IY65">
        <v>11.9041</v>
      </c>
      <c r="IZ65">
        <v>25.5273</v>
      </c>
      <c r="JA65">
        <v>0</v>
      </c>
      <c r="JB65">
        <v>25</v>
      </c>
      <c r="JC65">
        <v>200</v>
      </c>
      <c r="JD65">
        <v>21.2885</v>
      </c>
      <c r="JE65">
        <v>97.9622</v>
      </c>
      <c r="JF65">
        <v>99.80289999999999</v>
      </c>
    </row>
    <row r="66" spans="1:266">
      <c r="A66">
        <v>50</v>
      </c>
      <c r="B66">
        <v>1657686262.6</v>
      </c>
      <c r="C66">
        <v>8036.099999904633</v>
      </c>
      <c r="D66" t="s">
        <v>552</v>
      </c>
      <c r="E66" t="s">
        <v>553</v>
      </c>
      <c r="F66" t="s">
        <v>394</v>
      </c>
      <c r="H66" t="s">
        <v>451</v>
      </c>
      <c r="I66" t="s">
        <v>541</v>
      </c>
      <c r="J66" t="s">
        <v>542</v>
      </c>
      <c r="K66">
        <v>1657686262.6</v>
      </c>
      <c r="L66">
        <f>(M66)/1000</f>
        <v>0</v>
      </c>
      <c r="M66">
        <f>1000*CW66*AK66*(CS66-CT66)/(100*CL66*(1000-AK66*CS66))</f>
        <v>0</v>
      </c>
      <c r="N66">
        <f>CW66*AK66*(CR66-CQ66*(1000-AK66*CT66)/(1000-AK66*CS66))/(100*CL66)</f>
        <v>0</v>
      </c>
      <c r="O66">
        <f>CQ66 - IF(AK66&gt;1, N66*CL66*100.0/(AM66*DE66), 0)</f>
        <v>0</v>
      </c>
      <c r="P66">
        <f>((V66-L66/2)*O66-N66)/(V66+L66/2)</f>
        <v>0</v>
      </c>
      <c r="Q66">
        <f>P66*(CX66+CY66)/1000.0</f>
        <v>0</v>
      </c>
      <c r="R66">
        <f>(CQ66 - IF(AK66&gt;1, N66*CL66*100.0/(AM66*DE66), 0))*(CX66+CY66)/1000.0</f>
        <v>0</v>
      </c>
      <c r="S66">
        <f>2.0/((1/U66-1/T66)+SIGN(U66)*SQRT((1/U66-1/T66)*(1/U66-1/T66) + 4*CM66/((CM66+1)*(CM66+1))*(2*1/U66*1/T66-1/T66*1/T66)))</f>
        <v>0</v>
      </c>
      <c r="T66">
        <f>IF(LEFT(CN66,1)&lt;&gt;"0",IF(LEFT(CN66,1)="1",3.0,CO66),$D$5+$E$5*(DE66*CX66/($K$5*1000))+$F$5*(DE66*CX66/($K$5*1000))*MAX(MIN(CL66,$J$5),$I$5)*MAX(MIN(CL66,$J$5),$I$5)+$G$5*MAX(MIN(CL66,$J$5),$I$5)*(DE66*CX66/($K$5*1000))+$H$5*(DE66*CX66/($K$5*1000))*(DE66*CX66/($K$5*1000)))</f>
        <v>0</v>
      </c>
      <c r="U66">
        <f>L66*(1000-(1000*0.61365*exp(17.502*Y66/(240.97+Y66))/(CX66+CY66)+CS66)/2)/(1000*0.61365*exp(17.502*Y66/(240.97+Y66))/(CX66+CY66)-CS66)</f>
        <v>0</v>
      </c>
      <c r="V66">
        <f>1/((CM66+1)/(S66/1.6)+1/(T66/1.37)) + CM66/((CM66+1)/(S66/1.6) + CM66/(T66/1.37))</f>
        <v>0</v>
      </c>
      <c r="W66">
        <f>(CH66*CK66)</f>
        <v>0</v>
      </c>
      <c r="X66">
        <f>(CZ66+(W66+2*0.95*5.67E-8*(((CZ66+$B$7)+273)^4-(CZ66+273)^4)-44100*L66)/(1.84*29.3*T66+8*0.95*5.67E-8*(CZ66+273)^3))</f>
        <v>0</v>
      </c>
      <c r="Y66">
        <f>($C$7*DA66+$D$7*DB66+$E$7*X66)</f>
        <v>0</v>
      </c>
      <c r="Z66">
        <f>0.61365*exp(17.502*Y66/(240.97+Y66))</f>
        <v>0</v>
      </c>
      <c r="AA66">
        <f>(AB66/AC66*100)</f>
        <v>0</v>
      </c>
      <c r="AB66">
        <f>CS66*(CX66+CY66)/1000</f>
        <v>0</v>
      </c>
      <c r="AC66">
        <f>0.61365*exp(17.502*CZ66/(240.97+CZ66))</f>
        <v>0</v>
      </c>
      <c r="AD66">
        <f>(Z66-CS66*(CX66+CY66)/1000)</f>
        <v>0</v>
      </c>
      <c r="AE66">
        <f>(-L66*44100)</f>
        <v>0</v>
      </c>
      <c r="AF66">
        <f>2*29.3*T66*0.92*(CZ66-Y66)</f>
        <v>0</v>
      </c>
      <c r="AG66">
        <f>2*0.95*5.67E-8*(((CZ66+$B$7)+273)^4-(Y66+273)^4)</f>
        <v>0</v>
      </c>
      <c r="AH66">
        <f>W66+AG66+AE66+AF66</f>
        <v>0</v>
      </c>
      <c r="AI66">
        <v>0</v>
      </c>
      <c r="AJ66">
        <v>0</v>
      </c>
      <c r="AK66">
        <f>IF(AI66*$H$13&gt;=AM66,1.0,(AM66/(AM66-AI66*$H$13)))</f>
        <v>0</v>
      </c>
      <c r="AL66">
        <f>(AK66-1)*100</f>
        <v>0</v>
      </c>
      <c r="AM66">
        <f>MAX(0,($B$13+$C$13*DE66)/(1+$D$13*DE66)*CX66/(CZ66+273)*$E$13)</f>
        <v>0</v>
      </c>
      <c r="AN66" t="s">
        <v>398</v>
      </c>
      <c r="AO66" t="s">
        <v>398</v>
      </c>
      <c r="AP66">
        <v>0</v>
      </c>
      <c r="AQ66">
        <v>0</v>
      </c>
      <c r="AR66">
        <f>1-AP66/AQ66</f>
        <v>0</v>
      </c>
      <c r="AS66">
        <v>0</v>
      </c>
      <c r="AT66" t="s">
        <v>398</v>
      </c>
      <c r="AU66" t="s">
        <v>398</v>
      </c>
      <c r="AV66">
        <v>0</v>
      </c>
      <c r="AW66">
        <v>0</v>
      </c>
      <c r="AX66">
        <f>1-AV66/AW66</f>
        <v>0</v>
      </c>
      <c r="AY66">
        <v>0.5</v>
      </c>
      <c r="AZ66">
        <f>CI66</f>
        <v>0</v>
      </c>
      <c r="BA66">
        <f>N66</f>
        <v>0</v>
      </c>
      <c r="BB66">
        <f>AX66*AY66*AZ66</f>
        <v>0</v>
      </c>
      <c r="BC66">
        <f>(BA66-AS66)/AZ66</f>
        <v>0</v>
      </c>
      <c r="BD66">
        <f>(AQ66-AW66)/AW66</f>
        <v>0</v>
      </c>
      <c r="BE66">
        <f>AP66/(AR66+AP66/AW66)</f>
        <v>0</v>
      </c>
      <c r="BF66" t="s">
        <v>398</v>
      </c>
      <c r="BG66">
        <v>0</v>
      </c>
      <c r="BH66">
        <f>IF(BG66&lt;&gt;0, BG66, BE66)</f>
        <v>0</v>
      </c>
      <c r="BI66">
        <f>1-BH66/AW66</f>
        <v>0</v>
      </c>
      <c r="BJ66">
        <f>(AW66-AV66)/(AW66-BH66)</f>
        <v>0</v>
      </c>
      <c r="BK66">
        <f>(AQ66-AW66)/(AQ66-BH66)</f>
        <v>0</v>
      </c>
      <c r="BL66">
        <f>(AW66-AV66)/(AW66-AP66)</f>
        <v>0</v>
      </c>
      <c r="BM66">
        <f>(AQ66-AW66)/(AQ66-AP66)</f>
        <v>0</v>
      </c>
      <c r="BN66">
        <f>(BJ66*BH66/AV66)</f>
        <v>0</v>
      </c>
      <c r="BO66">
        <f>(1-BN66)</f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f>$B$11*DF66+$C$11*DG66+$F$11*DR66*(1-DU66)</f>
        <v>0</v>
      </c>
      <c r="CI66">
        <f>CH66*CJ66</f>
        <v>0</v>
      </c>
      <c r="CJ66">
        <f>($B$11*$D$9+$C$11*$D$9+$F$11*((EE66+DW66)/MAX(EE66+DW66+EF66, 0.1)*$I$9+EF66/MAX(EE66+DW66+EF66, 0.1)*$J$9))/($B$11+$C$11+$F$11)</f>
        <v>0</v>
      </c>
      <c r="CK66">
        <f>($B$11*$K$9+$C$11*$K$9+$F$11*((EE66+DW66)/MAX(EE66+DW66+EF66, 0.1)*$P$9+EF66/MAX(EE66+DW66+EF66, 0.1)*$Q$9))/($B$11+$C$11+$F$11)</f>
        <v>0</v>
      </c>
      <c r="CL66">
        <v>6</v>
      </c>
      <c r="CM66">
        <v>0.5</v>
      </c>
      <c r="CN66" t="s">
        <v>399</v>
      </c>
      <c r="CO66">
        <v>2</v>
      </c>
      <c r="CP66">
        <v>1657686262.6</v>
      </c>
      <c r="CQ66">
        <v>97.334</v>
      </c>
      <c r="CR66">
        <v>99.97020000000001</v>
      </c>
      <c r="CS66">
        <v>26.6894</v>
      </c>
      <c r="CT66">
        <v>21.0448</v>
      </c>
      <c r="CU66">
        <v>92.126</v>
      </c>
      <c r="CV66">
        <v>25.2212</v>
      </c>
      <c r="CW66">
        <v>550.0549999999999</v>
      </c>
      <c r="CX66">
        <v>100.756</v>
      </c>
      <c r="CY66">
        <v>0.0999128</v>
      </c>
      <c r="CZ66">
        <v>30.0583</v>
      </c>
      <c r="DA66">
        <v>39.1115</v>
      </c>
      <c r="DB66">
        <v>999.9</v>
      </c>
      <c r="DC66">
        <v>0</v>
      </c>
      <c r="DD66">
        <v>0</v>
      </c>
      <c r="DE66">
        <v>5015.62</v>
      </c>
      <c r="DF66">
        <v>0</v>
      </c>
      <c r="DG66">
        <v>1415.58</v>
      </c>
      <c r="DH66">
        <v>-2.71329</v>
      </c>
      <c r="DI66">
        <v>99.9238</v>
      </c>
      <c r="DJ66">
        <v>102.119</v>
      </c>
      <c r="DK66">
        <v>5.64461</v>
      </c>
      <c r="DL66">
        <v>99.97020000000001</v>
      </c>
      <c r="DM66">
        <v>21.0448</v>
      </c>
      <c r="DN66">
        <v>2.68913</v>
      </c>
      <c r="DO66">
        <v>2.1204</v>
      </c>
      <c r="DP66">
        <v>22.2188</v>
      </c>
      <c r="DQ66">
        <v>18.3732</v>
      </c>
      <c r="DR66">
        <v>1500.24</v>
      </c>
      <c r="DS66">
        <v>0.973011</v>
      </c>
      <c r="DT66">
        <v>0.0269885</v>
      </c>
      <c r="DU66">
        <v>0</v>
      </c>
      <c r="DV66">
        <v>2.7082</v>
      </c>
      <c r="DW66">
        <v>0</v>
      </c>
      <c r="DX66">
        <v>16360.2</v>
      </c>
      <c r="DY66">
        <v>13305.8</v>
      </c>
      <c r="DZ66">
        <v>40.812</v>
      </c>
      <c r="EA66">
        <v>43.125</v>
      </c>
      <c r="EB66">
        <v>41.375</v>
      </c>
      <c r="EC66">
        <v>42.312</v>
      </c>
      <c r="ED66">
        <v>40.875</v>
      </c>
      <c r="EE66">
        <v>1459.75</v>
      </c>
      <c r="EF66">
        <v>40.49</v>
      </c>
      <c r="EG66">
        <v>0</v>
      </c>
      <c r="EH66">
        <v>1657686263.7</v>
      </c>
      <c r="EI66">
        <v>0</v>
      </c>
      <c r="EJ66">
        <v>2.391668</v>
      </c>
      <c r="EK66">
        <v>0.7247230837161714</v>
      </c>
      <c r="EL66">
        <v>-607.5538465701474</v>
      </c>
      <c r="EM66">
        <v>16368.492</v>
      </c>
      <c r="EN66">
        <v>15</v>
      </c>
      <c r="EO66">
        <v>1657686285.6</v>
      </c>
      <c r="EP66" t="s">
        <v>554</v>
      </c>
      <c r="EQ66">
        <v>1657686285.6</v>
      </c>
      <c r="ER66">
        <v>1657685781.6</v>
      </c>
      <c r="ES66">
        <v>44</v>
      </c>
      <c r="ET66">
        <v>0.062</v>
      </c>
      <c r="EU66">
        <v>0.016</v>
      </c>
      <c r="EV66">
        <v>5.208</v>
      </c>
      <c r="EW66">
        <v>1.279</v>
      </c>
      <c r="EX66">
        <v>100</v>
      </c>
      <c r="EY66">
        <v>22</v>
      </c>
      <c r="EZ66">
        <v>0.38</v>
      </c>
      <c r="FA66">
        <v>0.03</v>
      </c>
      <c r="FB66">
        <v>-2.72580525</v>
      </c>
      <c r="FC66">
        <v>-0.120341200750466</v>
      </c>
      <c r="FD66">
        <v>0.03064250895304596</v>
      </c>
      <c r="FE66">
        <v>0</v>
      </c>
      <c r="FF66">
        <v>5.607863</v>
      </c>
      <c r="FG66">
        <v>-0.06229148217636168</v>
      </c>
      <c r="FH66">
        <v>0.01475562269102868</v>
      </c>
      <c r="FI66">
        <v>1</v>
      </c>
      <c r="FJ66">
        <v>1</v>
      </c>
      <c r="FK66">
        <v>2</v>
      </c>
      <c r="FL66" t="s">
        <v>401</v>
      </c>
      <c r="FM66">
        <v>3.05277</v>
      </c>
      <c r="FN66">
        <v>2.76393</v>
      </c>
      <c r="FO66">
        <v>0.0267987</v>
      </c>
      <c r="FP66">
        <v>0.0291918</v>
      </c>
      <c r="FQ66">
        <v>0.123205</v>
      </c>
      <c r="FR66">
        <v>0.108646</v>
      </c>
      <c r="FS66">
        <v>30420.6</v>
      </c>
      <c r="FT66">
        <v>23844.7</v>
      </c>
      <c r="FU66">
        <v>29377.2</v>
      </c>
      <c r="FV66">
        <v>24043.5</v>
      </c>
      <c r="FW66">
        <v>33612.2</v>
      </c>
      <c r="FX66">
        <v>31280.9</v>
      </c>
      <c r="FY66">
        <v>42131.8</v>
      </c>
      <c r="FZ66">
        <v>39208.3</v>
      </c>
      <c r="GA66">
        <v>2.01483</v>
      </c>
      <c r="GB66">
        <v>1.85012</v>
      </c>
      <c r="GC66">
        <v>0.525787</v>
      </c>
      <c r="GD66">
        <v>0</v>
      </c>
      <c r="GE66">
        <v>30.622</v>
      </c>
      <c r="GF66">
        <v>999.9</v>
      </c>
      <c r="GG66">
        <v>43.4</v>
      </c>
      <c r="GH66">
        <v>37.7</v>
      </c>
      <c r="GI66">
        <v>28.2128</v>
      </c>
      <c r="GJ66">
        <v>30.8085</v>
      </c>
      <c r="GK66">
        <v>35.8574</v>
      </c>
      <c r="GL66">
        <v>1</v>
      </c>
      <c r="GM66">
        <v>0.526921</v>
      </c>
      <c r="GN66">
        <v>3.76422</v>
      </c>
      <c r="GO66">
        <v>20.2275</v>
      </c>
      <c r="GP66">
        <v>5.22343</v>
      </c>
      <c r="GQ66">
        <v>11.9141</v>
      </c>
      <c r="GR66">
        <v>4.9637</v>
      </c>
      <c r="GS66">
        <v>3.292</v>
      </c>
      <c r="GT66">
        <v>9999</v>
      </c>
      <c r="GU66">
        <v>9999</v>
      </c>
      <c r="GV66">
        <v>9999</v>
      </c>
      <c r="GW66">
        <v>994.3</v>
      </c>
      <c r="GX66">
        <v>1.87733</v>
      </c>
      <c r="GY66">
        <v>1.87567</v>
      </c>
      <c r="GZ66">
        <v>1.87439</v>
      </c>
      <c r="HA66">
        <v>1.87363</v>
      </c>
      <c r="HB66">
        <v>1.87501</v>
      </c>
      <c r="HC66">
        <v>1.86996</v>
      </c>
      <c r="HD66">
        <v>1.87412</v>
      </c>
      <c r="HE66">
        <v>1.87927</v>
      </c>
      <c r="HF66">
        <v>0</v>
      </c>
      <c r="HG66">
        <v>0</v>
      </c>
      <c r="HH66">
        <v>0</v>
      </c>
      <c r="HI66">
        <v>0</v>
      </c>
      <c r="HJ66" t="s">
        <v>402</v>
      </c>
      <c r="HK66" t="s">
        <v>403</v>
      </c>
      <c r="HL66" t="s">
        <v>404</v>
      </c>
      <c r="HM66" t="s">
        <v>405</v>
      </c>
      <c r="HN66" t="s">
        <v>405</v>
      </c>
      <c r="HO66" t="s">
        <v>404</v>
      </c>
      <c r="HP66">
        <v>0</v>
      </c>
      <c r="HQ66">
        <v>100</v>
      </c>
      <c r="HR66">
        <v>100</v>
      </c>
      <c r="HS66">
        <v>5.208</v>
      </c>
      <c r="HT66">
        <v>1.4682</v>
      </c>
      <c r="HU66">
        <v>4.559696536240824</v>
      </c>
      <c r="HV66">
        <v>0.006528983496677464</v>
      </c>
      <c r="HW66">
        <v>-3.637491770542342E-06</v>
      </c>
      <c r="HX66">
        <v>7.290883958971773E-10</v>
      </c>
      <c r="HY66">
        <v>0.504959327915206</v>
      </c>
      <c r="HZ66">
        <v>0.04196336603461088</v>
      </c>
      <c r="IA66">
        <v>-0.0004000174321647373</v>
      </c>
      <c r="IB66">
        <v>9.93194025241378E-06</v>
      </c>
      <c r="IC66">
        <v>1</v>
      </c>
      <c r="ID66">
        <v>2008</v>
      </c>
      <c r="IE66">
        <v>1</v>
      </c>
      <c r="IF66">
        <v>25</v>
      </c>
      <c r="IG66">
        <v>1.3</v>
      </c>
      <c r="IH66">
        <v>8</v>
      </c>
      <c r="II66">
        <v>0.358887</v>
      </c>
      <c r="IJ66">
        <v>2.49023</v>
      </c>
      <c r="IK66">
        <v>1.42578</v>
      </c>
      <c r="IL66">
        <v>2.28638</v>
      </c>
      <c r="IM66">
        <v>1.54785</v>
      </c>
      <c r="IN66">
        <v>2.39624</v>
      </c>
      <c r="IO66">
        <v>40.5787</v>
      </c>
      <c r="IP66">
        <v>14.4998</v>
      </c>
      <c r="IQ66">
        <v>18</v>
      </c>
      <c r="IR66">
        <v>577.129</v>
      </c>
      <c r="IS66">
        <v>454.884</v>
      </c>
      <c r="IT66">
        <v>25.0005</v>
      </c>
      <c r="IU66">
        <v>33.6652</v>
      </c>
      <c r="IV66">
        <v>30.001</v>
      </c>
      <c r="IW66">
        <v>33.4031</v>
      </c>
      <c r="IX66">
        <v>33.311</v>
      </c>
      <c r="IY66">
        <v>7.21561</v>
      </c>
      <c r="IZ66">
        <v>27.3965</v>
      </c>
      <c r="JA66">
        <v>0</v>
      </c>
      <c r="JB66">
        <v>25</v>
      </c>
      <c r="JC66">
        <v>100</v>
      </c>
      <c r="JD66">
        <v>20.9958</v>
      </c>
      <c r="JE66">
        <v>97.9218</v>
      </c>
      <c r="JF66">
        <v>99.7719</v>
      </c>
    </row>
    <row r="67" spans="1:266">
      <c r="A67">
        <v>51</v>
      </c>
      <c r="B67">
        <v>1657686361.6</v>
      </c>
      <c r="C67">
        <v>8135.099999904633</v>
      </c>
      <c r="D67" t="s">
        <v>555</v>
      </c>
      <c r="E67" t="s">
        <v>556</v>
      </c>
      <c r="F67" t="s">
        <v>394</v>
      </c>
      <c r="H67" t="s">
        <v>451</v>
      </c>
      <c r="I67" t="s">
        <v>541</v>
      </c>
      <c r="J67" t="s">
        <v>542</v>
      </c>
      <c r="K67">
        <v>1657686361.6</v>
      </c>
      <c r="L67">
        <f>(M67)/1000</f>
        <v>0</v>
      </c>
      <c r="M67">
        <f>1000*CW67*AK67*(CS67-CT67)/(100*CL67*(1000-AK67*CS67))</f>
        <v>0</v>
      </c>
      <c r="N67">
        <f>CW67*AK67*(CR67-CQ67*(1000-AK67*CT67)/(1000-AK67*CS67))/(100*CL67)</f>
        <v>0</v>
      </c>
      <c r="O67">
        <f>CQ67 - IF(AK67&gt;1, N67*CL67*100.0/(AM67*DE67), 0)</f>
        <v>0</v>
      </c>
      <c r="P67">
        <f>((V67-L67/2)*O67-N67)/(V67+L67/2)</f>
        <v>0</v>
      </c>
      <c r="Q67">
        <f>P67*(CX67+CY67)/1000.0</f>
        <v>0</v>
      </c>
      <c r="R67">
        <f>(CQ67 - IF(AK67&gt;1, N67*CL67*100.0/(AM67*DE67), 0))*(CX67+CY67)/1000.0</f>
        <v>0</v>
      </c>
      <c r="S67">
        <f>2.0/((1/U67-1/T67)+SIGN(U67)*SQRT((1/U67-1/T67)*(1/U67-1/T67) + 4*CM67/((CM67+1)*(CM67+1))*(2*1/U67*1/T67-1/T67*1/T67)))</f>
        <v>0</v>
      </c>
      <c r="T67">
        <f>IF(LEFT(CN67,1)&lt;&gt;"0",IF(LEFT(CN67,1)="1",3.0,CO67),$D$5+$E$5*(DE67*CX67/($K$5*1000))+$F$5*(DE67*CX67/($K$5*1000))*MAX(MIN(CL67,$J$5),$I$5)*MAX(MIN(CL67,$J$5),$I$5)+$G$5*MAX(MIN(CL67,$J$5),$I$5)*(DE67*CX67/($K$5*1000))+$H$5*(DE67*CX67/($K$5*1000))*(DE67*CX67/($K$5*1000)))</f>
        <v>0</v>
      </c>
      <c r="U67">
        <f>L67*(1000-(1000*0.61365*exp(17.502*Y67/(240.97+Y67))/(CX67+CY67)+CS67)/2)/(1000*0.61365*exp(17.502*Y67/(240.97+Y67))/(CX67+CY67)-CS67)</f>
        <v>0</v>
      </c>
      <c r="V67">
        <f>1/((CM67+1)/(S67/1.6)+1/(T67/1.37)) + CM67/((CM67+1)/(S67/1.6) + CM67/(T67/1.37))</f>
        <v>0</v>
      </c>
      <c r="W67">
        <f>(CH67*CK67)</f>
        <v>0</v>
      </c>
      <c r="X67">
        <f>(CZ67+(W67+2*0.95*5.67E-8*(((CZ67+$B$7)+273)^4-(CZ67+273)^4)-44100*L67)/(1.84*29.3*T67+8*0.95*5.67E-8*(CZ67+273)^3))</f>
        <v>0</v>
      </c>
      <c r="Y67">
        <f>($C$7*DA67+$D$7*DB67+$E$7*X67)</f>
        <v>0</v>
      </c>
      <c r="Z67">
        <f>0.61365*exp(17.502*Y67/(240.97+Y67))</f>
        <v>0</v>
      </c>
      <c r="AA67">
        <f>(AB67/AC67*100)</f>
        <v>0</v>
      </c>
      <c r="AB67">
        <f>CS67*(CX67+CY67)/1000</f>
        <v>0</v>
      </c>
      <c r="AC67">
        <f>0.61365*exp(17.502*CZ67/(240.97+CZ67))</f>
        <v>0</v>
      </c>
      <c r="AD67">
        <f>(Z67-CS67*(CX67+CY67)/1000)</f>
        <v>0</v>
      </c>
      <c r="AE67">
        <f>(-L67*44100)</f>
        <v>0</v>
      </c>
      <c r="AF67">
        <f>2*29.3*T67*0.92*(CZ67-Y67)</f>
        <v>0</v>
      </c>
      <c r="AG67">
        <f>2*0.95*5.67E-8*(((CZ67+$B$7)+273)^4-(Y67+273)^4)</f>
        <v>0</v>
      </c>
      <c r="AH67">
        <f>W67+AG67+AE67+AF67</f>
        <v>0</v>
      </c>
      <c r="AI67">
        <v>0</v>
      </c>
      <c r="AJ67">
        <v>0</v>
      </c>
      <c r="AK67">
        <f>IF(AI67*$H$13&gt;=AM67,1.0,(AM67/(AM67-AI67*$H$13)))</f>
        <v>0</v>
      </c>
      <c r="AL67">
        <f>(AK67-1)*100</f>
        <v>0</v>
      </c>
      <c r="AM67">
        <f>MAX(0,($B$13+$C$13*DE67)/(1+$D$13*DE67)*CX67/(CZ67+273)*$E$13)</f>
        <v>0</v>
      </c>
      <c r="AN67" t="s">
        <v>398</v>
      </c>
      <c r="AO67" t="s">
        <v>398</v>
      </c>
      <c r="AP67">
        <v>0</v>
      </c>
      <c r="AQ67">
        <v>0</v>
      </c>
      <c r="AR67">
        <f>1-AP67/AQ67</f>
        <v>0</v>
      </c>
      <c r="AS67">
        <v>0</v>
      </c>
      <c r="AT67" t="s">
        <v>398</v>
      </c>
      <c r="AU67" t="s">
        <v>398</v>
      </c>
      <c r="AV67">
        <v>0</v>
      </c>
      <c r="AW67">
        <v>0</v>
      </c>
      <c r="AX67">
        <f>1-AV67/AW67</f>
        <v>0</v>
      </c>
      <c r="AY67">
        <v>0.5</v>
      </c>
      <c r="AZ67">
        <f>CI67</f>
        <v>0</v>
      </c>
      <c r="BA67">
        <f>N67</f>
        <v>0</v>
      </c>
      <c r="BB67">
        <f>AX67*AY67*AZ67</f>
        <v>0</v>
      </c>
      <c r="BC67">
        <f>(BA67-AS67)/AZ67</f>
        <v>0</v>
      </c>
      <c r="BD67">
        <f>(AQ67-AW67)/AW67</f>
        <v>0</v>
      </c>
      <c r="BE67">
        <f>AP67/(AR67+AP67/AW67)</f>
        <v>0</v>
      </c>
      <c r="BF67" t="s">
        <v>398</v>
      </c>
      <c r="BG67">
        <v>0</v>
      </c>
      <c r="BH67">
        <f>IF(BG67&lt;&gt;0, BG67, BE67)</f>
        <v>0</v>
      </c>
      <c r="BI67">
        <f>1-BH67/AW67</f>
        <v>0</v>
      </c>
      <c r="BJ67">
        <f>(AW67-AV67)/(AW67-BH67)</f>
        <v>0</v>
      </c>
      <c r="BK67">
        <f>(AQ67-AW67)/(AQ67-BH67)</f>
        <v>0</v>
      </c>
      <c r="BL67">
        <f>(AW67-AV67)/(AW67-AP67)</f>
        <v>0</v>
      </c>
      <c r="BM67">
        <f>(AQ67-AW67)/(AQ67-AP67)</f>
        <v>0</v>
      </c>
      <c r="BN67">
        <f>(BJ67*BH67/AV67)</f>
        <v>0</v>
      </c>
      <c r="BO67">
        <f>(1-BN67)</f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f>$B$11*DF67+$C$11*DG67+$F$11*DR67*(1-DU67)</f>
        <v>0</v>
      </c>
      <c r="CI67">
        <f>CH67*CJ67</f>
        <v>0</v>
      </c>
      <c r="CJ67">
        <f>($B$11*$D$9+$C$11*$D$9+$F$11*((EE67+DW67)/MAX(EE67+DW67+EF67, 0.1)*$I$9+EF67/MAX(EE67+DW67+EF67, 0.1)*$J$9))/($B$11+$C$11+$F$11)</f>
        <v>0</v>
      </c>
      <c r="CK67">
        <f>($B$11*$K$9+$C$11*$K$9+$F$11*((EE67+DW67)/MAX(EE67+DW67+EF67, 0.1)*$P$9+EF67/MAX(EE67+DW67+EF67, 0.1)*$Q$9))/($B$11+$C$11+$F$11)</f>
        <v>0</v>
      </c>
      <c r="CL67">
        <v>6</v>
      </c>
      <c r="CM67">
        <v>0.5</v>
      </c>
      <c r="CN67" t="s">
        <v>399</v>
      </c>
      <c r="CO67">
        <v>2</v>
      </c>
      <c r="CP67">
        <v>1657686361.6</v>
      </c>
      <c r="CQ67">
        <v>50.7098</v>
      </c>
      <c r="CR67">
        <v>49.9937</v>
      </c>
      <c r="CS67">
        <v>26.5488</v>
      </c>
      <c r="CT67">
        <v>20.8544</v>
      </c>
      <c r="CU67">
        <v>45.5818</v>
      </c>
      <c r="CV67">
        <v>25.086</v>
      </c>
      <c r="CW67">
        <v>550.172</v>
      </c>
      <c r="CX67">
        <v>100.76</v>
      </c>
      <c r="CY67">
        <v>0.10006</v>
      </c>
      <c r="CZ67">
        <v>30.0317</v>
      </c>
      <c r="DA67">
        <v>999.9</v>
      </c>
      <c r="DB67">
        <v>999.9</v>
      </c>
      <c r="DC67">
        <v>0</v>
      </c>
      <c r="DD67">
        <v>0</v>
      </c>
      <c r="DE67">
        <v>4995.62</v>
      </c>
      <c r="DF67">
        <v>0</v>
      </c>
      <c r="DG67">
        <v>1419.61</v>
      </c>
      <c r="DH67">
        <v>0.499447</v>
      </c>
      <c r="DI67">
        <v>51.8703</v>
      </c>
      <c r="DJ67">
        <v>51.0585</v>
      </c>
      <c r="DK67">
        <v>5.69435</v>
      </c>
      <c r="DL67">
        <v>49.9937</v>
      </c>
      <c r="DM67">
        <v>20.8544</v>
      </c>
      <c r="DN67">
        <v>2.67505</v>
      </c>
      <c r="DO67">
        <v>2.10129</v>
      </c>
      <c r="DP67">
        <v>22.1327</v>
      </c>
      <c r="DQ67">
        <v>18.229</v>
      </c>
      <c r="DR67">
        <v>1499.95</v>
      </c>
      <c r="DS67">
        <v>0.972996</v>
      </c>
      <c r="DT67">
        <v>0.0270038</v>
      </c>
      <c r="DU67">
        <v>0</v>
      </c>
      <c r="DV67">
        <v>2.6617</v>
      </c>
      <c r="DW67">
        <v>0</v>
      </c>
      <c r="DX67">
        <v>16411.5</v>
      </c>
      <c r="DY67">
        <v>13303.1</v>
      </c>
      <c r="DZ67">
        <v>40.875</v>
      </c>
      <c r="EA67">
        <v>43.187</v>
      </c>
      <c r="EB67">
        <v>41.437</v>
      </c>
      <c r="EC67">
        <v>42.375</v>
      </c>
      <c r="ED67">
        <v>41</v>
      </c>
      <c r="EE67">
        <v>1459.45</v>
      </c>
      <c r="EF67">
        <v>40.5</v>
      </c>
      <c r="EG67">
        <v>0</v>
      </c>
      <c r="EH67">
        <v>1657686362.7</v>
      </c>
      <c r="EI67">
        <v>0</v>
      </c>
      <c r="EJ67">
        <v>2.373303846153846</v>
      </c>
      <c r="EK67">
        <v>1.870970952997661</v>
      </c>
      <c r="EL67">
        <v>181.5692318613527</v>
      </c>
      <c r="EM67">
        <v>16376.91923076923</v>
      </c>
      <c r="EN67">
        <v>15</v>
      </c>
      <c r="EO67">
        <v>1657686384.6</v>
      </c>
      <c r="EP67" t="s">
        <v>557</v>
      </c>
      <c r="EQ67">
        <v>1657686384.6</v>
      </c>
      <c r="ER67">
        <v>1657685781.6</v>
      </c>
      <c r="ES67">
        <v>45</v>
      </c>
      <c r="ET67">
        <v>0.221</v>
      </c>
      <c r="EU67">
        <v>0.016</v>
      </c>
      <c r="EV67">
        <v>5.128</v>
      </c>
      <c r="EW67">
        <v>1.279</v>
      </c>
      <c r="EX67">
        <v>50</v>
      </c>
      <c r="EY67">
        <v>22</v>
      </c>
      <c r="EZ67">
        <v>0.33</v>
      </c>
      <c r="FA67">
        <v>0.03</v>
      </c>
      <c r="FB67">
        <v>0.5128212</v>
      </c>
      <c r="FC67">
        <v>-0.1527515121951229</v>
      </c>
      <c r="FD67">
        <v>0.04365536042011336</v>
      </c>
      <c r="FE67">
        <v>0</v>
      </c>
      <c r="FF67">
        <v>5.691601</v>
      </c>
      <c r="FG67">
        <v>0.06366574108816674</v>
      </c>
      <c r="FH67">
        <v>0.01832794789385869</v>
      </c>
      <c r="FI67">
        <v>1</v>
      </c>
      <c r="FJ67">
        <v>1</v>
      </c>
      <c r="FK67">
        <v>2</v>
      </c>
      <c r="FL67" t="s">
        <v>401</v>
      </c>
      <c r="FM67">
        <v>3.0528</v>
      </c>
      <c r="FN67">
        <v>2.76399</v>
      </c>
      <c r="FO67">
        <v>0.0133329</v>
      </c>
      <c r="FP67">
        <v>0.0147096</v>
      </c>
      <c r="FQ67">
        <v>0.122697</v>
      </c>
      <c r="FR67">
        <v>0.107916</v>
      </c>
      <c r="FS67">
        <v>30828.6</v>
      </c>
      <c r="FT67">
        <v>24192.7</v>
      </c>
      <c r="FU67">
        <v>29366</v>
      </c>
      <c r="FV67">
        <v>24036.8</v>
      </c>
      <c r="FW67">
        <v>33618.6</v>
      </c>
      <c r="FX67">
        <v>31297.5</v>
      </c>
      <c r="FY67">
        <v>42115</v>
      </c>
      <c r="FZ67">
        <v>39197.2</v>
      </c>
      <c r="GA67">
        <v>2.0137</v>
      </c>
      <c r="GB67">
        <v>1.84588</v>
      </c>
      <c r="GC67">
        <v>0</v>
      </c>
      <c r="GD67">
        <v>0</v>
      </c>
      <c r="GE67">
        <v>30.7166</v>
      </c>
      <c r="GF67">
        <v>999.9</v>
      </c>
      <c r="GG67">
        <v>43.6</v>
      </c>
      <c r="GH67">
        <v>37.8</v>
      </c>
      <c r="GI67">
        <v>28.4965</v>
      </c>
      <c r="GJ67">
        <v>31.0785</v>
      </c>
      <c r="GK67">
        <v>35.3766</v>
      </c>
      <c r="GL67">
        <v>1</v>
      </c>
      <c r="GM67">
        <v>0.544616</v>
      </c>
      <c r="GN67">
        <v>3.75923</v>
      </c>
      <c r="GO67">
        <v>20.2273</v>
      </c>
      <c r="GP67">
        <v>5.22313</v>
      </c>
      <c r="GQ67">
        <v>11.9141</v>
      </c>
      <c r="GR67">
        <v>4.96375</v>
      </c>
      <c r="GS67">
        <v>3.292</v>
      </c>
      <c r="GT67">
        <v>9999</v>
      </c>
      <c r="GU67">
        <v>9999</v>
      </c>
      <c r="GV67">
        <v>9999</v>
      </c>
      <c r="GW67">
        <v>994.3</v>
      </c>
      <c r="GX67">
        <v>1.87731</v>
      </c>
      <c r="GY67">
        <v>1.8757</v>
      </c>
      <c r="GZ67">
        <v>1.87439</v>
      </c>
      <c r="HA67">
        <v>1.87363</v>
      </c>
      <c r="HB67">
        <v>1.875</v>
      </c>
      <c r="HC67">
        <v>1.86996</v>
      </c>
      <c r="HD67">
        <v>1.87414</v>
      </c>
      <c r="HE67">
        <v>1.87927</v>
      </c>
      <c r="HF67">
        <v>0</v>
      </c>
      <c r="HG67">
        <v>0</v>
      </c>
      <c r="HH67">
        <v>0</v>
      </c>
      <c r="HI67">
        <v>0</v>
      </c>
      <c r="HJ67" t="s">
        <v>402</v>
      </c>
      <c r="HK67" t="s">
        <v>403</v>
      </c>
      <c r="HL67" t="s">
        <v>404</v>
      </c>
      <c r="HM67" t="s">
        <v>405</v>
      </c>
      <c r="HN67" t="s">
        <v>405</v>
      </c>
      <c r="HO67" t="s">
        <v>404</v>
      </c>
      <c r="HP67">
        <v>0</v>
      </c>
      <c r="HQ67">
        <v>100</v>
      </c>
      <c r="HR67">
        <v>100</v>
      </c>
      <c r="HS67">
        <v>5.128</v>
      </c>
      <c r="HT67">
        <v>1.4628</v>
      </c>
      <c r="HU67">
        <v>4.621229721186126</v>
      </c>
      <c r="HV67">
        <v>0.006528983496677464</v>
      </c>
      <c r="HW67">
        <v>-3.637491770542342E-06</v>
      </c>
      <c r="HX67">
        <v>7.290883958971773E-10</v>
      </c>
      <c r="HY67">
        <v>0.504959327915206</v>
      </c>
      <c r="HZ67">
        <v>0.04196336603461088</v>
      </c>
      <c r="IA67">
        <v>-0.0004000174321647373</v>
      </c>
      <c r="IB67">
        <v>9.93194025241378E-06</v>
      </c>
      <c r="IC67">
        <v>1</v>
      </c>
      <c r="ID67">
        <v>2008</v>
      </c>
      <c r="IE67">
        <v>1</v>
      </c>
      <c r="IF67">
        <v>25</v>
      </c>
      <c r="IG67">
        <v>1.3</v>
      </c>
      <c r="IH67">
        <v>9.699999999999999</v>
      </c>
      <c r="II67">
        <v>0.241699</v>
      </c>
      <c r="IJ67">
        <v>2.5061</v>
      </c>
      <c r="IK67">
        <v>1.42578</v>
      </c>
      <c r="IL67">
        <v>2.28149</v>
      </c>
      <c r="IM67">
        <v>1.54785</v>
      </c>
      <c r="IN67">
        <v>2.38403</v>
      </c>
      <c r="IO67">
        <v>40.758</v>
      </c>
      <c r="IP67">
        <v>14.4823</v>
      </c>
      <c r="IQ67">
        <v>18</v>
      </c>
      <c r="IR67">
        <v>577.982</v>
      </c>
      <c r="IS67">
        <v>453.6</v>
      </c>
      <c r="IT67">
        <v>25.0011</v>
      </c>
      <c r="IU67">
        <v>33.8543</v>
      </c>
      <c r="IV67">
        <v>30.0011</v>
      </c>
      <c r="IW67">
        <v>33.5931</v>
      </c>
      <c r="IX67">
        <v>33.4995</v>
      </c>
      <c r="IY67">
        <v>4.88806</v>
      </c>
      <c r="IZ67">
        <v>29.2027</v>
      </c>
      <c r="JA67">
        <v>0</v>
      </c>
      <c r="JB67">
        <v>25</v>
      </c>
      <c r="JC67">
        <v>50</v>
      </c>
      <c r="JD67">
        <v>20.8747</v>
      </c>
      <c r="JE67">
        <v>97.8835</v>
      </c>
      <c r="JF67">
        <v>99.74379999999999</v>
      </c>
    </row>
    <row r="68" spans="1:266">
      <c r="A68">
        <v>52</v>
      </c>
      <c r="B68">
        <v>1657686460.6</v>
      </c>
      <c r="C68">
        <v>8234.099999904633</v>
      </c>
      <c r="D68" t="s">
        <v>558</v>
      </c>
      <c r="E68" t="s">
        <v>559</v>
      </c>
      <c r="F68" t="s">
        <v>394</v>
      </c>
      <c r="H68" t="s">
        <v>451</v>
      </c>
      <c r="I68" t="s">
        <v>541</v>
      </c>
      <c r="J68" t="s">
        <v>542</v>
      </c>
      <c r="K68">
        <v>1657686460.6</v>
      </c>
      <c r="L68">
        <f>(M68)/1000</f>
        <v>0</v>
      </c>
      <c r="M68">
        <f>1000*CW68*AK68*(CS68-CT68)/(100*CL68*(1000-AK68*CS68))</f>
        <v>0</v>
      </c>
      <c r="N68">
        <f>CW68*AK68*(CR68-CQ68*(1000-AK68*CT68)/(1000-AK68*CS68))/(100*CL68)</f>
        <v>0</v>
      </c>
      <c r="O68">
        <f>CQ68 - IF(AK68&gt;1, N68*CL68*100.0/(AM68*DE68), 0)</f>
        <v>0</v>
      </c>
      <c r="P68">
        <f>((V68-L68/2)*O68-N68)/(V68+L68/2)</f>
        <v>0</v>
      </c>
      <c r="Q68">
        <f>P68*(CX68+CY68)/1000.0</f>
        <v>0</v>
      </c>
      <c r="R68">
        <f>(CQ68 - IF(AK68&gt;1, N68*CL68*100.0/(AM68*DE68), 0))*(CX68+CY68)/1000.0</f>
        <v>0</v>
      </c>
      <c r="S68">
        <f>2.0/((1/U68-1/T68)+SIGN(U68)*SQRT((1/U68-1/T68)*(1/U68-1/T68) + 4*CM68/((CM68+1)*(CM68+1))*(2*1/U68*1/T68-1/T68*1/T68)))</f>
        <v>0</v>
      </c>
      <c r="T68">
        <f>IF(LEFT(CN68,1)&lt;&gt;"0",IF(LEFT(CN68,1)="1",3.0,CO68),$D$5+$E$5*(DE68*CX68/($K$5*1000))+$F$5*(DE68*CX68/($K$5*1000))*MAX(MIN(CL68,$J$5),$I$5)*MAX(MIN(CL68,$J$5),$I$5)+$G$5*MAX(MIN(CL68,$J$5),$I$5)*(DE68*CX68/($K$5*1000))+$H$5*(DE68*CX68/($K$5*1000))*(DE68*CX68/($K$5*1000)))</f>
        <v>0</v>
      </c>
      <c r="U68">
        <f>L68*(1000-(1000*0.61365*exp(17.502*Y68/(240.97+Y68))/(CX68+CY68)+CS68)/2)/(1000*0.61365*exp(17.502*Y68/(240.97+Y68))/(CX68+CY68)-CS68)</f>
        <v>0</v>
      </c>
      <c r="V68">
        <f>1/((CM68+1)/(S68/1.6)+1/(T68/1.37)) + CM68/((CM68+1)/(S68/1.6) + CM68/(T68/1.37))</f>
        <v>0</v>
      </c>
      <c r="W68">
        <f>(CH68*CK68)</f>
        <v>0</v>
      </c>
      <c r="X68">
        <f>(CZ68+(W68+2*0.95*5.67E-8*(((CZ68+$B$7)+273)^4-(CZ68+273)^4)-44100*L68)/(1.84*29.3*T68+8*0.95*5.67E-8*(CZ68+273)^3))</f>
        <v>0</v>
      </c>
      <c r="Y68">
        <f>($C$7*DA68+$D$7*DB68+$E$7*X68)</f>
        <v>0</v>
      </c>
      <c r="Z68">
        <f>0.61365*exp(17.502*Y68/(240.97+Y68))</f>
        <v>0</v>
      </c>
      <c r="AA68">
        <f>(AB68/AC68*100)</f>
        <v>0</v>
      </c>
      <c r="AB68">
        <f>CS68*(CX68+CY68)/1000</f>
        <v>0</v>
      </c>
      <c r="AC68">
        <f>0.61365*exp(17.502*CZ68/(240.97+CZ68))</f>
        <v>0</v>
      </c>
      <c r="AD68">
        <f>(Z68-CS68*(CX68+CY68)/1000)</f>
        <v>0</v>
      </c>
      <c r="AE68">
        <f>(-L68*44100)</f>
        <v>0</v>
      </c>
      <c r="AF68">
        <f>2*29.3*T68*0.92*(CZ68-Y68)</f>
        <v>0</v>
      </c>
      <c r="AG68">
        <f>2*0.95*5.67E-8*(((CZ68+$B$7)+273)^4-(Y68+273)^4)</f>
        <v>0</v>
      </c>
      <c r="AH68">
        <f>W68+AG68+AE68+AF68</f>
        <v>0</v>
      </c>
      <c r="AI68">
        <v>0</v>
      </c>
      <c r="AJ68">
        <v>0</v>
      </c>
      <c r="AK68">
        <f>IF(AI68*$H$13&gt;=AM68,1.0,(AM68/(AM68-AI68*$H$13)))</f>
        <v>0</v>
      </c>
      <c r="AL68">
        <f>(AK68-1)*100</f>
        <v>0</v>
      </c>
      <c r="AM68">
        <f>MAX(0,($B$13+$C$13*DE68)/(1+$D$13*DE68)*CX68/(CZ68+273)*$E$13)</f>
        <v>0</v>
      </c>
      <c r="AN68" t="s">
        <v>398</v>
      </c>
      <c r="AO68" t="s">
        <v>398</v>
      </c>
      <c r="AP68">
        <v>0</v>
      </c>
      <c r="AQ68">
        <v>0</v>
      </c>
      <c r="AR68">
        <f>1-AP68/AQ68</f>
        <v>0</v>
      </c>
      <c r="AS68">
        <v>0</v>
      </c>
      <c r="AT68" t="s">
        <v>398</v>
      </c>
      <c r="AU68" t="s">
        <v>398</v>
      </c>
      <c r="AV68">
        <v>0</v>
      </c>
      <c r="AW68">
        <v>0</v>
      </c>
      <c r="AX68">
        <f>1-AV68/AW68</f>
        <v>0</v>
      </c>
      <c r="AY68">
        <v>0.5</v>
      </c>
      <c r="AZ68">
        <f>CI68</f>
        <v>0</v>
      </c>
      <c r="BA68">
        <f>N68</f>
        <v>0</v>
      </c>
      <c r="BB68">
        <f>AX68*AY68*AZ68</f>
        <v>0</v>
      </c>
      <c r="BC68">
        <f>(BA68-AS68)/AZ68</f>
        <v>0</v>
      </c>
      <c r="BD68">
        <f>(AQ68-AW68)/AW68</f>
        <v>0</v>
      </c>
      <c r="BE68">
        <f>AP68/(AR68+AP68/AW68)</f>
        <v>0</v>
      </c>
      <c r="BF68" t="s">
        <v>398</v>
      </c>
      <c r="BG68">
        <v>0</v>
      </c>
      <c r="BH68">
        <f>IF(BG68&lt;&gt;0, BG68, BE68)</f>
        <v>0</v>
      </c>
      <c r="BI68">
        <f>1-BH68/AW68</f>
        <v>0</v>
      </c>
      <c r="BJ68">
        <f>(AW68-AV68)/(AW68-BH68)</f>
        <v>0</v>
      </c>
      <c r="BK68">
        <f>(AQ68-AW68)/(AQ68-BH68)</f>
        <v>0</v>
      </c>
      <c r="BL68">
        <f>(AW68-AV68)/(AW68-AP68)</f>
        <v>0</v>
      </c>
      <c r="BM68">
        <f>(AQ68-AW68)/(AQ68-AP68)</f>
        <v>0</v>
      </c>
      <c r="BN68">
        <f>(BJ68*BH68/AV68)</f>
        <v>0</v>
      </c>
      <c r="BO68">
        <f>(1-BN68)</f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f>$B$11*DF68+$C$11*DG68+$F$11*DR68*(1-DU68)</f>
        <v>0</v>
      </c>
      <c r="CI68">
        <f>CH68*CJ68</f>
        <v>0</v>
      </c>
      <c r="CJ68">
        <f>($B$11*$D$9+$C$11*$D$9+$F$11*((EE68+DW68)/MAX(EE68+DW68+EF68, 0.1)*$I$9+EF68/MAX(EE68+DW68+EF68, 0.1)*$J$9))/($B$11+$C$11+$F$11)</f>
        <v>0</v>
      </c>
      <c r="CK68">
        <f>($B$11*$K$9+$C$11*$K$9+$F$11*((EE68+DW68)/MAX(EE68+DW68+EF68, 0.1)*$P$9+EF68/MAX(EE68+DW68+EF68, 0.1)*$Q$9))/($B$11+$C$11+$F$11)</f>
        <v>0</v>
      </c>
      <c r="CL68">
        <v>6</v>
      </c>
      <c r="CM68">
        <v>0.5</v>
      </c>
      <c r="CN68" t="s">
        <v>399</v>
      </c>
      <c r="CO68">
        <v>2</v>
      </c>
      <c r="CP68">
        <v>1657686460.6</v>
      </c>
      <c r="CQ68">
        <v>7.464270000000001</v>
      </c>
      <c r="CR68">
        <v>3.48992</v>
      </c>
      <c r="CS68">
        <v>26.7071</v>
      </c>
      <c r="CT68">
        <v>21.2847</v>
      </c>
      <c r="CU68">
        <v>2.16527</v>
      </c>
      <c r="CV68">
        <v>25.4331</v>
      </c>
      <c r="CW68">
        <v>550.227</v>
      </c>
      <c r="CX68">
        <v>100.763</v>
      </c>
      <c r="CY68">
        <v>0.100096</v>
      </c>
      <c r="CZ68">
        <v>30.0756</v>
      </c>
      <c r="DA68">
        <v>93.8421</v>
      </c>
      <c r="DB68">
        <v>999.9</v>
      </c>
      <c r="DC68">
        <v>0</v>
      </c>
      <c r="DD68">
        <v>0</v>
      </c>
      <c r="DE68">
        <v>4980</v>
      </c>
      <c r="DF68">
        <v>0</v>
      </c>
      <c r="DG68">
        <v>1434.36</v>
      </c>
      <c r="DH68">
        <v>3.5319</v>
      </c>
      <c r="DI68">
        <v>7.216</v>
      </c>
      <c r="DJ68">
        <v>3.56582</v>
      </c>
      <c r="DK68">
        <v>5.62529</v>
      </c>
      <c r="DL68">
        <v>3.48992</v>
      </c>
      <c r="DM68">
        <v>21.2847</v>
      </c>
      <c r="DN68">
        <v>2.71152</v>
      </c>
      <c r="DO68">
        <v>2.1447</v>
      </c>
      <c r="DP68">
        <v>22.3551</v>
      </c>
      <c r="DQ68">
        <v>18.5551</v>
      </c>
      <c r="DR68">
        <v>1499.95</v>
      </c>
      <c r="DS68">
        <v>0.972996</v>
      </c>
      <c r="DT68">
        <v>0.0270038</v>
      </c>
      <c r="DU68">
        <v>0</v>
      </c>
      <c r="DV68">
        <v>1.9312</v>
      </c>
      <c r="DW68">
        <v>0</v>
      </c>
      <c r="DX68">
        <v>16535.5</v>
      </c>
      <c r="DY68">
        <v>13303.1</v>
      </c>
      <c r="DZ68">
        <v>41</v>
      </c>
      <c r="EA68">
        <v>43.375</v>
      </c>
      <c r="EB68">
        <v>41.562</v>
      </c>
      <c r="EC68">
        <v>42.562</v>
      </c>
      <c r="ED68">
        <v>41.125</v>
      </c>
      <c r="EE68">
        <v>1459.45</v>
      </c>
      <c r="EF68">
        <v>40.5</v>
      </c>
      <c r="EG68">
        <v>0</v>
      </c>
      <c r="EH68">
        <v>1657686461.7</v>
      </c>
      <c r="EI68">
        <v>0</v>
      </c>
      <c r="EJ68">
        <v>2.357696</v>
      </c>
      <c r="EK68">
        <v>0.5474692228115497</v>
      </c>
      <c r="EL68">
        <v>293.2615384535903</v>
      </c>
      <c r="EM68">
        <v>16558.932</v>
      </c>
      <c r="EN68">
        <v>15</v>
      </c>
      <c r="EO68">
        <v>1657686488.6</v>
      </c>
      <c r="EP68" t="s">
        <v>560</v>
      </c>
      <c r="EQ68">
        <v>1657686484.6</v>
      </c>
      <c r="ER68">
        <v>1657686488.6</v>
      </c>
      <c r="ES68">
        <v>46</v>
      </c>
      <c r="ET68">
        <v>0.469</v>
      </c>
      <c r="EU68">
        <v>0.008</v>
      </c>
      <c r="EV68">
        <v>5.299</v>
      </c>
      <c r="EW68">
        <v>1.274</v>
      </c>
      <c r="EX68">
        <v>3</v>
      </c>
      <c r="EY68">
        <v>21</v>
      </c>
      <c r="EZ68">
        <v>0.4</v>
      </c>
      <c r="FA68">
        <v>0.02</v>
      </c>
      <c r="FB68">
        <v>3.609335609756097</v>
      </c>
      <c r="FC68">
        <v>-0.3862151916376334</v>
      </c>
      <c r="FD68">
        <v>0.04112814922622388</v>
      </c>
      <c r="FE68">
        <v>0</v>
      </c>
      <c r="FF68">
        <v>5.635506829268292</v>
      </c>
      <c r="FG68">
        <v>-0.1763425087107945</v>
      </c>
      <c r="FH68">
        <v>0.02449431008483044</v>
      </c>
      <c r="FI68">
        <v>1</v>
      </c>
      <c r="FJ68">
        <v>1</v>
      </c>
      <c r="FK68">
        <v>2</v>
      </c>
      <c r="FL68" t="s">
        <v>401</v>
      </c>
      <c r="FM68">
        <v>3.05273</v>
      </c>
      <c r="FN68">
        <v>2.76396</v>
      </c>
      <c r="FO68">
        <v>0.000630037</v>
      </c>
      <c r="FP68">
        <v>0.00102197</v>
      </c>
      <c r="FQ68">
        <v>0.12383</v>
      </c>
      <c r="FR68">
        <v>0.109427</v>
      </c>
      <c r="FS68">
        <v>31215.9</v>
      </c>
      <c r="FT68">
        <v>24522.2</v>
      </c>
      <c r="FU68">
        <v>29358</v>
      </c>
      <c r="FV68">
        <v>24031.3</v>
      </c>
      <c r="FW68">
        <v>33565.2</v>
      </c>
      <c r="FX68">
        <v>31236.9</v>
      </c>
      <c r="FY68">
        <v>42102.7</v>
      </c>
      <c r="FZ68">
        <v>39188.3</v>
      </c>
      <c r="GA68">
        <v>2.01175</v>
      </c>
      <c r="GB68">
        <v>1.843</v>
      </c>
      <c r="GC68">
        <v>4.0904</v>
      </c>
      <c r="GD68">
        <v>0</v>
      </c>
      <c r="GE68">
        <v>30.7128</v>
      </c>
      <c r="GF68">
        <v>999.9</v>
      </c>
      <c r="GG68">
        <v>43.8</v>
      </c>
      <c r="GH68">
        <v>38</v>
      </c>
      <c r="GI68">
        <v>28.9404</v>
      </c>
      <c r="GJ68">
        <v>30.9885</v>
      </c>
      <c r="GK68">
        <v>35.1763</v>
      </c>
      <c r="GL68">
        <v>1</v>
      </c>
      <c r="GM68">
        <v>0.55891</v>
      </c>
      <c r="GN68">
        <v>3.82619</v>
      </c>
      <c r="GO68">
        <v>20.2253</v>
      </c>
      <c r="GP68">
        <v>5.22148</v>
      </c>
      <c r="GQ68">
        <v>11.9141</v>
      </c>
      <c r="GR68">
        <v>4.96335</v>
      </c>
      <c r="GS68">
        <v>3.29158</v>
      </c>
      <c r="GT68">
        <v>9999</v>
      </c>
      <c r="GU68">
        <v>9999</v>
      </c>
      <c r="GV68">
        <v>9999</v>
      </c>
      <c r="GW68">
        <v>994.4</v>
      </c>
      <c r="GX68">
        <v>1.87741</v>
      </c>
      <c r="GY68">
        <v>1.87575</v>
      </c>
      <c r="GZ68">
        <v>1.8744</v>
      </c>
      <c r="HA68">
        <v>1.87368</v>
      </c>
      <c r="HB68">
        <v>1.87504</v>
      </c>
      <c r="HC68">
        <v>1.86997</v>
      </c>
      <c r="HD68">
        <v>1.87422</v>
      </c>
      <c r="HE68">
        <v>1.87927</v>
      </c>
      <c r="HF68">
        <v>0</v>
      </c>
      <c r="HG68">
        <v>0</v>
      </c>
      <c r="HH68">
        <v>0</v>
      </c>
      <c r="HI68">
        <v>0</v>
      </c>
      <c r="HJ68" t="s">
        <v>402</v>
      </c>
      <c r="HK68" t="s">
        <v>403</v>
      </c>
      <c r="HL68" t="s">
        <v>404</v>
      </c>
      <c r="HM68" t="s">
        <v>405</v>
      </c>
      <c r="HN68" t="s">
        <v>405</v>
      </c>
      <c r="HO68" t="s">
        <v>404</v>
      </c>
      <c r="HP68">
        <v>0</v>
      </c>
      <c r="HQ68">
        <v>100</v>
      </c>
      <c r="HR68">
        <v>100</v>
      </c>
      <c r="HS68">
        <v>5.299</v>
      </c>
      <c r="HT68">
        <v>1.274</v>
      </c>
      <c r="HU68">
        <v>4.842426126057092</v>
      </c>
      <c r="HV68">
        <v>0.006528983496677464</v>
      </c>
      <c r="HW68">
        <v>-3.637491770542342E-06</v>
      </c>
      <c r="HX68">
        <v>7.290883958971773E-10</v>
      </c>
      <c r="HY68">
        <v>0.504959327915206</v>
      </c>
      <c r="HZ68">
        <v>0.04196336603461088</v>
      </c>
      <c r="IA68">
        <v>-0.0004000174321647373</v>
      </c>
      <c r="IB68">
        <v>9.93194025241378E-06</v>
      </c>
      <c r="IC68">
        <v>1</v>
      </c>
      <c r="ID68">
        <v>2008</v>
      </c>
      <c r="IE68">
        <v>1</v>
      </c>
      <c r="IF68">
        <v>25</v>
      </c>
      <c r="IG68">
        <v>1.3</v>
      </c>
      <c r="IH68">
        <v>11.3</v>
      </c>
      <c r="II68">
        <v>0.032959</v>
      </c>
      <c r="IJ68">
        <v>4.99756</v>
      </c>
      <c r="IK68">
        <v>1.42578</v>
      </c>
      <c r="IL68">
        <v>2.28027</v>
      </c>
      <c r="IM68">
        <v>1.54785</v>
      </c>
      <c r="IN68">
        <v>2.28149</v>
      </c>
      <c r="IO68">
        <v>40.9638</v>
      </c>
      <c r="IP68">
        <v>14.4385</v>
      </c>
      <c r="IQ68">
        <v>18</v>
      </c>
      <c r="IR68">
        <v>578.048</v>
      </c>
      <c r="IS68">
        <v>453.001</v>
      </c>
      <c r="IT68">
        <v>25.0015</v>
      </c>
      <c r="IU68">
        <v>34.0172</v>
      </c>
      <c r="IV68">
        <v>30.0008</v>
      </c>
      <c r="IW68">
        <v>33.7607</v>
      </c>
      <c r="IX68">
        <v>33.6658</v>
      </c>
      <c r="IY68">
        <v>0</v>
      </c>
      <c r="IZ68">
        <v>27.8427</v>
      </c>
      <c r="JA68">
        <v>0</v>
      </c>
      <c r="JB68">
        <v>25</v>
      </c>
      <c r="JC68">
        <v>0</v>
      </c>
      <c r="JD68">
        <v>21.2149</v>
      </c>
      <c r="JE68">
        <v>97.8558</v>
      </c>
      <c r="JF68">
        <v>99.72110000000001</v>
      </c>
    </row>
    <row r="69" spans="1:266">
      <c r="A69">
        <v>53</v>
      </c>
      <c r="B69">
        <v>1657686564.6</v>
      </c>
      <c r="C69">
        <v>8338.099999904633</v>
      </c>
      <c r="D69" t="s">
        <v>561</v>
      </c>
      <c r="E69" t="s">
        <v>562</v>
      </c>
      <c r="F69" t="s">
        <v>394</v>
      </c>
      <c r="H69" t="s">
        <v>451</v>
      </c>
      <c r="I69" t="s">
        <v>541</v>
      </c>
      <c r="J69" t="s">
        <v>542</v>
      </c>
      <c r="K69">
        <v>1657686564.6</v>
      </c>
      <c r="L69">
        <f>(M69)/1000</f>
        <v>0</v>
      </c>
      <c r="M69">
        <f>1000*CW69*AK69*(CS69-CT69)/(100*CL69*(1000-AK69*CS69))</f>
        <v>0</v>
      </c>
      <c r="N69">
        <f>CW69*AK69*(CR69-CQ69*(1000-AK69*CT69)/(1000-AK69*CS69))/(100*CL69)</f>
        <v>0</v>
      </c>
      <c r="O69">
        <f>CQ69 - IF(AK69&gt;1, N69*CL69*100.0/(AM69*DE69), 0)</f>
        <v>0</v>
      </c>
      <c r="P69">
        <f>((V69-L69/2)*O69-N69)/(V69+L69/2)</f>
        <v>0</v>
      </c>
      <c r="Q69">
        <f>P69*(CX69+CY69)/1000.0</f>
        <v>0</v>
      </c>
      <c r="R69">
        <f>(CQ69 - IF(AK69&gt;1, N69*CL69*100.0/(AM69*DE69), 0))*(CX69+CY69)/1000.0</f>
        <v>0</v>
      </c>
      <c r="S69">
        <f>2.0/((1/U69-1/T69)+SIGN(U69)*SQRT((1/U69-1/T69)*(1/U69-1/T69) + 4*CM69/((CM69+1)*(CM69+1))*(2*1/U69*1/T69-1/T69*1/T69)))</f>
        <v>0</v>
      </c>
      <c r="T69">
        <f>IF(LEFT(CN69,1)&lt;&gt;"0",IF(LEFT(CN69,1)="1",3.0,CO69),$D$5+$E$5*(DE69*CX69/($K$5*1000))+$F$5*(DE69*CX69/($K$5*1000))*MAX(MIN(CL69,$J$5),$I$5)*MAX(MIN(CL69,$J$5),$I$5)+$G$5*MAX(MIN(CL69,$J$5),$I$5)*(DE69*CX69/($K$5*1000))+$H$5*(DE69*CX69/($K$5*1000))*(DE69*CX69/($K$5*1000)))</f>
        <v>0</v>
      </c>
      <c r="U69">
        <f>L69*(1000-(1000*0.61365*exp(17.502*Y69/(240.97+Y69))/(CX69+CY69)+CS69)/2)/(1000*0.61365*exp(17.502*Y69/(240.97+Y69))/(CX69+CY69)-CS69)</f>
        <v>0</v>
      </c>
      <c r="V69">
        <f>1/((CM69+1)/(S69/1.6)+1/(T69/1.37)) + CM69/((CM69+1)/(S69/1.6) + CM69/(T69/1.37))</f>
        <v>0</v>
      </c>
      <c r="W69">
        <f>(CH69*CK69)</f>
        <v>0</v>
      </c>
      <c r="X69">
        <f>(CZ69+(W69+2*0.95*5.67E-8*(((CZ69+$B$7)+273)^4-(CZ69+273)^4)-44100*L69)/(1.84*29.3*T69+8*0.95*5.67E-8*(CZ69+273)^3))</f>
        <v>0</v>
      </c>
      <c r="Y69">
        <f>($C$7*DA69+$D$7*DB69+$E$7*X69)</f>
        <v>0</v>
      </c>
      <c r="Z69">
        <f>0.61365*exp(17.502*Y69/(240.97+Y69))</f>
        <v>0</v>
      </c>
      <c r="AA69">
        <f>(AB69/AC69*100)</f>
        <v>0</v>
      </c>
      <c r="AB69">
        <f>CS69*(CX69+CY69)/1000</f>
        <v>0</v>
      </c>
      <c r="AC69">
        <f>0.61365*exp(17.502*CZ69/(240.97+CZ69))</f>
        <v>0</v>
      </c>
      <c r="AD69">
        <f>(Z69-CS69*(CX69+CY69)/1000)</f>
        <v>0</v>
      </c>
      <c r="AE69">
        <f>(-L69*44100)</f>
        <v>0</v>
      </c>
      <c r="AF69">
        <f>2*29.3*T69*0.92*(CZ69-Y69)</f>
        <v>0</v>
      </c>
      <c r="AG69">
        <f>2*0.95*5.67E-8*(((CZ69+$B$7)+273)^4-(Y69+273)^4)</f>
        <v>0</v>
      </c>
      <c r="AH69">
        <f>W69+AG69+AE69+AF69</f>
        <v>0</v>
      </c>
      <c r="AI69">
        <v>0</v>
      </c>
      <c r="AJ69">
        <v>0</v>
      </c>
      <c r="AK69">
        <f>IF(AI69*$H$13&gt;=AM69,1.0,(AM69/(AM69-AI69*$H$13)))</f>
        <v>0</v>
      </c>
      <c r="AL69">
        <f>(AK69-1)*100</f>
        <v>0</v>
      </c>
      <c r="AM69">
        <f>MAX(0,($B$13+$C$13*DE69)/(1+$D$13*DE69)*CX69/(CZ69+273)*$E$13)</f>
        <v>0</v>
      </c>
      <c r="AN69" t="s">
        <v>398</v>
      </c>
      <c r="AO69" t="s">
        <v>398</v>
      </c>
      <c r="AP69">
        <v>0</v>
      </c>
      <c r="AQ69">
        <v>0</v>
      </c>
      <c r="AR69">
        <f>1-AP69/AQ69</f>
        <v>0</v>
      </c>
      <c r="AS69">
        <v>0</v>
      </c>
      <c r="AT69" t="s">
        <v>398</v>
      </c>
      <c r="AU69" t="s">
        <v>398</v>
      </c>
      <c r="AV69">
        <v>0</v>
      </c>
      <c r="AW69">
        <v>0</v>
      </c>
      <c r="AX69">
        <f>1-AV69/AW69</f>
        <v>0</v>
      </c>
      <c r="AY69">
        <v>0.5</v>
      </c>
      <c r="AZ69">
        <f>CI69</f>
        <v>0</v>
      </c>
      <c r="BA69">
        <f>N69</f>
        <v>0</v>
      </c>
      <c r="BB69">
        <f>AX69*AY69*AZ69</f>
        <v>0</v>
      </c>
      <c r="BC69">
        <f>(BA69-AS69)/AZ69</f>
        <v>0</v>
      </c>
      <c r="BD69">
        <f>(AQ69-AW69)/AW69</f>
        <v>0</v>
      </c>
      <c r="BE69">
        <f>AP69/(AR69+AP69/AW69)</f>
        <v>0</v>
      </c>
      <c r="BF69" t="s">
        <v>398</v>
      </c>
      <c r="BG69">
        <v>0</v>
      </c>
      <c r="BH69">
        <f>IF(BG69&lt;&gt;0, BG69, BE69)</f>
        <v>0</v>
      </c>
      <c r="BI69">
        <f>1-BH69/AW69</f>
        <v>0</v>
      </c>
      <c r="BJ69">
        <f>(AW69-AV69)/(AW69-BH69)</f>
        <v>0</v>
      </c>
      <c r="BK69">
        <f>(AQ69-AW69)/(AQ69-BH69)</f>
        <v>0</v>
      </c>
      <c r="BL69">
        <f>(AW69-AV69)/(AW69-AP69)</f>
        <v>0</v>
      </c>
      <c r="BM69">
        <f>(AQ69-AW69)/(AQ69-AP69)</f>
        <v>0</v>
      </c>
      <c r="BN69">
        <f>(BJ69*BH69/AV69)</f>
        <v>0</v>
      </c>
      <c r="BO69">
        <f>(1-BN69)</f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f>$B$11*DF69+$C$11*DG69+$F$11*DR69*(1-DU69)</f>
        <v>0</v>
      </c>
      <c r="CI69">
        <f>CH69*CJ69</f>
        <v>0</v>
      </c>
      <c r="CJ69">
        <f>($B$11*$D$9+$C$11*$D$9+$F$11*((EE69+DW69)/MAX(EE69+DW69+EF69, 0.1)*$I$9+EF69/MAX(EE69+DW69+EF69, 0.1)*$J$9))/($B$11+$C$11+$F$11)</f>
        <v>0</v>
      </c>
      <c r="CK69">
        <f>($B$11*$K$9+$C$11*$K$9+$F$11*((EE69+DW69)/MAX(EE69+DW69+EF69, 0.1)*$P$9+EF69/MAX(EE69+DW69+EF69, 0.1)*$Q$9))/($B$11+$C$11+$F$11)</f>
        <v>0</v>
      </c>
      <c r="CL69">
        <v>6</v>
      </c>
      <c r="CM69">
        <v>0.5</v>
      </c>
      <c r="CN69" t="s">
        <v>399</v>
      </c>
      <c r="CO69">
        <v>2</v>
      </c>
      <c r="CP69">
        <v>1657686564.6</v>
      </c>
      <c r="CQ69">
        <v>379.482</v>
      </c>
      <c r="CR69">
        <v>400.259</v>
      </c>
      <c r="CS69">
        <v>26.7604</v>
      </c>
      <c r="CT69">
        <v>21.0844</v>
      </c>
      <c r="CU69">
        <v>372.645</v>
      </c>
      <c r="CV69">
        <v>25.2815</v>
      </c>
      <c r="CW69">
        <v>550.029</v>
      </c>
      <c r="CX69">
        <v>100.762</v>
      </c>
      <c r="CY69">
        <v>0.10006</v>
      </c>
      <c r="CZ69">
        <v>30.0907</v>
      </c>
      <c r="DA69">
        <v>50.9754</v>
      </c>
      <c r="DB69">
        <v>999.9</v>
      </c>
      <c r="DC69">
        <v>0</v>
      </c>
      <c r="DD69">
        <v>0</v>
      </c>
      <c r="DE69">
        <v>5000.62</v>
      </c>
      <c r="DF69">
        <v>0</v>
      </c>
      <c r="DG69">
        <v>1441.69</v>
      </c>
      <c r="DH69">
        <v>-20.337</v>
      </c>
      <c r="DI69">
        <v>390.369</v>
      </c>
      <c r="DJ69">
        <v>408.88</v>
      </c>
      <c r="DK69">
        <v>5.67593</v>
      </c>
      <c r="DL69">
        <v>400.259</v>
      </c>
      <c r="DM69">
        <v>21.0844</v>
      </c>
      <c r="DN69">
        <v>2.69642</v>
      </c>
      <c r="DO69">
        <v>2.1245</v>
      </c>
      <c r="DP69">
        <v>22.2633</v>
      </c>
      <c r="DQ69">
        <v>18.4041</v>
      </c>
      <c r="DR69">
        <v>1499.82</v>
      </c>
      <c r="DS69">
        <v>0.972996</v>
      </c>
      <c r="DT69">
        <v>0.0270038</v>
      </c>
      <c r="DU69">
        <v>0</v>
      </c>
      <c r="DV69">
        <v>2.562</v>
      </c>
      <c r="DW69">
        <v>0</v>
      </c>
      <c r="DX69">
        <v>15829.9</v>
      </c>
      <c r="DY69">
        <v>13301.9</v>
      </c>
      <c r="DZ69">
        <v>41.125</v>
      </c>
      <c r="EA69">
        <v>43.5</v>
      </c>
      <c r="EB69">
        <v>41.625</v>
      </c>
      <c r="EC69">
        <v>42.687</v>
      </c>
      <c r="ED69">
        <v>41.25</v>
      </c>
      <c r="EE69">
        <v>1459.32</v>
      </c>
      <c r="EF69">
        <v>40.5</v>
      </c>
      <c r="EG69">
        <v>0</v>
      </c>
      <c r="EH69">
        <v>1657686565.5</v>
      </c>
      <c r="EI69">
        <v>0</v>
      </c>
      <c r="EJ69">
        <v>2.309953846153846</v>
      </c>
      <c r="EK69">
        <v>-0.2792752162404153</v>
      </c>
      <c r="EL69">
        <v>-347.8153846560538</v>
      </c>
      <c r="EM69">
        <v>15895.21538461539</v>
      </c>
      <c r="EN69">
        <v>15</v>
      </c>
      <c r="EO69">
        <v>1657686584.6</v>
      </c>
      <c r="EP69" t="s">
        <v>563</v>
      </c>
      <c r="EQ69">
        <v>1657686584.6</v>
      </c>
      <c r="ER69">
        <v>1657686488.6</v>
      </c>
      <c r="ES69">
        <v>47</v>
      </c>
      <c r="ET69">
        <v>-0.526</v>
      </c>
      <c r="EU69">
        <v>0.008</v>
      </c>
      <c r="EV69">
        <v>6.837</v>
      </c>
      <c r="EW69">
        <v>1.274</v>
      </c>
      <c r="EX69">
        <v>401</v>
      </c>
      <c r="EY69">
        <v>21</v>
      </c>
      <c r="EZ69">
        <v>0.1</v>
      </c>
      <c r="FA69">
        <v>0.02</v>
      </c>
      <c r="FB69">
        <v>-20.014625</v>
      </c>
      <c r="FC69">
        <v>-3.800460787992447</v>
      </c>
      <c r="FD69">
        <v>0.4115870240605261</v>
      </c>
      <c r="FE69">
        <v>0</v>
      </c>
      <c r="FF69">
        <v>5.700442750000001</v>
      </c>
      <c r="FG69">
        <v>-0.1659875797373495</v>
      </c>
      <c r="FH69">
        <v>0.01785483883818334</v>
      </c>
      <c r="FI69">
        <v>1</v>
      </c>
      <c r="FJ69">
        <v>1</v>
      </c>
      <c r="FK69">
        <v>2</v>
      </c>
      <c r="FL69" t="s">
        <v>401</v>
      </c>
      <c r="FM69">
        <v>3.05203</v>
      </c>
      <c r="FN69">
        <v>2.76401</v>
      </c>
      <c r="FO69">
        <v>0.09385159999999999</v>
      </c>
      <c r="FP69">
        <v>0.09969699999999999</v>
      </c>
      <c r="FQ69">
        <v>0.123263</v>
      </c>
      <c r="FR69">
        <v>0.10866</v>
      </c>
      <c r="FS69">
        <v>28292.4</v>
      </c>
      <c r="FT69">
        <v>22091.8</v>
      </c>
      <c r="FU69">
        <v>29347.4</v>
      </c>
      <c r="FV69">
        <v>24023.4</v>
      </c>
      <c r="FW69">
        <v>33579.2</v>
      </c>
      <c r="FX69">
        <v>31258</v>
      </c>
      <c r="FY69">
        <v>42087.5</v>
      </c>
      <c r="FZ69">
        <v>39176.2</v>
      </c>
      <c r="GA69">
        <v>2.00977</v>
      </c>
      <c r="GB69">
        <v>1.84072</v>
      </c>
      <c r="GC69">
        <v>1.26888</v>
      </c>
      <c r="GD69">
        <v>0</v>
      </c>
      <c r="GE69">
        <v>30.6879</v>
      </c>
      <c r="GF69">
        <v>999.9</v>
      </c>
      <c r="GG69">
        <v>43.9</v>
      </c>
      <c r="GH69">
        <v>38.1</v>
      </c>
      <c r="GI69">
        <v>29.1622</v>
      </c>
      <c r="GJ69">
        <v>30.6785</v>
      </c>
      <c r="GK69">
        <v>35.7212</v>
      </c>
      <c r="GL69">
        <v>1</v>
      </c>
      <c r="GM69">
        <v>0.577162</v>
      </c>
      <c r="GN69">
        <v>3.84896</v>
      </c>
      <c r="GO69">
        <v>20.2253</v>
      </c>
      <c r="GP69">
        <v>5.22403</v>
      </c>
      <c r="GQ69">
        <v>11.9141</v>
      </c>
      <c r="GR69">
        <v>4.96375</v>
      </c>
      <c r="GS69">
        <v>3.292</v>
      </c>
      <c r="GT69">
        <v>9999</v>
      </c>
      <c r="GU69">
        <v>9999</v>
      </c>
      <c r="GV69">
        <v>9999</v>
      </c>
      <c r="GW69">
        <v>994.4</v>
      </c>
      <c r="GX69">
        <v>1.87739</v>
      </c>
      <c r="GY69">
        <v>1.87575</v>
      </c>
      <c r="GZ69">
        <v>1.8744</v>
      </c>
      <c r="HA69">
        <v>1.87369</v>
      </c>
      <c r="HB69">
        <v>1.87502</v>
      </c>
      <c r="HC69">
        <v>1.86997</v>
      </c>
      <c r="HD69">
        <v>1.87422</v>
      </c>
      <c r="HE69">
        <v>1.87927</v>
      </c>
      <c r="HF69">
        <v>0</v>
      </c>
      <c r="HG69">
        <v>0</v>
      </c>
      <c r="HH69">
        <v>0</v>
      </c>
      <c r="HI69">
        <v>0</v>
      </c>
      <c r="HJ69" t="s">
        <v>402</v>
      </c>
      <c r="HK69" t="s">
        <v>403</v>
      </c>
      <c r="HL69" t="s">
        <v>404</v>
      </c>
      <c r="HM69" t="s">
        <v>405</v>
      </c>
      <c r="HN69" t="s">
        <v>405</v>
      </c>
      <c r="HO69" t="s">
        <v>404</v>
      </c>
      <c r="HP69">
        <v>0</v>
      </c>
      <c r="HQ69">
        <v>100</v>
      </c>
      <c r="HR69">
        <v>100</v>
      </c>
      <c r="HS69">
        <v>6.837</v>
      </c>
      <c r="HT69">
        <v>1.4789</v>
      </c>
      <c r="HU69">
        <v>5.311477122106234</v>
      </c>
      <c r="HV69">
        <v>0.006528983496677464</v>
      </c>
      <c r="HW69">
        <v>-3.637491770542342E-06</v>
      </c>
      <c r="HX69">
        <v>7.290883958971773E-10</v>
      </c>
      <c r="HY69">
        <v>0.5131521853236063</v>
      </c>
      <c r="HZ69">
        <v>0.04196336603461088</v>
      </c>
      <c r="IA69">
        <v>-0.0004000174321647373</v>
      </c>
      <c r="IB69">
        <v>9.93194025241378E-06</v>
      </c>
      <c r="IC69">
        <v>1</v>
      </c>
      <c r="ID69">
        <v>2008</v>
      </c>
      <c r="IE69">
        <v>1</v>
      </c>
      <c r="IF69">
        <v>25</v>
      </c>
      <c r="IG69">
        <v>1.3</v>
      </c>
      <c r="IH69">
        <v>1.3</v>
      </c>
      <c r="II69">
        <v>1.04492</v>
      </c>
      <c r="IJ69">
        <v>2.47192</v>
      </c>
      <c r="IK69">
        <v>1.42578</v>
      </c>
      <c r="IL69">
        <v>2.28149</v>
      </c>
      <c r="IM69">
        <v>1.54785</v>
      </c>
      <c r="IN69">
        <v>2.41333</v>
      </c>
      <c r="IO69">
        <v>41.1187</v>
      </c>
      <c r="IP69">
        <v>14.4472</v>
      </c>
      <c r="IQ69">
        <v>18</v>
      </c>
      <c r="IR69">
        <v>578.272</v>
      </c>
      <c r="IS69">
        <v>452.928</v>
      </c>
      <c r="IT69">
        <v>24.9997</v>
      </c>
      <c r="IU69">
        <v>34.2021</v>
      </c>
      <c r="IV69">
        <v>30.0007</v>
      </c>
      <c r="IW69">
        <v>33.9491</v>
      </c>
      <c r="IX69">
        <v>33.8547</v>
      </c>
      <c r="IY69">
        <v>20.9425</v>
      </c>
      <c r="IZ69">
        <v>29.7953</v>
      </c>
      <c r="JA69">
        <v>0</v>
      </c>
      <c r="JB69">
        <v>25</v>
      </c>
      <c r="JC69">
        <v>400</v>
      </c>
      <c r="JD69">
        <v>21.0098</v>
      </c>
      <c r="JE69">
        <v>97.82040000000001</v>
      </c>
      <c r="JF69">
        <v>99.6895</v>
      </c>
    </row>
    <row r="70" spans="1:266">
      <c r="A70">
        <v>54</v>
      </c>
      <c r="B70">
        <v>1657686660.6</v>
      </c>
      <c r="C70">
        <v>8434.099999904633</v>
      </c>
      <c r="D70" t="s">
        <v>564</v>
      </c>
      <c r="E70" t="s">
        <v>565</v>
      </c>
      <c r="F70" t="s">
        <v>394</v>
      </c>
      <c r="H70" t="s">
        <v>451</v>
      </c>
      <c r="I70" t="s">
        <v>541</v>
      </c>
      <c r="J70" t="s">
        <v>542</v>
      </c>
      <c r="K70">
        <v>1657686660.6</v>
      </c>
      <c r="L70">
        <f>(M70)/1000</f>
        <v>0</v>
      </c>
      <c r="M70">
        <f>1000*CW70*AK70*(CS70-CT70)/(100*CL70*(1000-AK70*CS70))</f>
        <v>0</v>
      </c>
      <c r="N70">
        <f>CW70*AK70*(CR70-CQ70*(1000-AK70*CT70)/(1000-AK70*CS70))/(100*CL70)</f>
        <v>0</v>
      </c>
      <c r="O70">
        <f>CQ70 - IF(AK70&gt;1, N70*CL70*100.0/(AM70*DE70), 0)</f>
        <v>0</v>
      </c>
      <c r="P70">
        <f>((V70-L70/2)*O70-N70)/(V70+L70/2)</f>
        <v>0</v>
      </c>
      <c r="Q70">
        <f>P70*(CX70+CY70)/1000.0</f>
        <v>0</v>
      </c>
      <c r="R70">
        <f>(CQ70 - IF(AK70&gt;1, N70*CL70*100.0/(AM70*DE70), 0))*(CX70+CY70)/1000.0</f>
        <v>0</v>
      </c>
      <c r="S70">
        <f>2.0/((1/U70-1/T70)+SIGN(U70)*SQRT((1/U70-1/T70)*(1/U70-1/T70) + 4*CM70/((CM70+1)*(CM70+1))*(2*1/U70*1/T70-1/T70*1/T70)))</f>
        <v>0</v>
      </c>
      <c r="T70">
        <f>IF(LEFT(CN70,1)&lt;&gt;"0",IF(LEFT(CN70,1)="1",3.0,CO70),$D$5+$E$5*(DE70*CX70/($K$5*1000))+$F$5*(DE70*CX70/($K$5*1000))*MAX(MIN(CL70,$J$5),$I$5)*MAX(MIN(CL70,$J$5),$I$5)+$G$5*MAX(MIN(CL70,$J$5),$I$5)*(DE70*CX70/($K$5*1000))+$H$5*(DE70*CX70/($K$5*1000))*(DE70*CX70/($K$5*1000)))</f>
        <v>0</v>
      </c>
      <c r="U70">
        <f>L70*(1000-(1000*0.61365*exp(17.502*Y70/(240.97+Y70))/(CX70+CY70)+CS70)/2)/(1000*0.61365*exp(17.502*Y70/(240.97+Y70))/(CX70+CY70)-CS70)</f>
        <v>0</v>
      </c>
      <c r="V70">
        <f>1/((CM70+1)/(S70/1.6)+1/(T70/1.37)) + CM70/((CM70+1)/(S70/1.6) + CM70/(T70/1.37))</f>
        <v>0</v>
      </c>
      <c r="W70">
        <f>(CH70*CK70)</f>
        <v>0</v>
      </c>
      <c r="X70">
        <f>(CZ70+(W70+2*0.95*5.67E-8*(((CZ70+$B$7)+273)^4-(CZ70+273)^4)-44100*L70)/(1.84*29.3*T70+8*0.95*5.67E-8*(CZ70+273)^3))</f>
        <v>0</v>
      </c>
      <c r="Y70">
        <f>($C$7*DA70+$D$7*DB70+$E$7*X70)</f>
        <v>0</v>
      </c>
      <c r="Z70">
        <f>0.61365*exp(17.502*Y70/(240.97+Y70))</f>
        <v>0</v>
      </c>
      <c r="AA70">
        <f>(AB70/AC70*100)</f>
        <v>0</v>
      </c>
      <c r="AB70">
        <f>CS70*(CX70+CY70)/1000</f>
        <v>0</v>
      </c>
      <c r="AC70">
        <f>0.61365*exp(17.502*CZ70/(240.97+CZ70))</f>
        <v>0</v>
      </c>
      <c r="AD70">
        <f>(Z70-CS70*(CX70+CY70)/1000)</f>
        <v>0</v>
      </c>
      <c r="AE70">
        <f>(-L70*44100)</f>
        <v>0</v>
      </c>
      <c r="AF70">
        <f>2*29.3*T70*0.92*(CZ70-Y70)</f>
        <v>0</v>
      </c>
      <c r="AG70">
        <f>2*0.95*5.67E-8*(((CZ70+$B$7)+273)^4-(Y70+273)^4)</f>
        <v>0</v>
      </c>
      <c r="AH70">
        <f>W70+AG70+AE70+AF70</f>
        <v>0</v>
      </c>
      <c r="AI70">
        <v>0</v>
      </c>
      <c r="AJ70">
        <v>0</v>
      </c>
      <c r="AK70">
        <f>IF(AI70*$H$13&gt;=AM70,1.0,(AM70/(AM70-AI70*$H$13)))</f>
        <v>0</v>
      </c>
      <c r="AL70">
        <f>(AK70-1)*100</f>
        <v>0</v>
      </c>
      <c r="AM70">
        <f>MAX(0,($B$13+$C$13*DE70)/(1+$D$13*DE70)*CX70/(CZ70+273)*$E$13)</f>
        <v>0</v>
      </c>
      <c r="AN70" t="s">
        <v>398</v>
      </c>
      <c r="AO70" t="s">
        <v>398</v>
      </c>
      <c r="AP70">
        <v>0</v>
      </c>
      <c r="AQ70">
        <v>0</v>
      </c>
      <c r="AR70">
        <f>1-AP70/AQ70</f>
        <v>0</v>
      </c>
      <c r="AS70">
        <v>0</v>
      </c>
      <c r="AT70" t="s">
        <v>398</v>
      </c>
      <c r="AU70" t="s">
        <v>398</v>
      </c>
      <c r="AV70">
        <v>0</v>
      </c>
      <c r="AW70">
        <v>0</v>
      </c>
      <c r="AX70">
        <f>1-AV70/AW70</f>
        <v>0</v>
      </c>
      <c r="AY70">
        <v>0.5</v>
      </c>
      <c r="AZ70">
        <f>CI70</f>
        <v>0</v>
      </c>
      <c r="BA70">
        <f>N70</f>
        <v>0</v>
      </c>
      <c r="BB70">
        <f>AX70*AY70*AZ70</f>
        <v>0</v>
      </c>
      <c r="BC70">
        <f>(BA70-AS70)/AZ70</f>
        <v>0</v>
      </c>
      <c r="BD70">
        <f>(AQ70-AW70)/AW70</f>
        <v>0</v>
      </c>
      <c r="BE70">
        <f>AP70/(AR70+AP70/AW70)</f>
        <v>0</v>
      </c>
      <c r="BF70" t="s">
        <v>398</v>
      </c>
      <c r="BG70">
        <v>0</v>
      </c>
      <c r="BH70">
        <f>IF(BG70&lt;&gt;0, BG70, BE70)</f>
        <v>0</v>
      </c>
      <c r="BI70">
        <f>1-BH70/AW70</f>
        <v>0</v>
      </c>
      <c r="BJ70">
        <f>(AW70-AV70)/(AW70-BH70)</f>
        <v>0</v>
      </c>
      <c r="BK70">
        <f>(AQ70-AW70)/(AQ70-BH70)</f>
        <v>0</v>
      </c>
      <c r="BL70">
        <f>(AW70-AV70)/(AW70-AP70)</f>
        <v>0</v>
      </c>
      <c r="BM70">
        <f>(AQ70-AW70)/(AQ70-AP70)</f>
        <v>0</v>
      </c>
      <c r="BN70">
        <f>(BJ70*BH70/AV70)</f>
        <v>0</v>
      </c>
      <c r="BO70">
        <f>(1-BN70)</f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f>$B$11*DF70+$C$11*DG70+$F$11*DR70*(1-DU70)</f>
        <v>0</v>
      </c>
      <c r="CI70">
        <f>CH70*CJ70</f>
        <v>0</v>
      </c>
      <c r="CJ70">
        <f>($B$11*$D$9+$C$11*$D$9+$F$11*((EE70+DW70)/MAX(EE70+DW70+EF70, 0.1)*$I$9+EF70/MAX(EE70+DW70+EF70, 0.1)*$J$9))/($B$11+$C$11+$F$11)</f>
        <v>0</v>
      </c>
      <c r="CK70">
        <f>($B$11*$K$9+$C$11*$K$9+$F$11*((EE70+DW70)/MAX(EE70+DW70+EF70, 0.1)*$P$9+EF70/MAX(EE70+DW70+EF70, 0.1)*$Q$9))/($B$11+$C$11+$F$11)</f>
        <v>0</v>
      </c>
      <c r="CL70">
        <v>6</v>
      </c>
      <c r="CM70">
        <v>0.5</v>
      </c>
      <c r="CN70" t="s">
        <v>399</v>
      </c>
      <c r="CO70">
        <v>2</v>
      </c>
      <c r="CP70">
        <v>1657686660.6</v>
      </c>
      <c r="CQ70">
        <v>379.324</v>
      </c>
      <c r="CR70">
        <v>400.061</v>
      </c>
      <c r="CS70">
        <v>26.8004</v>
      </c>
      <c r="CT70">
        <v>21.0893</v>
      </c>
      <c r="CU70">
        <v>372.573</v>
      </c>
      <c r="CV70">
        <v>25.32</v>
      </c>
      <c r="CW70">
        <v>550.189</v>
      </c>
      <c r="CX70">
        <v>100.764</v>
      </c>
      <c r="CY70">
        <v>0.0999314</v>
      </c>
      <c r="CZ70">
        <v>30.1206</v>
      </c>
      <c r="DA70">
        <v>36.5881</v>
      </c>
      <c r="DB70">
        <v>999.9</v>
      </c>
      <c r="DC70">
        <v>0</v>
      </c>
      <c r="DD70">
        <v>0</v>
      </c>
      <c r="DE70">
        <v>5006.88</v>
      </c>
      <c r="DF70">
        <v>0</v>
      </c>
      <c r="DG70">
        <v>1438.36</v>
      </c>
      <c r="DH70">
        <v>-20.7368</v>
      </c>
      <c r="DI70">
        <v>389.77</v>
      </c>
      <c r="DJ70">
        <v>408.68</v>
      </c>
      <c r="DK70">
        <v>5.71115</v>
      </c>
      <c r="DL70">
        <v>400.061</v>
      </c>
      <c r="DM70">
        <v>21.0893</v>
      </c>
      <c r="DN70">
        <v>2.70051</v>
      </c>
      <c r="DO70">
        <v>2.12504</v>
      </c>
      <c r="DP70">
        <v>22.2882</v>
      </c>
      <c r="DQ70">
        <v>18.4081</v>
      </c>
      <c r="DR70">
        <v>1500.01</v>
      </c>
      <c r="DS70">
        <v>0.973001</v>
      </c>
      <c r="DT70">
        <v>0.0269987</v>
      </c>
      <c r="DU70">
        <v>0</v>
      </c>
      <c r="DV70">
        <v>2.282</v>
      </c>
      <c r="DW70">
        <v>0</v>
      </c>
      <c r="DX70">
        <v>16291.8</v>
      </c>
      <c r="DY70">
        <v>13303.6</v>
      </c>
      <c r="DZ70">
        <v>41.187</v>
      </c>
      <c r="EA70">
        <v>43.562</v>
      </c>
      <c r="EB70">
        <v>41.75</v>
      </c>
      <c r="EC70">
        <v>42.687</v>
      </c>
      <c r="ED70">
        <v>41.25</v>
      </c>
      <c r="EE70">
        <v>1459.51</v>
      </c>
      <c r="EF70">
        <v>40.5</v>
      </c>
      <c r="EG70">
        <v>0</v>
      </c>
      <c r="EH70">
        <v>1657686661.5</v>
      </c>
      <c r="EI70">
        <v>0</v>
      </c>
      <c r="EJ70">
        <v>2.397038461538462</v>
      </c>
      <c r="EK70">
        <v>0.5112547048442315</v>
      </c>
      <c r="EL70">
        <v>117.6923076497017</v>
      </c>
      <c r="EM70">
        <v>16247.11153846154</v>
      </c>
      <c r="EN70">
        <v>15</v>
      </c>
      <c r="EO70">
        <v>1657686584.6</v>
      </c>
      <c r="EP70" t="s">
        <v>563</v>
      </c>
      <c r="EQ70">
        <v>1657686584.6</v>
      </c>
      <c r="ER70">
        <v>1657686488.6</v>
      </c>
      <c r="ES70">
        <v>47</v>
      </c>
      <c r="ET70">
        <v>-0.526</v>
      </c>
      <c r="EU70">
        <v>0.008</v>
      </c>
      <c r="EV70">
        <v>6.837</v>
      </c>
      <c r="EW70">
        <v>1.274</v>
      </c>
      <c r="EX70">
        <v>401</v>
      </c>
      <c r="EY70">
        <v>21</v>
      </c>
      <c r="EZ70">
        <v>0.1</v>
      </c>
      <c r="FA70">
        <v>0.02</v>
      </c>
      <c r="FB70">
        <v>-20.68533</v>
      </c>
      <c r="FC70">
        <v>-0.2462814258911293</v>
      </c>
      <c r="FD70">
        <v>0.04534877175844997</v>
      </c>
      <c r="FE70">
        <v>0</v>
      </c>
      <c r="FF70">
        <v>5.7319225</v>
      </c>
      <c r="FG70">
        <v>-0.1336165103189724</v>
      </c>
      <c r="FH70">
        <v>0.01347654958622574</v>
      </c>
      <c r="FI70">
        <v>1</v>
      </c>
      <c r="FJ70">
        <v>1</v>
      </c>
      <c r="FK70">
        <v>2</v>
      </c>
      <c r="FL70" t="s">
        <v>401</v>
      </c>
      <c r="FM70">
        <v>3.05223</v>
      </c>
      <c r="FN70">
        <v>2.76391</v>
      </c>
      <c r="FO70">
        <v>0.093806</v>
      </c>
      <c r="FP70">
        <v>0.0996261</v>
      </c>
      <c r="FQ70">
        <v>0.123357</v>
      </c>
      <c r="FR70">
        <v>0.108645</v>
      </c>
      <c r="FS70">
        <v>28285.8</v>
      </c>
      <c r="FT70">
        <v>22088.4</v>
      </c>
      <c r="FU70">
        <v>29339.7</v>
      </c>
      <c r="FV70">
        <v>24018.3</v>
      </c>
      <c r="FW70">
        <v>33566.1</v>
      </c>
      <c r="FX70">
        <v>31252.4</v>
      </c>
      <c r="FY70">
        <v>42075</v>
      </c>
      <c r="FZ70">
        <v>39168.3</v>
      </c>
      <c r="GA70">
        <v>2.0089</v>
      </c>
      <c r="GB70">
        <v>1.8382</v>
      </c>
      <c r="GC70">
        <v>0.364654</v>
      </c>
      <c r="GD70">
        <v>0</v>
      </c>
      <c r="GE70">
        <v>30.6886</v>
      </c>
      <c r="GF70">
        <v>999.9</v>
      </c>
      <c r="GG70">
        <v>43.9</v>
      </c>
      <c r="GH70">
        <v>38.2</v>
      </c>
      <c r="GI70">
        <v>29.3181</v>
      </c>
      <c r="GJ70">
        <v>30.6185</v>
      </c>
      <c r="GK70">
        <v>34.98</v>
      </c>
      <c r="GL70">
        <v>1</v>
      </c>
      <c r="GM70">
        <v>0.588981</v>
      </c>
      <c r="GN70">
        <v>3.86091</v>
      </c>
      <c r="GO70">
        <v>20.2253</v>
      </c>
      <c r="GP70">
        <v>5.22373</v>
      </c>
      <c r="GQ70">
        <v>11.9141</v>
      </c>
      <c r="GR70">
        <v>4.96385</v>
      </c>
      <c r="GS70">
        <v>3.292</v>
      </c>
      <c r="GT70">
        <v>9999</v>
      </c>
      <c r="GU70">
        <v>9999</v>
      </c>
      <c r="GV70">
        <v>9999</v>
      </c>
      <c r="GW70">
        <v>994.4</v>
      </c>
      <c r="GX70">
        <v>1.87735</v>
      </c>
      <c r="GY70">
        <v>1.87575</v>
      </c>
      <c r="GZ70">
        <v>1.87439</v>
      </c>
      <c r="HA70">
        <v>1.87369</v>
      </c>
      <c r="HB70">
        <v>1.87505</v>
      </c>
      <c r="HC70">
        <v>1.86996</v>
      </c>
      <c r="HD70">
        <v>1.87416</v>
      </c>
      <c r="HE70">
        <v>1.87927</v>
      </c>
      <c r="HF70">
        <v>0</v>
      </c>
      <c r="HG70">
        <v>0</v>
      </c>
      <c r="HH70">
        <v>0</v>
      </c>
      <c r="HI70">
        <v>0</v>
      </c>
      <c r="HJ70" t="s">
        <v>402</v>
      </c>
      <c r="HK70" t="s">
        <v>403</v>
      </c>
      <c r="HL70" t="s">
        <v>404</v>
      </c>
      <c r="HM70" t="s">
        <v>405</v>
      </c>
      <c r="HN70" t="s">
        <v>405</v>
      </c>
      <c r="HO70" t="s">
        <v>404</v>
      </c>
      <c r="HP70">
        <v>0</v>
      </c>
      <c r="HQ70">
        <v>100</v>
      </c>
      <c r="HR70">
        <v>100</v>
      </c>
      <c r="HS70">
        <v>6.751</v>
      </c>
      <c r="HT70">
        <v>1.4804</v>
      </c>
      <c r="HU70">
        <v>4.785703150578447</v>
      </c>
      <c r="HV70">
        <v>0.006528983496677464</v>
      </c>
      <c r="HW70">
        <v>-3.637491770542342E-06</v>
      </c>
      <c r="HX70">
        <v>7.290883958971773E-10</v>
      </c>
      <c r="HY70">
        <v>0.5131521853236063</v>
      </c>
      <c r="HZ70">
        <v>0.04196336603461088</v>
      </c>
      <c r="IA70">
        <v>-0.0004000174321647373</v>
      </c>
      <c r="IB70">
        <v>9.93194025241378E-06</v>
      </c>
      <c r="IC70">
        <v>1</v>
      </c>
      <c r="ID70">
        <v>2008</v>
      </c>
      <c r="IE70">
        <v>1</v>
      </c>
      <c r="IF70">
        <v>25</v>
      </c>
      <c r="IG70">
        <v>1.3</v>
      </c>
      <c r="IH70">
        <v>2.9</v>
      </c>
      <c r="II70">
        <v>1.04126</v>
      </c>
      <c r="IJ70">
        <v>2.48169</v>
      </c>
      <c r="IK70">
        <v>1.42578</v>
      </c>
      <c r="IL70">
        <v>2.28149</v>
      </c>
      <c r="IM70">
        <v>1.54785</v>
      </c>
      <c r="IN70">
        <v>2.26929</v>
      </c>
      <c r="IO70">
        <v>41.2482</v>
      </c>
      <c r="IP70">
        <v>14.421</v>
      </c>
      <c r="IQ70">
        <v>18</v>
      </c>
      <c r="IR70">
        <v>578.864</v>
      </c>
      <c r="IS70">
        <v>452.35</v>
      </c>
      <c r="IT70">
        <v>25.0011</v>
      </c>
      <c r="IU70">
        <v>34.3308</v>
      </c>
      <c r="IV70">
        <v>30.0008</v>
      </c>
      <c r="IW70">
        <v>34.09</v>
      </c>
      <c r="IX70">
        <v>33.9945</v>
      </c>
      <c r="IY70">
        <v>20.8616</v>
      </c>
      <c r="IZ70">
        <v>30.3957</v>
      </c>
      <c r="JA70">
        <v>0</v>
      </c>
      <c r="JB70">
        <v>25</v>
      </c>
      <c r="JC70">
        <v>400</v>
      </c>
      <c r="JD70">
        <v>20.9922</v>
      </c>
      <c r="JE70">
        <v>97.7928</v>
      </c>
      <c r="JF70">
        <v>99.6691</v>
      </c>
    </row>
    <row r="71" spans="1:266">
      <c r="A71">
        <v>55</v>
      </c>
      <c r="B71">
        <v>1657686736.1</v>
      </c>
      <c r="C71">
        <v>8509.599999904633</v>
      </c>
      <c r="D71" t="s">
        <v>566</v>
      </c>
      <c r="E71" t="s">
        <v>567</v>
      </c>
      <c r="F71" t="s">
        <v>394</v>
      </c>
      <c r="H71" t="s">
        <v>451</v>
      </c>
      <c r="I71" t="s">
        <v>541</v>
      </c>
      <c r="J71" t="s">
        <v>542</v>
      </c>
      <c r="K71">
        <v>1657686736.1</v>
      </c>
      <c r="L71">
        <f>(M71)/1000</f>
        <v>0</v>
      </c>
      <c r="M71">
        <f>1000*CW71*AK71*(CS71-CT71)/(100*CL71*(1000-AK71*CS71))</f>
        <v>0</v>
      </c>
      <c r="N71">
        <f>CW71*AK71*(CR71-CQ71*(1000-AK71*CT71)/(1000-AK71*CS71))/(100*CL71)</f>
        <v>0</v>
      </c>
      <c r="O71">
        <f>CQ71 - IF(AK71&gt;1, N71*CL71*100.0/(AM71*DE71), 0)</f>
        <v>0</v>
      </c>
      <c r="P71">
        <f>((V71-L71/2)*O71-N71)/(V71+L71/2)</f>
        <v>0</v>
      </c>
      <c r="Q71">
        <f>P71*(CX71+CY71)/1000.0</f>
        <v>0</v>
      </c>
      <c r="R71">
        <f>(CQ71 - IF(AK71&gt;1, N71*CL71*100.0/(AM71*DE71), 0))*(CX71+CY71)/1000.0</f>
        <v>0</v>
      </c>
      <c r="S71">
        <f>2.0/((1/U71-1/T71)+SIGN(U71)*SQRT((1/U71-1/T71)*(1/U71-1/T71) + 4*CM71/((CM71+1)*(CM71+1))*(2*1/U71*1/T71-1/T71*1/T71)))</f>
        <v>0</v>
      </c>
      <c r="T71">
        <f>IF(LEFT(CN71,1)&lt;&gt;"0",IF(LEFT(CN71,1)="1",3.0,CO71),$D$5+$E$5*(DE71*CX71/($K$5*1000))+$F$5*(DE71*CX71/($K$5*1000))*MAX(MIN(CL71,$J$5),$I$5)*MAX(MIN(CL71,$J$5),$I$5)+$G$5*MAX(MIN(CL71,$J$5),$I$5)*(DE71*CX71/($K$5*1000))+$H$5*(DE71*CX71/($K$5*1000))*(DE71*CX71/($K$5*1000)))</f>
        <v>0</v>
      </c>
      <c r="U71">
        <f>L71*(1000-(1000*0.61365*exp(17.502*Y71/(240.97+Y71))/(CX71+CY71)+CS71)/2)/(1000*0.61365*exp(17.502*Y71/(240.97+Y71))/(CX71+CY71)-CS71)</f>
        <v>0</v>
      </c>
      <c r="V71">
        <f>1/((CM71+1)/(S71/1.6)+1/(T71/1.37)) + CM71/((CM71+1)/(S71/1.6) + CM71/(T71/1.37))</f>
        <v>0</v>
      </c>
      <c r="W71">
        <f>(CH71*CK71)</f>
        <v>0</v>
      </c>
      <c r="X71">
        <f>(CZ71+(W71+2*0.95*5.67E-8*(((CZ71+$B$7)+273)^4-(CZ71+273)^4)-44100*L71)/(1.84*29.3*T71+8*0.95*5.67E-8*(CZ71+273)^3))</f>
        <v>0</v>
      </c>
      <c r="Y71">
        <f>($C$7*DA71+$D$7*DB71+$E$7*X71)</f>
        <v>0</v>
      </c>
      <c r="Z71">
        <f>0.61365*exp(17.502*Y71/(240.97+Y71))</f>
        <v>0</v>
      </c>
      <c r="AA71">
        <f>(AB71/AC71*100)</f>
        <v>0</v>
      </c>
      <c r="AB71">
        <f>CS71*(CX71+CY71)/1000</f>
        <v>0</v>
      </c>
      <c r="AC71">
        <f>0.61365*exp(17.502*CZ71/(240.97+CZ71))</f>
        <v>0</v>
      </c>
      <c r="AD71">
        <f>(Z71-CS71*(CX71+CY71)/1000)</f>
        <v>0</v>
      </c>
      <c r="AE71">
        <f>(-L71*44100)</f>
        <v>0</v>
      </c>
      <c r="AF71">
        <f>2*29.3*T71*0.92*(CZ71-Y71)</f>
        <v>0</v>
      </c>
      <c r="AG71">
        <f>2*0.95*5.67E-8*(((CZ71+$B$7)+273)^4-(Y71+273)^4)</f>
        <v>0</v>
      </c>
      <c r="AH71">
        <f>W71+AG71+AE71+AF71</f>
        <v>0</v>
      </c>
      <c r="AI71">
        <v>0</v>
      </c>
      <c r="AJ71">
        <v>0</v>
      </c>
      <c r="AK71">
        <f>IF(AI71*$H$13&gt;=AM71,1.0,(AM71/(AM71-AI71*$H$13)))</f>
        <v>0</v>
      </c>
      <c r="AL71">
        <f>(AK71-1)*100</f>
        <v>0</v>
      </c>
      <c r="AM71">
        <f>MAX(0,($B$13+$C$13*DE71)/(1+$D$13*DE71)*CX71/(CZ71+273)*$E$13)</f>
        <v>0</v>
      </c>
      <c r="AN71" t="s">
        <v>398</v>
      </c>
      <c r="AO71" t="s">
        <v>398</v>
      </c>
      <c r="AP71">
        <v>0</v>
      </c>
      <c r="AQ71">
        <v>0</v>
      </c>
      <c r="AR71">
        <f>1-AP71/AQ71</f>
        <v>0</v>
      </c>
      <c r="AS71">
        <v>0</v>
      </c>
      <c r="AT71" t="s">
        <v>398</v>
      </c>
      <c r="AU71" t="s">
        <v>398</v>
      </c>
      <c r="AV71">
        <v>0</v>
      </c>
      <c r="AW71">
        <v>0</v>
      </c>
      <c r="AX71">
        <f>1-AV71/AW71</f>
        <v>0</v>
      </c>
      <c r="AY71">
        <v>0.5</v>
      </c>
      <c r="AZ71">
        <f>CI71</f>
        <v>0</v>
      </c>
      <c r="BA71">
        <f>N71</f>
        <v>0</v>
      </c>
      <c r="BB71">
        <f>AX71*AY71*AZ71</f>
        <v>0</v>
      </c>
      <c r="BC71">
        <f>(BA71-AS71)/AZ71</f>
        <v>0</v>
      </c>
      <c r="BD71">
        <f>(AQ71-AW71)/AW71</f>
        <v>0</v>
      </c>
      <c r="BE71">
        <f>AP71/(AR71+AP71/AW71)</f>
        <v>0</v>
      </c>
      <c r="BF71" t="s">
        <v>398</v>
      </c>
      <c r="BG71">
        <v>0</v>
      </c>
      <c r="BH71">
        <f>IF(BG71&lt;&gt;0, BG71, BE71)</f>
        <v>0</v>
      </c>
      <c r="BI71">
        <f>1-BH71/AW71</f>
        <v>0</v>
      </c>
      <c r="BJ71">
        <f>(AW71-AV71)/(AW71-BH71)</f>
        <v>0</v>
      </c>
      <c r="BK71">
        <f>(AQ71-AW71)/(AQ71-BH71)</f>
        <v>0</v>
      </c>
      <c r="BL71">
        <f>(AW71-AV71)/(AW71-AP71)</f>
        <v>0</v>
      </c>
      <c r="BM71">
        <f>(AQ71-AW71)/(AQ71-AP71)</f>
        <v>0</v>
      </c>
      <c r="BN71">
        <f>(BJ71*BH71/AV71)</f>
        <v>0</v>
      </c>
      <c r="BO71">
        <f>(1-BN71)</f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f>$B$11*DF71+$C$11*DG71+$F$11*DR71*(1-DU71)</f>
        <v>0</v>
      </c>
      <c r="CI71">
        <f>CH71*CJ71</f>
        <v>0</v>
      </c>
      <c r="CJ71">
        <f>($B$11*$D$9+$C$11*$D$9+$F$11*((EE71+DW71)/MAX(EE71+DW71+EF71, 0.1)*$I$9+EF71/MAX(EE71+DW71+EF71, 0.1)*$J$9))/($B$11+$C$11+$F$11)</f>
        <v>0</v>
      </c>
      <c r="CK71">
        <f>($B$11*$K$9+$C$11*$K$9+$F$11*((EE71+DW71)/MAX(EE71+DW71+EF71, 0.1)*$P$9+EF71/MAX(EE71+DW71+EF71, 0.1)*$Q$9))/($B$11+$C$11+$F$11)</f>
        <v>0</v>
      </c>
      <c r="CL71">
        <v>6</v>
      </c>
      <c r="CM71">
        <v>0.5</v>
      </c>
      <c r="CN71" t="s">
        <v>399</v>
      </c>
      <c r="CO71">
        <v>2</v>
      </c>
      <c r="CP71">
        <v>1657686736.1</v>
      </c>
      <c r="CQ71">
        <v>571.736</v>
      </c>
      <c r="CR71">
        <v>600.054</v>
      </c>
      <c r="CS71">
        <v>26.7904</v>
      </c>
      <c r="CT71">
        <v>20.9925</v>
      </c>
      <c r="CU71">
        <v>563.747</v>
      </c>
      <c r="CV71">
        <v>25.3104</v>
      </c>
      <c r="CW71">
        <v>550.098</v>
      </c>
      <c r="CX71">
        <v>100.761</v>
      </c>
      <c r="CY71">
        <v>0.09982920000000001</v>
      </c>
      <c r="CZ71">
        <v>30.1381</v>
      </c>
      <c r="DA71">
        <v>35.8671</v>
      </c>
      <c r="DB71">
        <v>999.9</v>
      </c>
      <c r="DC71">
        <v>0</v>
      </c>
      <c r="DD71">
        <v>0</v>
      </c>
      <c r="DE71">
        <v>5019.38</v>
      </c>
      <c r="DF71">
        <v>0</v>
      </c>
      <c r="DG71">
        <v>1449.33</v>
      </c>
      <c r="DH71">
        <v>-28.8659</v>
      </c>
      <c r="DI71">
        <v>586.9109999999999</v>
      </c>
      <c r="DJ71">
        <v>612.92</v>
      </c>
      <c r="DK71">
        <v>5.79787</v>
      </c>
      <c r="DL71">
        <v>600.054</v>
      </c>
      <c r="DM71">
        <v>20.9925</v>
      </c>
      <c r="DN71">
        <v>2.69942</v>
      </c>
      <c r="DO71">
        <v>2.11522</v>
      </c>
      <c r="DP71">
        <v>22.2816</v>
      </c>
      <c r="DQ71">
        <v>18.3343</v>
      </c>
      <c r="DR71">
        <v>1500.06</v>
      </c>
      <c r="DS71">
        <v>0.973001</v>
      </c>
      <c r="DT71">
        <v>0.0269987</v>
      </c>
      <c r="DU71">
        <v>0</v>
      </c>
      <c r="DV71">
        <v>2.8614</v>
      </c>
      <c r="DW71">
        <v>0</v>
      </c>
      <c r="DX71">
        <v>16834</v>
      </c>
      <c r="DY71">
        <v>13304.1</v>
      </c>
      <c r="DZ71">
        <v>41.312</v>
      </c>
      <c r="EA71">
        <v>43.687</v>
      </c>
      <c r="EB71">
        <v>41.812</v>
      </c>
      <c r="EC71">
        <v>42.875</v>
      </c>
      <c r="ED71">
        <v>41.437</v>
      </c>
      <c r="EE71">
        <v>1459.56</v>
      </c>
      <c r="EF71">
        <v>40.5</v>
      </c>
      <c r="EG71">
        <v>0</v>
      </c>
      <c r="EH71">
        <v>1657686737.1</v>
      </c>
      <c r="EI71">
        <v>0</v>
      </c>
      <c r="EJ71">
        <v>2.400973076923077</v>
      </c>
      <c r="EK71">
        <v>0.8673264879614855</v>
      </c>
      <c r="EL71">
        <v>50.29743809351883</v>
      </c>
      <c r="EM71">
        <v>16803.62307692308</v>
      </c>
      <c r="EN71">
        <v>15</v>
      </c>
      <c r="EO71">
        <v>1657686769.6</v>
      </c>
      <c r="EP71" t="s">
        <v>568</v>
      </c>
      <c r="EQ71">
        <v>1657686769.6</v>
      </c>
      <c r="ER71">
        <v>1657686488.6</v>
      </c>
      <c r="ES71">
        <v>48</v>
      </c>
      <c r="ET71">
        <v>0.461</v>
      </c>
      <c r="EU71">
        <v>0.008</v>
      </c>
      <c r="EV71">
        <v>7.989</v>
      </c>
      <c r="EW71">
        <v>1.274</v>
      </c>
      <c r="EX71">
        <v>600</v>
      </c>
      <c r="EY71">
        <v>21</v>
      </c>
      <c r="EZ71">
        <v>0.06</v>
      </c>
      <c r="FA71">
        <v>0.02</v>
      </c>
      <c r="FB71">
        <v>-29.09458536585366</v>
      </c>
      <c r="FC71">
        <v>1.598592334494725</v>
      </c>
      <c r="FD71">
        <v>0.1637745514061349</v>
      </c>
      <c r="FE71">
        <v>0</v>
      </c>
      <c r="FF71">
        <v>5.77790756097561</v>
      </c>
      <c r="FG71">
        <v>0.1789158188153457</v>
      </c>
      <c r="FH71">
        <v>0.02011785989448392</v>
      </c>
      <c r="FI71">
        <v>1</v>
      </c>
      <c r="FJ71">
        <v>1</v>
      </c>
      <c r="FK71">
        <v>2</v>
      </c>
      <c r="FL71" t="s">
        <v>401</v>
      </c>
      <c r="FM71">
        <v>3.05189</v>
      </c>
      <c r="FN71">
        <v>2.76386</v>
      </c>
      <c r="FO71">
        <v>0.127875</v>
      </c>
      <c r="FP71">
        <v>0.134266</v>
      </c>
      <c r="FQ71">
        <v>0.12329</v>
      </c>
      <c r="FR71">
        <v>0.108266</v>
      </c>
      <c r="FS71">
        <v>27214.4</v>
      </c>
      <c r="FT71">
        <v>21233.7</v>
      </c>
      <c r="FU71">
        <v>29333.5</v>
      </c>
      <c r="FV71">
        <v>24014.7</v>
      </c>
      <c r="FW71">
        <v>33563.4</v>
      </c>
      <c r="FX71">
        <v>31262.4</v>
      </c>
      <c r="FY71">
        <v>42066.2</v>
      </c>
      <c r="FZ71">
        <v>39162.4</v>
      </c>
      <c r="GA71">
        <v>2.00773</v>
      </c>
      <c r="GB71">
        <v>1.83587</v>
      </c>
      <c r="GC71">
        <v>0.31583</v>
      </c>
      <c r="GD71">
        <v>0</v>
      </c>
      <c r="GE71">
        <v>30.7548</v>
      </c>
      <c r="GF71">
        <v>999.9</v>
      </c>
      <c r="GG71">
        <v>44</v>
      </c>
      <c r="GH71">
        <v>38.3</v>
      </c>
      <c r="GI71">
        <v>29.5486</v>
      </c>
      <c r="GJ71">
        <v>30.5685</v>
      </c>
      <c r="GK71">
        <v>35.1843</v>
      </c>
      <c r="GL71">
        <v>1</v>
      </c>
      <c r="GM71">
        <v>0.599063</v>
      </c>
      <c r="GN71">
        <v>3.92667</v>
      </c>
      <c r="GO71">
        <v>20.2238</v>
      </c>
      <c r="GP71">
        <v>5.22433</v>
      </c>
      <c r="GQ71">
        <v>11.9141</v>
      </c>
      <c r="GR71">
        <v>4.9638</v>
      </c>
      <c r="GS71">
        <v>3.292</v>
      </c>
      <c r="GT71">
        <v>9999</v>
      </c>
      <c r="GU71">
        <v>9999</v>
      </c>
      <c r="GV71">
        <v>9999</v>
      </c>
      <c r="GW71">
        <v>994.5</v>
      </c>
      <c r="GX71">
        <v>1.87733</v>
      </c>
      <c r="GY71">
        <v>1.87575</v>
      </c>
      <c r="GZ71">
        <v>1.8744</v>
      </c>
      <c r="HA71">
        <v>1.87366</v>
      </c>
      <c r="HB71">
        <v>1.875</v>
      </c>
      <c r="HC71">
        <v>1.86997</v>
      </c>
      <c r="HD71">
        <v>1.87418</v>
      </c>
      <c r="HE71">
        <v>1.87927</v>
      </c>
      <c r="HF71">
        <v>0</v>
      </c>
      <c r="HG71">
        <v>0</v>
      </c>
      <c r="HH71">
        <v>0</v>
      </c>
      <c r="HI71">
        <v>0</v>
      </c>
      <c r="HJ71" t="s">
        <v>402</v>
      </c>
      <c r="HK71" t="s">
        <v>403</v>
      </c>
      <c r="HL71" t="s">
        <v>404</v>
      </c>
      <c r="HM71" t="s">
        <v>405</v>
      </c>
      <c r="HN71" t="s">
        <v>405</v>
      </c>
      <c r="HO71" t="s">
        <v>404</v>
      </c>
      <c r="HP71">
        <v>0</v>
      </c>
      <c r="HQ71">
        <v>100</v>
      </c>
      <c r="HR71">
        <v>100</v>
      </c>
      <c r="HS71">
        <v>7.989</v>
      </c>
      <c r="HT71">
        <v>1.48</v>
      </c>
      <c r="HU71">
        <v>4.785703150578447</v>
      </c>
      <c r="HV71">
        <v>0.006528983496677464</v>
      </c>
      <c r="HW71">
        <v>-3.637491770542342E-06</v>
      </c>
      <c r="HX71">
        <v>7.290883958971773E-10</v>
      </c>
      <c r="HY71">
        <v>0.5131521853236063</v>
      </c>
      <c r="HZ71">
        <v>0.04196336603461088</v>
      </c>
      <c r="IA71">
        <v>-0.0004000174321647373</v>
      </c>
      <c r="IB71">
        <v>9.93194025241378E-06</v>
      </c>
      <c r="IC71">
        <v>1</v>
      </c>
      <c r="ID71">
        <v>2008</v>
      </c>
      <c r="IE71">
        <v>1</v>
      </c>
      <c r="IF71">
        <v>25</v>
      </c>
      <c r="IG71">
        <v>2.5</v>
      </c>
      <c r="IH71">
        <v>4.1</v>
      </c>
      <c r="II71">
        <v>1.4502</v>
      </c>
      <c r="IJ71">
        <v>2.49268</v>
      </c>
      <c r="IK71">
        <v>1.42578</v>
      </c>
      <c r="IL71">
        <v>2.28149</v>
      </c>
      <c r="IM71">
        <v>1.54785</v>
      </c>
      <c r="IN71">
        <v>2.28516</v>
      </c>
      <c r="IO71">
        <v>41.3521</v>
      </c>
      <c r="IP71">
        <v>14.4035</v>
      </c>
      <c r="IQ71">
        <v>18</v>
      </c>
      <c r="IR71">
        <v>578.985</v>
      </c>
      <c r="IS71">
        <v>451.694</v>
      </c>
      <c r="IT71">
        <v>25.0001</v>
      </c>
      <c r="IU71">
        <v>34.442</v>
      </c>
      <c r="IV71">
        <v>30.0006</v>
      </c>
      <c r="IW71">
        <v>34.2012</v>
      </c>
      <c r="IX71">
        <v>34.106</v>
      </c>
      <c r="IY71">
        <v>29.0331</v>
      </c>
      <c r="IZ71">
        <v>30.9667</v>
      </c>
      <c r="JA71">
        <v>0</v>
      </c>
      <c r="JB71">
        <v>25</v>
      </c>
      <c r="JC71">
        <v>600</v>
      </c>
      <c r="JD71">
        <v>20.9355</v>
      </c>
      <c r="JE71">
        <v>97.7722</v>
      </c>
      <c r="JF71">
        <v>99.6541</v>
      </c>
    </row>
    <row r="72" spans="1:266">
      <c r="A72">
        <v>56</v>
      </c>
      <c r="B72">
        <v>1657686845.6</v>
      </c>
      <c r="C72">
        <v>8619.099999904633</v>
      </c>
      <c r="D72" t="s">
        <v>569</v>
      </c>
      <c r="E72" t="s">
        <v>570</v>
      </c>
      <c r="F72" t="s">
        <v>394</v>
      </c>
      <c r="H72" t="s">
        <v>451</v>
      </c>
      <c r="I72" t="s">
        <v>541</v>
      </c>
      <c r="J72" t="s">
        <v>542</v>
      </c>
      <c r="K72">
        <v>1657686845.6</v>
      </c>
      <c r="L72">
        <f>(M72)/1000</f>
        <v>0</v>
      </c>
      <c r="M72">
        <f>1000*CW72*AK72*(CS72-CT72)/(100*CL72*(1000-AK72*CS72))</f>
        <v>0</v>
      </c>
      <c r="N72">
        <f>CW72*AK72*(CR72-CQ72*(1000-AK72*CT72)/(1000-AK72*CS72))/(100*CL72)</f>
        <v>0</v>
      </c>
      <c r="O72">
        <f>CQ72 - IF(AK72&gt;1, N72*CL72*100.0/(AM72*DE72), 0)</f>
        <v>0</v>
      </c>
      <c r="P72">
        <f>((V72-L72/2)*O72-N72)/(V72+L72/2)</f>
        <v>0</v>
      </c>
      <c r="Q72">
        <f>P72*(CX72+CY72)/1000.0</f>
        <v>0</v>
      </c>
      <c r="R72">
        <f>(CQ72 - IF(AK72&gt;1, N72*CL72*100.0/(AM72*DE72), 0))*(CX72+CY72)/1000.0</f>
        <v>0</v>
      </c>
      <c r="S72">
        <f>2.0/((1/U72-1/T72)+SIGN(U72)*SQRT((1/U72-1/T72)*(1/U72-1/T72) + 4*CM72/((CM72+1)*(CM72+1))*(2*1/U72*1/T72-1/T72*1/T72)))</f>
        <v>0</v>
      </c>
      <c r="T72">
        <f>IF(LEFT(CN72,1)&lt;&gt;"0",IF(LEFT(CN72,1)="1",3.0,CO72),$D$5+$E$5*(DE72*CX72/($K$5*1000))+$F$5*(DE72*CX72/($K$5*1000))*MAX(MIN(CL72,$J$5),$I$5)*MAX(MIN(CL72,$J$5),$I$5)+$G$5*MAX(MIN(CL72,$J$5),$I$5)*(DE72*CX72/($K$5*1000))+$H$5*(DE72*CX72/($K$5*1000))*(DE72*CX72/($K$5*1000)))</f>
        <v>0</v>
      </c>
      <c r="U72">
        <f>L72*(1000-(1000*0.61365*exp(17.502*Y72/(240.97+Y72))/(CX72+CY72)+CS72)/2)/(1000*0.61365*exp(17.502*Y72/(240.97+Y72))/(CX72+CY72)-CS72)</f>
        <v>0</v>
      </c>
      <c r="V72">
        <f>1/((CM72+1)/(S72/1.6)+1/(T72/1.37)) + CM72/((CM72+1)/(S72/1.6) + CM72/(T72/1.37))</f>
        <v>0</v>
      </c>
      <c r="W72">
        <f>(CH72*CK72)</f>
        <v>0</v>
      </c>
      <c r="X72">
        <f>(CZ72+(W72+2*0.95*5.67E-8*(((CZ72+$B$7)+273)^4-(CZ72+273)^4)-44100*L72)/(1.84*29.3*T72+8*0.95*5.67E-8*(CZ72+273)^3))</f>
        <v>0</v>
      </c>
      <c r="Y72">
        <f>($C$7*DA72+$D$7*DB72+$E$7*X72)</f>
        <v>0</v>
      </c>
      <c r="Z72">
        <f>0.61365*exp(17.502*Y72/(240.97+Y72))</f>
        <v>0</v>
      </c>
      <c r="AA72">
        <f>(AB72/AC72*100)</f>
        <v>0</v>
      </c>
      <c r="AB72">
        <f>CS72*(CX72+CY72)/1000</f>
        <v>0</v>
      </c>
      <c r="AC72">
        <f>0.61365*exp(17.502*CZ72/(240.97+CZ72))</f>
        <v>0</v>
      </c>
      <c r="AD72">
        <f>(Z72-CS72*(CX72+CY72)/1000)</f>
        <v>0</v>
      </c>
      <c r="AE72">
        <f>(-L72*44100)</f>
        <v>0</v>
      </c>
      <c r="AF72">
        <f>2*29.3*T72*0.92*(CZ72-Y72)</f>
        <v>0</v>
      </c>
      <c r="AG72">
        <f>2*0.95*5.67E-8*(((CZ72+$B$7)+273)^4-(Y72+273)^4)</f>
        <v>0</v>
      </c>
      <c r="AH72">
        <f>W72+AG72+AE72+AF72</f>
        <v>0</v>
      </c>
      <c r="AI72">
        <v>0</v>
      </c>
      <c r="AJ72">
        <v>0</v>
      </c>
      <c r="AK72">
        <f>IF(AI72*$H$13&gt;=AM72,1.0,(AM72/(AM72-AI72*$H$13)))</f>
        <v>0</v>
      </c>
      <c r="AL72">
        <f>(AK72-1)*100</f>
        <v>0</v>
      </c>
      <c r="AM72">
        <f>MAX(0,($B$13+$C$13*DE72)/(1+$D$13*DE72)*CX72/(CZ72+273)*$E$13)</f>
        <v>0</v>
      </c>
      <c r="AN72" t="s">
        <v>398</v>
      </c>
      <c r="AO72" t="s">
        <v>398</v>
      </c>
      <c r="AP72">
        <v>0</v>
      </c>
      <c r="AQ72">
        <v>0</v>
      </c>
      <c r="AR72">
        <f>1-AP72/AQ72</f>
        <v>0</v>
      </c>
      <c r="AS72">
        <v>0</v>
      </c>
      <c r="AT72" t="s">
        <v>398</v>
      </c>
      <c r="AU72" t="s">
        <v>398</v>
      </c>
      <c r="AV72">
        <v>0</v>
      </c>
      <c r="AW72">
        <v>0</v>
      </c>
      <c r="AX72">
        <f>1-AV72/AW72</f>
        <v>0</v>
      </c>
      <c r="AY72">
        <v>0.5</v>
      </c>
      <c r="AZ72">
        <f>CI72</f>
        <v>0</v>
      </c>
      <c r="BA72">
        <f>N72</f>
        <v>0</v>
      </c>
      <c r="BB72">
        <f>AX72*AY72*AZ72</f>
        <v>0</v>
      </c>
      <c r="BC72">
        <f>(BA72-AS72)/AZ72</f>
        <v>0</v>
      </c>
      <c r="BD72">
        <f>(AQ72-AW72)/AW72</f>
        <v>0</v>
      </c>
      <c r="BE72">
        <f>AP72/(AR72+AP72/AW72)</f>
        <v>0</v>
      </c>
      <c r="BF72" t="s">
        <v>398</v>
      </c>
      <c r="BG72">
        <v>0</v>
      </c>
      <c r="BH72">
        <f>IF(BG72&lt;&gt;0, BG72, BE72)</f>
        <v>0</v>
      </c>
      <c r="BI72">
        <f>1-BH72/AW72</f>
        <v>0</v>
      </c>
      <c r="BJ72">
        <f>(AW72-AV72)/(AW72-BH72)</f>
        <v>0</v>
      </c>
      <c r="BK72">
        <f>(AQ72-AW72)/(AQ72-BH72)</f>
        <v>0</v>
      </c>
      <c r="BL72">
        <f>(AW72-AV72)/(AW72-AP72)</f>
        <v>0</v>
      </c>
      <c r="BM72">
        <f>(AQ72-AW72)/(AQ72-AP72)</f>
        <v>0</v>
      </c>
      <c r="BN72">
        <f>(BJ72*BH72/AV72)</f>
        <v>0</v>
      </c>
      <c r="BO72">
        <f>(1-BN72)</f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f>$B$11*DF72+$C$11*DG72+$F$11*DR72*(1-DU72)</f>
        <v>0</v>
      </c>
      <c r="CI72">
        <f>CH72*CJ72</f>
        <v>0</v>
      </c>
      <c r="CJ72">
        <f>($B$11*$D$9+$C$11*$D$9+$F$11*((EE72+DW72)/MAX(EE72+DW72+EF72, 0.1)*$I$9+EF72/MAX(EE72+DW72+EF72, 0.1)*$J$9))/($B$11+$C$11+$F$11)</f>
        <v>0</v>
      </c>
      <c r="CK72">
        <f>($B$11*$K$9+$C$11*$K$9+$F$11*((EE72+DW72)/MAX(EE72+DW72+EF72, 0.1)*$P$9+EF72/MAX(EE72+DW72+EF72, 0.1)*$Q$9))/($B$11+$C$11+$F$11)</f>
        <v>0</v>
      </c>
      <c r="CL72">
        <v>6</v>
      </c>
      <c r="CM72">
        <v>0.5</v>
      </c>
      <c r="CN72" t="s">
        <v>399</v>
      </c>
      <c r="CO72">
        <v>2</v>
      </c>
      <c r="CP72">
        <v>1657686845.6</v>
      </c>
      <c r="CQ72">
        <v>768.7800000000001</v>
      </c>
      <c r="CR72">
        <v>800.021</v>
      </c>
      <c r="CS72">
        <v>26.6238</v>
      </c>
      <c r="CT72">
        <v>20.7917</v>
      </c>
      <c r="CU72">
        <v>759.95</v>
      </c>
      <c r="CV72">
        <v>25.1503</v>
      </c>
      <c r="CW72">
        <v>550.2140000000001</v>
      </c>
      <c r="CX72">
        <v>100.758</v>
      </c>
      <c r="CY72">
        <v>0.09985719999999999</v>
      </c>
      <c r="CZ72">
        <v>30.0915</v>
      </c>
      <c r="DA72">
        <v>34.8738</v>
      </c>
      <c r="DB72">
        <v>999.9</v>
      </c>
      <c r="DC72">
        <v>0</v>
      </c>
      <c r="DD72">
        <v>0</v>
      </c>
      <c r="DE72">
        <v>4991.25</v>
      </c>
      <c r="DF72">
        <v>0</v>
      </c>
      <c r="DG72">
        <v>1460.31</v>
      </c>
      <c r="DH72">
        <v>-31.6436</v>
      </c>
      <c r="DI72">
        <v>789.394</v>
      </c>
      <c r="DJ72">
        <v>817.008</v>
      </c>
      <c r="DK72">
        <v>5.83217</v>
      </c>
      <c r="DL72">
        <v>800.021</v>
      </c>
      <c r="DM72">
        <v>20.7917</v>
      </c>
      <c r="DN72">
        <v>2.68256</v>
      </c>
      <c r="DO72">
        <v>2.09492</v>
      </c>
      <c r="DP72">
        <v>22.1787</v>
      </c>
      <c r="DQ72">
        <v>18.1806</v>
      </c>
      <c r="DR72">
        <v>1500.03</v>
      </c>
      <c r="DS72">
        <v>0.973001</v>
      </c>
      <c r="DT72">
        <v>0.0269987</v>
      </c>
      <c r="DU72">
        <v>0</v>
      </c>
      <c r="DV72">
        <v>2.3407</v>
      </c>
      <c r="DW72">
        <v>0</v>
      </c>
      <c r="DX72">
        <v>17292.8</v>
      </c>
      <c r="DY72">
        <v>13303.8</v>
      </c>
      <c r="DZ72">
        <v>41.25</v>
      </c>
      <c r="EA72">
        <v>43.625</v>
      </c>
      <c r="EB72">
        <v>41.812</v>
      </c>
      <c r="EC72">
        <v>42.75</v>
      </c>
      <c r="ED72">
        <v>41.375</v>
      </c>
      <c r="EE72">
        <v>1459.53</v>
      </c>
      <c r="EF72">
        <v>40.5</v>
      </c>
      <c r="EG72">
        <v>0</v>
      </c>
      <c r="EH72">
        <v>1657686846.3</v>
      </c>
      <c r="EI72">
        <v>0</v>
      </c>
      <c r="EJ72">
        <v>2.346392307692308</v>
      </c>
      <c r="EK72">
        <v>1.000348702013812</v>
      </c>
      <c r="EL72">
        <v>85.70598154247621</v>
      </c>
      <c r="EM72">
        <v>17303.75769230769</v>
      </c>
      <c r="EN72">
        <v>15</v>
      </c>
      <c r="EO72">
        <v>1657686874.1</v>
      </c>
      <c r="EP72" t="s">
        <v>571</v>
      </c>
      <c r="EQ72">
        <v>1657686874.1</v>
      </c>
      <c r="ER72">
        <v>1657686488.6</v>
      </c>
      <c r="ES72">
        <v>49</v>
      </c>
      <c r="ET72">
        <v>0.334</v>
      </c>
      <c r="EU72">
        <v>0.008</v>
      </c>
      <c r="EV72">
        <v>8.83</v>
      </c>
      <c r="EW72">
        <v>1.274</v>
      </c>
      <c r="EX72">
        <v>800</v>
      </c>
      <c r="EY72">
        <v>21</v>
      </c>
      <c r="EZ72">
        <v>0.05</v>
      </c>
      <c r="FA72">
        <v>0.02</v>
      </c>
      <c r="FB72">
        <v>-31.8579125</v>
      </c>
      <c r="FC72">
        <v>0.393995121951339</v>
      </c>
      <c r="FD72">
        <v>0.07442026668690478</v>
      </c>
      <c r="FE72">
        <v>0</v>
      </c>
      <c r="FF72">
        <v>5.85519525</v>
      </c>
      <c r="FG72">
        <v>-0.1834440900563064</v>
      </c>
      <c r="FH72">
        <v>0.01851938754218127</v>
      </c>
      <c r="FI72">
        <v>1</v>
      </c>
      <c r="FJ72">
        <v>1</v>
      </c>
      <c r="FK72">
        <v>2</v>
      </c>
      <c r="FL72" t="s">
        <v>401</v>
      </c>
      <c r="FM72">
        <v>3.05209</v>
      </c>
      <c r="FN72">
        <v>2.76377</v>
      </c>
      <c r="FO72">
        <v>0.157302</v>
      </c>
      <c r="FP72">
        <v>0.163512</v>
      </c>
      <c r="FQ72">
        <v>0.122716</v>
      </c>
      <c r="FR72">
        <v>0.107514</v>
      </c>
      <c r="FS72">
        <v>26290.2</v>
      </c>
      <c r="FT72">
        <v>20512.4</v>
      </c>
      <c r="FU72">
        <v>29329.7</v>
      </c>
      <c r="FV72">
        <v>24012.4</v>
      </c>
      <c r="FW72">
        <v>33581.8</v>
      </c>
      <c r="FX72">
        <v>31287</v>
      </c>
      <c r="FY72">
        <v>42059.8</v>
      </c>
      <c r="FZ72">
        <v>39158.8</v>
      </c>
      <c r="GA72">
        <v>2.00712</v>
      </c>
      <c r="GB72">
        <v>1.83482</v>
      </c>
      <c r="GC72">
        <v>0.26685</v>
      </c>
      <c r="GD72">
        <v>0</v>
      </c>
      <c r="GE72">
        <v>30.5501</v>
      </c>
      <c r="GF72">
        <v>999.9</v>
      </c>
      <c r="GG72">
        <v>44</v>
      </c>
      <c r="GH72">
        <v>38.4</v>
      </c>
      <c r="GI72">
        <v>29.7102</v>
      </c>
      <c r="GJ72">
        <v>31.2085</v>
      </c>
      <c r="GK72">
        <v>35.1723</v>
      </c>
      <c r="GL72">
        <v>1</v>
      </c>
      <c r="GM72">
        <v>0.6054040000000001</v>
      </c>
      <c r="GN72">
        <v>3.89572</v>
      </c>
      <c r="GO72">
        <v>20.2246</v>
      </c>
      <c r="GP72">
        <v>5.22583</v>
      </c>
      <c r="GQ72">
        <v>11.9141</v>
      </c>
      <c r="GR72">
        <v>4.9638</v>
      </c>
      <c r="GS72">
        <v>3.292</v>
      </c>
      <c r="GT72">
        <v>9999</v>
      </c>
      <c r="GU72">
        <v>9999</v>
      </c>
      <c r="GV72">
        <v>9999</v>
      </c>
      <c r="GW72">
        <v>994.5</v>
      </c>
      <c r="GX72">
        <v>1.87735</v>
      </c>
      <c r="GY72">
        <v>1.87576</v>
      </c>
      <c r="GZ72">
        <v>1.8744</v>
      </c>
      <c r="HA72">
        <v>1.87373</v>
      </c>
      <c r="HB72">
        <v>1.87504</v>
      </c>
      <c r="HC72">
        <v>1.86998</v>
      </c>
      <c r="HD72">
        <v>1.8742</v>
      </c>
      <c r="HE72">
        <v>1.87927</v>
      </c>
      <c r="HF72">
        <v>0</v>
      </c>
      <c r="HG72">
        <v>0</v>
      </c>
      <c r="HH72">
        <v>0</v>
      </c>
      <c r="HI72">
        <v>0</v>
      </c>
      <c r="HJ72" t="s">
        <v>402</v>
      </c>
      <c r="HK72" t="s">
        <v>403</v>
      </c>
      <c r="HL72" t="s">
        <v>404</v>
      </c>
      <c r="HM72" t="s">
        <v>405</v>
      </c>
      <c r="HN72" t="s">
        <v>405</v>
      </c>
      <c r="HO72" t="s">
        <v>404</v>
      </c>
      <c r="HP72">
        <v>0</v>
      </c>
      <c r="HQ72">
        <v>100</v>
      </c>
      <c r="HR72">
        <v>100</v>
      </c>
      <c r="HS72">
        <v>8.83</v>
      </c>
      <c r="HT72">
        <v>1.4735</v>
      </c>
      <c r="HU72">
        <v>5.246645003737811</v>
      </c>
      <c r="HV72">
        <v>0.006528983496677464</v>
      </c>
      <c r="HW72">
        <v>-3.637491770542342E-06</v>
      </c>
      <c r="HX72">
        <v>7.290883958971773E-10</v>
      </c>
      <c r="HY72">
        <v>0.5131521853236063</v>
      </c>
      <c r="HZ72">
        <v>0.04196336603461088</v>
      </c>
      <c r="IA72">
        <v>-0.0004000174321647373</v>
      </c>
      <c r="IB72">
        <v>9.93194025241378E-06</v>
      </c>
      <c r="IC72">
        <v>1</v>
      </c>
      <c r="ID72">
        <v>2008</v>
      </c>
      <c r="IE72">
        <v>1</v>
      </c>
      <c r="IF72">
        <v>25</v>
      </c>
      <c r="IG72">
        <v>1.3</v>
      </c>
      <c r="IH72">
        <v>6</v>
      </c>
      <c r="II72">
        <v>1.83594</v>
      </c>
      <c r="IJ72">
        <v>2.45361</v>
      </c>
      <c r="IK72">
        <v>1.42578</v>
      </c>
      <c r="IL72">
        <v>2.28271</v>
      </c>
      <c r="IM72">
        <v>1.54785</v>
      </c>
      <c r="IN72">
        <v>2.4231</v>
      </c>
      <c r="IO72">
        <v>41.4041</v>
      </c>
      <c r="IP72">
        <v>14.4035</v>
      </c>
      <c r="IQ72">
        <v>18</v>
      </c>
      <c r="IR72">
        <v>579.399</v>
      </c>
      <c r="IS72">
        <v>451.723</v>
      </c>
      <c r="IT72">
        <v>25.0011</v>
      </c>
      <c r="IU72">
        <v>34.5105</v>
      </c>
      <c r="IV72">
        <v>30.0003</v>
      </c>
      <c r="IW72">
        <v>34.299</v>
      </c>
      <c r="IX72">
        <v>34.203</v>
      </c>
      <c r="IY72">
        <v>36.7774</v>
      </c>
      <c r="IZ72">
        <v>31.8637</v>
      </c>
      <c r="JA72">
        <v>0</v>
      </c>
      <c r="JB72">
        <v>25</v>
      </c>
      <c r="JC72">
        <v>800</v>
      </c>
      <c r="JD72">
        <v>20.7379</v>
      </c>
      <c r="JE72">
        <v>97.75830000000001</v>
      </c>
      <c r="JF72">
        <v>99.6447</v>
      </c>
    </row>
    <row r="73" spans="1:266">
      <c r="A73">
        <v>57</v>
      </c>
      <c r="B73">
        <v>1657686950.1</v>
      </c>
      <c r="C73">
        <v>8723.599999904633</v>
      </c>
      <c r="D73" t="s">
        <v>572</v>
      </c>
      <c r="E73" t="s">
        <v>573</v>
      </c>
      <c r="F73" t="s">
        <v>394</v>
      </c>
      <c r="H73" t="s">
        <v>451</v>
      </c>
      <c r="I73" t="s">
        <v>541</v>
      </c>
      <c r="J73" t="s">
        <v>542</v>
      </c>
      <c r="K73">
        <v>1657686950.1</v>
      </c>
      <c r="L73">
        <f>(M73)/1000</f>
        <v>0</v>
      </c>
      <c r="M73">
        <f>1000*CW73*AK73*(CS73-CT73)/(100*CL73*(1000-AK73*CS73))</f>
        <v>0</v>
      </c>
      <c r="N73">
        <f>CW73*AK73*(CR73-CQ73*(1000-AK73*CT73)/(1000-AK73*CS73))/(100*CL73)</f>
        <v>0</v>
      </c>
      <c r="O73">
        <f>CQ73 - IF(AK73&gt;1, N73*CL73*100.0/(AM73*DE73), 0)</f>
        <v>0</v>
      </c>
      <c r="P73">
        <f>((V73-L73/2)*O73-N73)/(V73+L73/2)</f>
        <v>0</v>
      </c>
      <c r="Q73">
        <f>P73*(CX73+CY73)/1000.0</f>
        <v>0</v>
      </c>
      <c r="R73">
        <f>(CQ73 - IF(AK73&gt;1, N73*CL73*100.0/(AM73*DE73), 0))*(CX73+CY73)/1000.0</f>
        <v>0</v>
      </c>
      <c r="S73">
        <f>2.0/((1/U73-1/T73)+SIGN(U73)*SQRT((1/U73-1/T73)*(1/U73-1/T73) + 4*CM73/((CM73+1)*(CM73+1))*(2*1/U73*1/T73-1/T73*1/T73)))</f>
        <v>0</v>
      </c>
      <c r="T73">
        <f>IF(LEFT(CN73,1)&lt;&gt;"0",IF(LEFT(CN73,1)="1",3.0,CO73),$D$5+$E$5*(DE73*CX73/($K$5*1000))+$F$5*(DE73*CX73/($K$5*1000))*MAX(MIN(CL73,$J$5),$I$5)*MAX(MIN(CL73,$J$5),$I$5)+$G$5*MAX(MIN(CL73,$J$5),$I$5)*(DE73*CX73/($K$5*1000))+$H$5*(DE73*CX73/($K$5*1000))*(DE73*CX73/($K$5*1000)))</f>
        <v>0</v>
      </c>
      <c r="U73">
        <f>L73*(1000-(1000*0.61365*exp(17.502*Y73/(240.97+Y73))/(CX73+CY73)+CS73)/2)/(1000*0.61365*exp(17.502*Y73/(240.97+Y73))/(CX73+CY73)-CS73)</f>
        <v>0</v>
      </c>
      <c r="V73">
        <f>1/((CM73+1)/(S73/1.6)+1/(T73/1.37)) + CM73/((CM73+1)/(S73/1.6) + CM73/(T73/1.37))</f>
        <v>0</v>
      </c>
      <c r="W73">
        <f>(CH73*CK73)</f>
        <v>0</v>
      </c>
      <c r="X73">
        <f>(CZ73+(W73+2*0.95*5.67E-8*(((CZ73+$B$7)+273)^4-(CZ73+273)^4)-44100*L73)/(1.84*29.3*T73+8*0.95*5.67E-8*(CZ73+273)^3))</f>
        <v>0</v>
      </c>
      <c r="Y73">
        <f>($C$7*DA73+$D$7*DB73+$E$7*X73)</f>
        <v>0</v>
      </c>
      <c r="Z73">
        <f>0.61365*exp(17.502*Y73/(240.97+Y73))</f>
        <v>0</v>
      </c>
      <c r="AA73">
        <f>(AB73/AC73*100)</f>
        <v>0</v>
      </c>
      <c r="AB73">
        <f>CS73*(CX73+CY73)/1000</f>
        <v>0</v>
      </c>
      <c r="AC73">
        <f>0.61365*exp(17.502*CZ73/(240.97+CZ73))</f>
        <v>0</v>
      </c>
      <c r="AD73">
        <f>(Z73-CS73*(CX73+CY73)/1000)</f>
        <v>0</v>
      </c>
      <c r="AE73">
        <f>(-L73*44100)</f>
        <v>0</v>
      </c>
      <c r="AF73">
        <f>2*29.3*T73*0.92*(CZ73-Y73)</f>
        <v>0</v>
      </c>
      <c r="AG73">
        <f>2*0.95*5.67E-8*(((CZ73+$B$7)+273)^4-(Y73+273)^4)</f>
        <v>0</v>
      </c>
      <c r="AH73">
        <f>W73+AG73+AE73+AF73</f>
        <v>0</v>
      </c>
      <c r="AI73">
        <v>0</v>
      </c>
      <c r="AJ73">
        <v>0</v>
      </c>
      <c r="AK73">
        <f>IF(AI73*$H$13&gt;=AM73,1.0,(AM73/(AM73-AI73*$H$13)))</f>
        <v>0</v>
      </c>
      <c r="AL73">
        <f>(AK73-1)*100</f>
        <v>0</v>
      </c>
      <c r="AM73">
        <f>MAX(0,($B$13+$C$13*DE73)/(1+$D$13*DE73)*CX73/(CZ73+273)*$E$13)</f>
        <v>0</v>
      </c>
      <c r="AN73" t="s">
        <v>398</v>
      </c>
      <c r="AO73" t="s">
        <v>398</v>
      </c>
      <c r="AP73">
        <v>0</v>
      </c>
      <c r="AQ73">
        <v>0</v>
      </c>
      <c r="AR73">
        <f>1-AP73/AQ73</f>
        <v>0</v>
      </c>
      <c r="AS73">
        <v>0</v>
      </c>
      <c r="AT73" t="s">
        <v>398</v>
      </c>
      <c r="AU73" t="s">
        <v>398</v>
      </c>
      <c r="AV73">
        <v>0</v>
      </c>
      <c r="AW73">
        <v>0</v>
      </c>
      <c r="AX73">
        <f>1-AV73/AW73</f>
        <v>0</v>
      </c>
      <c r="AY73">
        <v>0.5</v>
      </c>
      <c r="AZ73">
        <f>CI73</f>
        <v>0</v>
      </c>
      <c r="BA73">
        <f>N73</f>
        <v>0</v>
      </c>
      <c r="BB73">
        <f>AX73*AY73*AZ73</f>
        <v>0</v>
      </c>
      <c r="BC73">
        <f>(BA73-AS73)/AZ73</f>
        <v>0</v>
      </c>
      <c r="BD73">
        <f>(AQ73-AW73)/AW73</f>
        <v>0</v>
      </c>
      <c r="BE73">
        <f>AP73/(AR73+AP73/AW73)</f>
        <v>0</v>
      </c>
      <c r="BF73" t="s">
        <v>398</v>
      </c>
      <c r="BG73">
        <v>0</v>
      </c>
      <c r="BH73">
        <f>IF(BG73&lt;&gt;0, BG73, BE73)</f>
        <v>0</v>
      </c>
      <c r="BI73">
        <f>1-BH73/AW73</f>
        <v>0</v>
      </c>
      <c r="BJ73">
        <f>(AW73-AV73)/(AW73-BH73)</f>
        <v>0</v>
      </c>
      <c r="BK73">
        <f>(AQ73-AW73)/(AQ73-BH73)</f>
        <v>0</v>
      </c>
      <c r="BL73">
        <f>(AW73-AV73)/(AW73-AP73)</f>
        <v>0</v>
      </c>
      <c r="BM73">
        <f>(AQ73-AW73)/(AQ73-AP73)</f>
        <v>0</v>
      </c>
      <c r="BN73">
        <f>(BJ73*BH73/AV73)</f>
        <v>0</v>
      </c>
      <c r="BO73">
        <f>(1-BN73)</f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f>$B$11*DF73+$C$11*DG73+$F$11*DR73*(1-DU73)</f>
        <v>0</v>
      </c>
      <c r="CI73">
        <f>CH73*CJ73</f>
        <v>0</v>
      </c>
      <c r="CJ73">
        <f>($B$11*$D$9+$C$11*$D$9+$F$11*((EE73+DW73)/MAX(EE73+DW73+EF73, 0.1)*$I$9+EF73/MAX(EE73+DW73+EF73, 0.1)*$J$9))/($B$11+$C$11+$F$11)</f>
        <v>0</v>
      </c>
      <c r="CK73">
        <f>($B$11*$K$9+$C$11*$K$9+$F$11*((EE73+DW73)/MAX(EE73+DW73+EF73, 0.1)*$P$9+EF73/MAX(EE73+DW73+EF73, 0.1)*$Q$9))/($B$11+$C$11+$F$11)</f>
        <v>0</v>
      </c>
      <c r="CL73">
        <v>6</v>
      </c>
      <c r="CM73">
        <v>0.5</v>
      </c>
      <c r="CN73" t="s">
        <v>399</v>
      </c>
      <c r="CO73">
        <v>2</v>
      </c>
      <c r="CP73">
        <v>1657686950.1</v>
      </c>
      <c r="CQ73">
        <v>967.527</v>
      </c>
      <c r="CR73">
        <v>1000</v>
      </c>
      <c r="CS73">
        <v>26.7236</v>
      </c>
      <c r="CT73">
        <v>20.871</v>
      </c>
      <c r="CU73">
        <v>958.359</v>
      </c>
      <c r="CV73">
        <v>25.2462</v>
      </c>
      <c r="CW73">
        <v>550.2859999999999</v>
      </c>
      <c r="CX73">
        <v>100.761</v>
      </c>
      <c r="CY73">
        <v>0.100201</v>
      </c>
      <c r="CZ73">
        <v>30.1145</v>
      </c>
      <c r="DA73">
        <v>37.3421</v>
      </c>
      <c r="DB73">
        <v>999.9</v>
      </c>
      <c r="DC73">
        <v>0</v>
      </c>
      <c r="DD73">
        <v>0</v>
      </c>
      <c r="DE73">
        <v>4983.75</v>
      </c>
      <c r="DF73">
        <v>0</v>
      </c>
      <c r="DG73">
        <v>1477.91</v>
      </c>
      <c r="DH73">
        <v>-32.5027</v>
      </c>
      <c r="DI73">
        <v>994.062</v>
      </c>
      <c r="DJ73">
        <v>1021.32</v>
      </c>
      <c r="DK73">
        <v>5.85258</v>
      </c>
      <c r="DL73">
        <v>1000</v>
      </c>
      <c r="DM73">
        <v>20.871</v>
      </c>
      <c r="DN73">
        <v>2.69269</v>
      </c>
      <c r="DO73">
        <v>2.10298</v>
      </c>
      <c r="DP73">
        <v>22.2406</v>
      </c>
      <c r="DQ73">
        <v>18.2418</v>
      </c>
      <c r="DR73">
        <v>1499.95</v>
      </c>
      <c r="DS73">
        <v>0.973001</v>
      </c>
      <c r="DT73">
        <v>0.0269987</v>
      </c>
      <c r="DU73">
        <v>0</v>
      </c>
      <c r="DV73">
        <v>1.8359</v>
      </c>
      <c r="DW73">
        <v>0</v>
      </c>
      <c r="DX73">
        <v>16993</v>
      </c>
      <c r="DY73">
        <v>13303.1</v>
      </c>
      <c r="DZ73">
        <v>41.25</v>
      </c>
      <c r="EA73">
        <v>43.562</v>
      </c>
      <c r="EB73">
        <v>41.812</v>
      </c>
      <c r="EC73">
        <v>42.75</v>
      </c>
      <c r="ED73">
        <v>41.375</v>
      </c>
      <c r="EE73">
        <v>1459.45</v>
      </c>
      <c r="EF73">
        <v>40.5</v>
      </c>
      <c r="EG73">
        <v>0</v>
      </c>
      <c r="EH73">
        <v>1657686951.3</v>
      </c>
      <c r="EI73">
        <v>0</v>
      </c>
      <c r="EJ73">
        <v>2.393904</v>
      </c>
      <c r="EK73">
        <v>-1.417369239406002</v>
      </c>
      <c r="EL73">
        <v>-868.5384597385126</v>
      </c>
      <c r="EM73">
        <v>17207.836</v>
      </c>
      <c r="EN73">
        <v>15</v>
      </c>
      <c r="EO73">
        <v>1657686981.6</v>
      </c>
      <c r="EP73" t="s">
        <v>574</v>
      </c>
      <c r="EQ73">
        <v>1657686981.6</v>
      </c>
      <c r="ER73">
        <v>1657686488.6</v>
      </c>
      <c r="ES73">
        <v>50</v>
      </c>
      <c r="ET73">
        <v>-0.019</v>
      </c>
      <c r="EU73">
        <v>0.008</v>
      </c>
      <c r="EV73">
        <v>9.167999999999999</v>
      </c>
      <c r="EW73">
        <v>1.274</v>
      </c>
      <c r="EX73">
        <v>1000</v>
      </c>
      <c r="EY73">
        <v>21</v>
      </c>
      <c r="EZ73">
        <v>0.1</v>
      </c>
      <c r="FA73">
        <v>0.02</v>
      </c>
      <c r="FB73">
        <v>-33.09763658536585</v>
      </c>
      <c r="FC73">
        <v>1.856069686411147</v>
      </c>
      <c r="FD73">
        <v>0.2065879400018161</v>
      </c>
      <c r="FE73">
        <v>0</v>
      </c>
      <c r="FF73">
        <v>5.88278512195122</v>
      </c>
      <c r="FG73">
        <v>-0.07977930313588946</v>
      </c>
      <c r="FH73">
        <v>0.01702984942172397</v>
      </c>
      <c r="FI73">
        <v>1</v>
      </c>
      <c r="FJ73">
        <v>1</v>
      </c>
      <c r="FK73">
        <v>2</v>
      </c>
      <c r="FL73" t="s">
        <v>401</v>
      </c>
      <c r="FM73">
        <v>3.05213</v>
      </c>
      <c r="FN73">
        <v>2.76408</v>
      </c>
      <c r="FO73">
        <v>0.183386</v>
      </c>
      <c r="FP73">
        <v>0.189265</v>
      </c>
      <c r="FQ73">
        <v>0.123011</v>
      </c>
      <c r="FR73">
        <v>0.107773</v>
      </c>
      <c r="FS73">
        <v>25465.4</v>
      </c>
      <c r="FT73">
        <v>19874.2</v>
      </c>
      <c r="FU73">
        <v>29320.5</v>
      </c>
      <c r="FV73">
        <v>24007.2</v>
      </c>
      <c r="FW73">
        <v>33560.4</v>
      </c>
      <c r="FX73">
        <v>31272.4</v>
      </c>
      <c r="FY73">
        <v>42045.5</v>
      </c>
      <c r="FZ73">
        <v>39150.5</v>
      </c>
      <c r="GA73">
        <v>2.0062</v>
      </c>
      <c r="GB73">
        <v>1.83312</v>
      </c>
      <c r="GC73">
        <v>0.41806</v>
      </c>
      <c r="GD73">
        <v>0</v>
      </c>
      <c r="GE73">
        <v>30.582</v>
      </c>
      <c r="GF73">
        <v>999.9</v>
      </c>
      <c r="GG73">
        <v>44.1</v>
      </c>
      <c r="GH73">
        <v>38.5</v>
      </c>
      <c r="GI73">
        <v>29.9353</v>
      </c>
      <c r="GJ73">
        <v>30.7885</v>
      </c>
      <c r="GK73">
        <v>34.8237</v>
      </c>
      <c r="GL73">
        <v>1</v>
      </c>
      <c r="GM73">
        <v>0.617706</v>
      </c>
      <c r="GN73">
        <v>3.93296</v>
      </c>
      <c r="GO73">
        <v>20.2237</v>
      </c>
      <c r="GP73">
        <v>5.22463</v>
      </c>
      <c r="GQ73">
        <v>11.9141</v>
      </c>
      <c r="GR73">
        <v>4.9636</v>
      </c>
      <c r="GS73">
        <v>3.292</v>
      </c>
      <c r="GT73">
        <v>9999</v>
      </c>
      <c r="GU73">
        <v>9999</v>
      </c>
      <c r="GV73">
        <v>9999</v>
      </c>
      <c r="GW73">
        <v>994.5</v>
      </c>
      <c r="GX73">
        <v>1.87737</v>
      </c>
      <c r="GY73">
        <v>1.87576</v>
      </c>
      <c r="GZ73">
        <v>1.8744</v>
      </c>
      <c r="HA73">
        <v>1.87369</v>
      </c>
      <c r="HB73">
        <v>1.87501</v>
      </c>
      <c r="HC73">
        <v>1.86998</v>
      </c>
      <c r="HD73">
        <v>1.87422</v>
      </c>
      <c r="HE73">
        <v>1.87927</v>
      </c>
      <c r="HF73">
        <v>0</v>
      </c>
      <c r="HG73">
        <v>0</v>
      </c>
      <c r="HH73">
        <v>0</v>
      </c>
      <c r="HI73">
        <v>0</v>
      </c>
      <c r="HJ73" t="s">
        <v>402</v>
      </c>
      <c r="HK73" t="s">
        <v>403</v>
      </c>
      <c r="HL73" t="s">
        <v>404</v>
      </c>
      <c r="HM73" t="s">
        <v>405</v>
      </c>
      <c r="HN73" t="s">
        <v>405</v>
      </c>
      <c r="HO73" t="s">
        <v>404</v>
      </c>
      <c r="HP73">
        <v>0</v>
      </c>
      <c r="HQ73">
        <v>100</v>
      </c>
      <c r="HR73">
        <v>100</v>
      </c>
      <c r="HS73">
        <v>9.167999999999999</v>
      </c>
      <c r="HT73">
        <v>1.4774</v>
      </c>
      <c r="HU73">
        <v>5.580258178112649</v>
      </c>
      <c r="HV73">
        <v>0.006528983496677464</v>
      </c>
      <c r="HW73">
        <v>-3.637491770542342E-06</v>
      </c>
      <c r="HX73">
        <v>7.290883958971773E-10</v>
      </c>
      <c r="HY73">
        <v>0.5131521853236063</v>
      </c>
      <c r="HZ73">
        <v>0.04196336603461088</v>
      </c>
      <c r="IA73">
        <v>-0.0004000174321647373</v>
      </c>
      <c r="IB73">
        <v>9.93194025241378E-06</v>
      </c>
      <c r="IC73">
        <v>1</v>
      </c>
      <c r="ID73">
        <v>2008</v>
      </c>
      <c r="IE73">
        <v>1</v>
      </c>
      <c r="IF73">
        <v>25</v>
      </c>
      <c r="IG73">
        <v>1.3</v>
      </c>
      <c r="IH73">
        <v>7.7</v>
      </c>
      <c r="II73">
        <v>2.20825</v>
      </c>
      <c r="IJ73">
        <v>2.44507</v>
      </c>
      <c r="IK73">
        <v>1.42578</v>
      </c>
      <c r="IL73">
        <v>2.28271</v>
      </c>
      <c r="IM73">
        <v>1.54785</v>
      </c>
      <c r="IN73">
        <v>2.3877</v>
      </c>
      <c r="IO73">
        <v>41.4301</v>
      </c>
      <c r="IP73">
        <v>14.386</v>
      </c>
      <c r="IQ73">
        <v>18</v>
      </c>
      <c r="IR73">
        <v>579.79</v>
      </c>
      <c r="IS73">
        <v>451.551</v>
      </c>
      <c r="IT73">
        <v>25.0008</v>
      </c>
      <c r="IU73">
        <v>34.6239</v>
      </c>
      <c r="IV73">
        <v>30.0005</v>
      </c>
      <c r="IW73">
        <v>34.4215</v>
      </c>
      <c r="IX73">
        <v>34.329</v>
      </c>
      <c r="IY73">
        <v>44.2363</v>
      </c>
      <c r="IZ73">
        <v>32.2168</v>
      </c>
      <c r="JA73">
        <v>0</v>
      </c>
      <c r="JB73">
        <v>25</v>
      </c>
      <c r="JC73">
        <v>1000</v>
      </c>
      <c r="JD73">
        <v>20.7894</v>
      </c>
      <c r="JE73">
        <v>97.7261</v>
      </c>
      <c r="JF73">
        <v>99.62350000000001</v>
      </c>
    </row>
    <row r="74" spans="1:266">
      <c r="A74">
        <v>58</v>
      </c>
      <c r="B74">
        <v>1657687057.6</v>
      </c>
      <c r="C74">
        <v>8831.099999904633</v>
      </c>
      <c r="D74" t="s">
        <v>575</v>
      </c>
      <c r="E74" t="s">
        <v>576</v>
      </c>
      <c r="F74" t="s">
        <v>394</v>
      </c>
      <c r="H74" t="s">
        <v>451</v>
      </c>
      <c r="I74" t="s">
        <v>541</v>
      </c>
      <c r="J74" t="s">
        <v>542</v>
      </c>
      <c r="K74">
        <v>1657687057.6</v>
      </c>
      <c r="L74">
        <f>(M74)/1000</f>
        <v>0</v>
      </c>
      <c r="M74">
        <f>1000*CW74*AK74*(CS74-CT74)/(100*CL74*(1000-AK74*CS74))</f>
        <v>0</v>
      </c>
      <c r="N74">
        <f>CW74*AK74*(CR74-CQ74*(1000-AK74*CT74)/(1000-AK74*CS74))/(100*CL74)</f>
        <v>0</v>
      </c>
      <c r="O74">
        <f>CQ74 - IF(AK74&gt;1, N74*CL74*100.0/(AM74*DE74), 0)</f>
        <v>0</v>
      </c>
      <c r="P74">
        <f>((V74-L74/2)*O74-N74)/(V74+L74/2)</f>
        <v>0</v>
      </c>
      <c r="Q74">
        <f>P74*(CX74+CY74)/1000.0</f>
        <v>0</v>
      </c>
      <c r="R74">
        <f>(CQ74 - IF(AK74&gt;1, N74*CL74*100.0/(AM74*DE74), 0))*(CX74+CY74)/1000.0</f>
        <v>0</v>
      </c>
      <c r="S74">
        <f>2.0/((1/U74-1/T74)+SIGN(U74)*SQRT((1/U74-1/T74)*(1/U74-1/T74) + 4*CM74/((CM74+1)*(CM74+1))*(2*1/U74*1/T74-1/T74*1/T74)))</f>
        <v>0</v>
      </c>
      <c r="T74">
        <f>IF(LEFT(CN74,1)&lt;&gt;"0",IF(LEFT(CN74,1)="1",3.0,CO74),$D$5+$E$5*(DE74*CX74/($K$5*1000))+$F$5*(DE74*CX74/($K$5*1000))*MAX(MIN(CL74,$J$5),$I$5)*MAX(MIN(CL74,$J$5),$I$5)+$G$5*MAX(MIN(CL74,$J$5),$I$5)*(DE74*CX74/($K$5*1000))+$H$5*(DE74*CX74/($K$5*1000))*(DE74*CX74/($K$5*1000)))</f>
        <v>0</v>
      </c>
      <c r="U74">
        <f>L74*(1000-(1000*0.61365*exp(17.502*Y74/(240.97+Y74))/(CX74+CY74)+CS74)/2)/(1000*0.61365*exp(17.502*Y74/(240.97+Y74))/(CX74+CY74)-CS74)</f>
        <v>0</v>
      </c>
      <c r="V74">
        <f>1/((CM74+1)/(S74/1.6)+1/(T74/1.37)) + CM74/((CM74+1)/(S74/1.6) + CM74/(T74/1.37))</f>
        <v>0</v>
      </c>
      <c r="W74">
        <f>(CH74*CK74)</f>
        <v>0</v>
      </c>
      <c r="X74">
        <f>(CZ74+(W74+2*0.95*5.67E-8*(((CZ74+$B$7)+273)^4-(CZ74+273)^4)-44100*L74)/(1.84*29.3*T74+8*0.95*5.67E-8*(CZ74+273)^3))</f>
        <v>0</v>
      </c>
      <c r="Y74">
        <f>($C$7*DA74+$D$7*DB74+$E$7*X74)</f>
        <v>0</v>
      </c>
      <c r="Z74">
        <f>0.61365*exp(17.502*Y74/(240.97+Y74))</f>
        <v>0</v>
      </c>
      <c r="AA74">
        <f>(AB74/AC74*100)</f>
        <v>0</v>
      </c>
      <c r="AB74">
        <f>CS74*(CX74+CY74)/1000</f>
        <v>0</v>
      </c>
      <c r="AC74">
        <f>0.61365*exp(17.502*CZ74/(240.97+CZ74))</f>
        <v>0</v>
      </c>
      <c r="AD74">
        <f>(Z74-CS74*(CX74+CY74)/1000)</f>
        <v>0</v>
      </c>
      <c r="AE74">
        <f>(-L74*44100)</f>
        <v>0</v>
      </c>
      <c r="AF74">
        <f>2*29.3*T74*0.92*(CZ74-Y74)</f>
        <v>0</v>
      </c>
      <c r="AG74">
        <f>2*0.95*5.67E-8*(((CZ74+$B$7)+273)^4-(Y74+273)^4)</f>
        <v>0</v>
      </c>
      <c r="AH74">
        <f>W74+AG74+AE74+AF74</f>
        <v>0</v>
      </c>
      <c r="AI74">
        <v>0</v>
      </c>
      <c r="AJ74">
        <v>0</v>
      </c>
      <c r="AK74">
        <f>IF(AI74*$H$13&gt;=AM74,1.0,(AM74/(AM74-AI74*$H$13)))</f>
        <v>0</v>
      </c>
      <c r="AL74">
        <f>(AK74-1)*100</f>
        <v>0</v>
      </c>
      <c r="AM74">
        <f>MAX(0,($B$13+$C$13*DE74)/(1+$D$13*DE74)*CX74/(CZ74+273)*$E$13)</f>
        <v>0</v>
      </c>
      <c r="AN74" t="s">
        <v>398</v>
      </c>
      <c r="AO74" t="s">
        <v>398</v>
      </c>
      <c r="AP74">
        <v>0</v>
      </c>
      <c r="AQ74">
        <v>0</v>
      </c>
      <c r="AR74">
        <f>1-AP74/AQ74</f>
        <v>0</v>
      </c>
      <c r="AS74">
        <v>0</v>
      </c>
      <c r="AT74" t="s">
        <v>398</v>
      </c>
      <c r="AU74" t="s">
        <v>398</v>
      </c>
      <c r="AV74">
        <v>0</v>
      </c>
      <c r="AW74">
        <v>0</v>
      </c>
      <c r="AX74">
        <f>1-AV74/AW74</f>
        <v>0</v>
      </c>
      <c r="AY74">
        <v>0.5</v>
      </c>
      <c r="AZ74">
        <f>CI74</f>
        <v>0</v>
      </c>
      <c r="BA74">
        <f>N74</f>
        <v>0</v>
      </c>
      <c r="BB74">
        <f>AX74*AY74*AZ74</f>
        <v>0</v>
      </c>
      <c r="BC74">
        <f>(BA74-AS74)/AZ74</f>
        <v>0</v>
      </c>
      <c r="BD74">
        <f>(AQ74-AW74)/AW74</f>
        <v>0</v>
      </c>
      <c r="BE74">
        <f>AP74/(AR74+AP74/AW74)</f>
        <v>0</v>
      </c>
      <c r="BF74" t="s">
        <v>398</v>
      </c>
      <c r="BG74">
        <v>0</v>
      </c>
      <c r="BH74">
        <f>IF(BG74&lt;&gt;0, BG74, BE74)</f>
        <v>0</v>
      </c>
      <c r="BI74">
        <f>1-BH74/AW74</f>
        <v>0</v>
      </c>
      <c r="BJ74">
        <f>(AW74-AV74)/(AW74-BH74)</f>
        <v>0</v>
      </c>
      <c r="BK74">
        <f>(AQ74-AW74)/(AQ74-BH74)</f>
        <v>0</v>
      </c>
      <c r="BL74">
        <f>(AW74-AV74)/(AW74-AP74)</f>
        <v>0</v>
      </c>
      <c r="BM74">
        <f>(AQ74-AW74)/(AQ74-AP74)</f>
        <v>0</v>
      </c>
      <c r="BN74">
        <f>(BJ74*BH74/AV74)</f>
        <v>0</v>
      </c>
      <c r="BO74">
        <f>(1-BN74)</f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f>$B$11*DF74+$C$11*DG74+$F$11*DR74*(1-DU74)</f>
        <v>0</v>
      </c>
      <c r="CI74">
        <f>CH74*CJ74</f>
        <v>0</v>
      </c>
      <c r="CJ74">
        <f>($B$11*$D$9+$C$11*$D$9+$F$11*((EE74+DW74)/MAX(EE74+DW74+EF74, 0.1)*$I$9+EF74/MAX(EE74+DW74+EF74, 0.1)*$J$9))/($B$11+$C$11+$F$11)</f>
        <v>0</v>
      </c>
      <c r="CK74">
        <f>($B$11*$K$9+$C$11*$K$9+$F$11*((EE74+DW74)/MAX(EE74+DW74+EF74, 0.1)*$P$9+EF74/MAX(EE74+DW74+EF74, 0.1)*$Q$9))/($B$11+$C$11+$F$11)</f>
        <v>0</v>
      </c>
      <c r="CL74">
        <v>6</v>
      </c>
      <c r="CM74">
        <v>0.5</v>
      </c>
      <c r="CN74" t="s">
        <v>399</v>
      </c>
      <c r="CO74">
        <v>2</v>
      </c>
      <c r="CP74">
        <v>1657687057.6</v>
      </c>
      <c r="CQ74">
        <v>1166.09</v>
      </c>
      <c r="CR74">
        <v>1199.95</v>
      </c>
      <c r="CS74">
        <v>26.667</v>
      </c>
      <c r="CT74">
        <v>20.841</v>
      </c>
      <c r="CU74">
        <v>1156.59</v>
      </c>
      <c r="CV74">
        <v>25.1918</v>
      </c>
      <c r="CW74">
        <v>550.126</v>
      </c>
      <c r="CX74">
        <v>100.755</v>
      </c>
      <c r="CY74">
        <v>0.100022</v>
      </c>
      <c r="CZ74">
        <v>30.0986</v>
      </c>
      <c r="DA74">
        <v>33.6555</v>
      </c>
      <c r="DB74">
        <v>999.9</v>
      </c>
      <c r="DC74">
        <v>0</v>
      </c>
      <c r="DD74">
        <v>0</v>
      </c>
      <c r="DE74">
        <v>4998.75</v>
      </c>
      <c r="DF74">
        <v>0</v>
      </c>
      <c r="DG74">
        <v>1482.36</v>
      </c>
      <c r="DH74">
        <v>-33.9937</v>
      </c>
      <c r="DI74">
        <v>1197.91</v>
      </c>
      <c r="DJ74">
        <v>1225.5</v>
      </c>
      <c r="DK74">
        <v>5.82598</v>
      </c>
      <c r="DL74">
        <v>1199.95</v>
      </c>
      <c r="DM74">
        <v>20.841</v>
      </c>
      <c r="DN74">
        <v>2.68683</v>
      </c>
      <c r="DO74">
        <v>2.09983</v>
      </c>
      <c r="DP74">
        <v>22.2048</v>
      </c>
      <c r="DQ74">
        <v>18.2179</v>
      </c>
      <c r="DR74">
        <v>1499.98</v>
      </c>
      <c r="DS74">
        <v>0.973001</v>
      </c>
      <c r="DT74">
        <v>0.0269987</v>
      </c>
      <c r="DU74">
        <v>0</v>
      </c>
      <c r="DV74">
        <v>2.1625</v>
      </c>
      <c r="DW74">
        <v>0</v>
      </c>
      <c r="DX74">
        <v>17004.6</v>
      </c>
      <c r="DY74">
        <v>13303.4</v>
      </c>
      <c r="DZ74">
        <v>41.25</v>
      </c>
      <c r="EA74">
        <v>43.562</v>
      </c>
      <c r="EB74">
        <v>41.812</v>
      </c>
      <c r="EC74">
        <v>42.687</v>
      </c>
      <c r="ED74">
        <v>41.312</v>
      </c>
      <c r="EE74">
        <v>1459.48</v>
      </c>
      <c r="EF74">
        <v>40.5</v>
      </c>
      <c r="EG74">
        <v>0</v>
      </c>
      <c r="EH74">
        <v>1657687058.7</v>
      </c>
      <c r="EI74">
        <v>0</v>
      </c>
      <c r="EJ74">
        <v>2.30793076923077</v>
      </c>
      <c r="EK74">
        <v>0.9794256446660363</v>
      </c>
      <c r="EL74">
        <v>-752.3316244847049</v>
      </c>
      <c r="EM74">
        <v>17159.70384615384</v>
      </c>
      <c r="EN74">
        <v>15</v>
      </c>
      <c r="EO74">
        <v>1657687098.1</v>
      </c>
      <c r="EP74" t="s">
        <v>577</v>
      </c>
      <c r="EQ74">
        <v>1657687098.1</v>
      </c>
      <c r="ER74">
        <v>1657686488.6</v>
      </c>
      <c r="ES74">
        <v>51</v>
      </c>
      <c r="ET74">
        <v>0.092</v>
      </c>
      <c r="EU74">
        <v>0.008</v>
      </c>
      <c r="EV74">
        <v>9.5</v>
      </c>
      <c r="EW74">
        <v>1.274</v>
      </c>
      <c r="EX74">
        <v>1200</v>
      </c>
      <c r="EY74">
        <v>21</v>
      </c>
      <c r="EZ74">
        <v>0.11</v>
      </c>
      <c r="FA74">
        <v>0.02</v>
      </c>
      <c r="FB74">
        <v>-34.55246829268292</v>
      </c>
      <c r="FC74">
        <v>1.875844599303167</v>
      </c>
      <c r="FD74">
        <v>0.1982649907462779</v>
      </c>
      <c r="FE74">
        <v>0</v>
      </c>
      <c r="FF74">
        <v>5.86178487804878</v>
      </c>
      <c r="FG74">
        <v>-0.2864134494773546</v>
      </c>
      <c r="FH74">
        <v>0.03016861114065178</v>
      </c>
      <c r="FI74">
        <v>1</v>
      </c>
      <c r="FJ74">
        <v>1</v>
      </c>
      <c r="FK74">
        <v>2</v>
      </c>
      <c r="FL74" t="s">
        <v>401</v>
      </c>
      <c r="FM74">
        <v>3.05163</v>
      </c>
      <c r="FN74">
        <v>2.76397</v>
      </c>
      <c r="FO74">
        <v>0.20683</v>
      </c>
      <c r="FP74">
        <v>0.212502</v>
      </c>
      <c r="FQ74">
        <v>0.122792</v>
      </c>
      <c r="FR74">
        <v>0.107635</v>
      </c>
      <c r="FS74">
        <v>24726.8</v>
      </c>
      <c r="FT74">
        <v>19298.9</v>
      </c>
      <c r="FU74">
        <v>29315.6</v>
      </c>
      <c r="FV74">
        <v>24003.4</v>
      </c>
      <c r="FW74">
        <v>33563.2</v>
      </c>
      <c r="FX74">
        <v>31273.4</v>
      </c>
      <c r="FY74">
        <v>42036.9</v>
      </c>
      <c r="FZ74">
        <v>39144.6</v>
      </c>
      <c r="GA74">
        <v>2.0053</v>
      </c>
      <c r="GB74">
        <v>1.83185</v>
      </c>
      <c r="GC74">
        <v>0.196181</v>
      </c>
      <c r="GD74">
        <v>0</v>
      </c>
      <c r="GE74">
        <v>30.4736</v>
      </c>
      <c r="GF74">
        <v>999.9</v>
      </c>
      <c r="GG74">
        <v>44.2</v>
      </c>
      <c r="GH74">
        <v>38.6</v>
      </c>
      <c r="GI74">
        <v>30.1675</v>
      </c>
      <c r="GJ74">
        <v>31.0185</v>
      </c>
      <c r="GK74">
        <v>35.5609</v>
      </c>
      <c r="GL74">
        <v>1</v>
      </c>
      <c r="GM74">
        <v>0.6253840000000001</v>
      </c>
      <c r="GN74">
        <v>3.88668</v>
      </c>
      <c r="GO74">
        <v>20.2239</v>
      </c>
      <c r="GP74">
        <v>5.22223</v>
      </c>
      <c r="GQ74">
        <v>11.9141</v>
      </c>
      <c r="GR74">
        <v>4.96335</v>
      </c>
      <c r="GS74">
        <v>3.29133</v>
      </c>
      <c r="GT74">
        <v>9999</v>
      </c>
      <c r="GU74">
        <v>9999</v>
      </c>
      <c r="GV74">
        <v>9999</v>
      </c>
      <c r="GW74">
        <v>994.5</v>
      </c>
      <c r="GX74">
        <v>1.87739</v>
      </c>
      <c r="GY74">
        <v>1.87575</v>
      </c>
      <c r="GZ74">
        <v>1.87441</v>
      </c>
      <c r="HA74">
        <v>1.87377</v>
      </c>
      <c r="HB74">
        <v>1.87503</v>
      </c>
      <c r="HC74">
        <v>1.87</v>
      </c>
      <c r="HD74">
        <v>1.87423</v>
      </c>
      <c r="HE74">
        <v>1.87927</v>
      </c>
      <c r="HF74">
        <v>0</v>
      </c>
      <c r="HG74">
        <v>0</v>
      </c>
      <c r="HH74">
        <v>0</v>
      </c>
      <c r="HI74">
        <v>0</v>
      </c>
      <c r="HJ74" t="s">
        <v>402</v>
      </c>
      <c r="HK74" t="s">
        <v>403</v>
      </c>
      <c r="HL74" t="s">
        <v>404</v>
      </c>
      <c r="HM74" t="s">
        <v>405</v>
      </c>
      <c r="HN74" t="s">
        <v>405</v>
      </c>
      <c r="HO74" t="s">
        <v>404</v>
      </c>
      <c r="HP74">
        <v>0</v>
      </c>
      <c r="HQ74">
        <v>100</v>
      </c>
      <c r="HR74">
        <v>100</v>
      </c>
      <c r="HS74">
        <v>9.5</v>
      </c>
      <c r="HT74">
        <v>1.4752</v>
      </c>
      <c r="HU74">
        <v>5.560573696151851</v>
      </c>
      <c r="HV74">
        <v>0.006528983496677464</v>
      </c>
      <c r="HW74">
        <v>-3.637491770542342E-06</v>
      </c>
      <c r="HX74">
        <v>7.290883958971773E-10</v>
      </c>
      <c r="HY74">
        <v>0.5131521853236063</v>
      </c>
      <c r="HZ74">
        <v>0.04196336603461088</v>
      </c>
      <c r="IA74">
        <v>-0.0004000174321647373</v>
      </c>
      <c r="IB74">
        <v>9.93194025241378E-06</v>
      </c>
      <c r="IC74">
        <v>1</v>
      </c>
      <c r="ID74">
        <v>2008</v>
      </c>
      <c r="IE74">
        <v>1</v>
      </c>
      <c r="IF74">
        <v>25</v>
      </c>
      <c r="IG74">
        <v>1.3</v>
      </c>
      <c r="IH74">
        <v>9.5</v>
      </c>
      <c r="II74">
        <v>2.56958</v>
      </c>
      <c r="IJ74">
        <v>2.43652</v>
      </c>
      <c r="IK74">
        <v>1.42578</v>
      </c>
      <c r="IL74">
        <v>2.28149</v>
      </c>
      <c r="IM74">
        <v>1.54785</v>
      </c>
      <c r="IN74">
        <v>2.40112</v>
      </c>
      <c r="IO74">
        <v>41.4822</v>
      </c>
      <c r="IP74">
        <v>14.3597</v>
      </c>
      <c r="IQ74">
        <v>18</v>
      </c>
      <c r="IR74">
        <v>579.992</v>
      </c>
      <c r="IS74">
        <v>451.438</v>
      </c>
      <c r="IT74">
        <v>25</v>
      </c>
      <c r="IU74">
        <v>34.7111</v>
      </c>
      <c r="IV74">
        <v>30.0003</v>
      </c>
      <c r="IW74">
        <v>34.5199</v>
      </c>
      <c r="IX74">
        <v>34.4262</v>
      </c>
      <c r="IY74">
        <v>51.4565</v>
      </c>
      <c r="IZ74">
        <v>32.4562</v>
      </c>
      <c r="JA74">
        <v>0</v>
      </c>
      <c r="JB74">
        <v>25</v>
      </c>
      <c r="JC74">
        <v>1200</v>
      </c>
      <c r="JD74">
        <v>20.8528</v>
      </c>
      <c r="JE74">
        <v>97.7075</v>
      </c>
      <c r="JF74">
        <v>99.60809999999999</v>
      </c>
    </row>
    <row r="75" spans="1:266">
      <c r="A75">
        <v>59</v>
      </c>
      <c r="B75">
        <v>1657687174.1</v>
      </c>
      <c r="C75">
        <v>8947.599999904633</v>
      </c>
      <c r="D75" t="s">
        <v>578</v>
      </c>
      <c r="E75" t="s">
        <v>579</v>
      </c>
      <c r="F75" t="s">
        <v>394</v>
      </c>
      <c r="H75" t="s">
        <v>451</v>
      </c>
      <c r="I75" t="s">
        <v>541</v>
      </c>
      <c r="J75" t="s">
        <v>542</v>
      </c>
      <c r="K75">
        <v>1657687174.1</v>
      </c>
      <c r="L75">
        <f>(M75)/1000</f>
        <v>0</v>
      </c>
      <c r="M75">
        <f>1000*CW75*AK75*(CS75-CT75)/(100*CL75*(1000-AK75*CS75))</f>
        <v>0</v>
      </c>
      <c r="N75">
        <f>CW75*AK75*(CR75-CQ75*(1000-AK75*CT75)/(1000-AK75*CS75))/(100*CL75)</f>
        <v>0</v>
      </c>
      <c r="O75">
        <f>CQ75 - IF(AK75&gt;1, N75*CL75*100.0/(AM75*DE75), 0)</f>
        <v>0</v>
      </c>
      <c r="P75">
        <f>((V75-L75/2)*O75-N75)/(V75+L75/2)</f>
        <v>0</v>
      </c>
      <c r="Q75">
        <f>P75*(CX75+CY75)/1000.0</f>
        <v>0</v>
      </c>
      <c r="R75">
        <f>(CQ75 - IF(AK75&gt;1, N75*CL75*100.0/(AM75*DE75), 0))*(CX75+CY75)/1000.0</f>
        <v>0</v>
      </c>
      <c r="S75">
        <f>2.0/((1/U75-1/T75)+SIGN(U75)*SQRT((1/U75-1/T75)*(1/U75-1/T75) + 4*CM75/((CM75+1)*(CM75+1))*(2*1/U75*1/T75-1/T75*1/T75)))</f>
        <v>0</v>
      </c>
      <c r="T75">
        <f>IF(LEFT(CN75,1)&lt;&gt;"0",IF(LEFT(CN75,1)="1",3.0,CO75),$D$5+$E$5*(DE75*CX75/($K$5*1000))+$F$5*(DE75*CX75/($K$5*1000))*MAX(MIN(CL75,$J$5),$I$5)*MAX(MIN(CL75,$J$5),$I$5)+$G$5*MAX(MIN(CL75,$J$5),$I$5)*(DE75*CX75/($K$5*1000))+$H$5*(DE75*CX75/($K$5*1000))*(DE75*CX75/($K$5*1000)))</f>
        <v>0</v>
      </c>
      <c r="U75">
        <f>L75*(1000-(1000*0.61365*exp(17.502*Y75/(240.97+Y75))/(CX75+CY75)+CS75)/2)/(1000*0.61365*exp(17.502*Y75/(240.97+Y75))/(CX75+CY75)-CS75)</f>
        <v>0</v>
      </c>
      <c r="V75">
        <f>1/((CM75+1)/(S75/1.6)+1/(T75/1.37)) + CM75/((CM75+1)/(S75/1.6) + CM75/(T75/1.37))</f>
        <v>0</v>
      </c>
      <c r="W75">
        <f>(CH75*CK75)</f>
        <v>0</v>
      </c>
      <c r="X75">
        <f>(CZ75+(W75+2*0.95*5.67E-8*(((CZ75+$B$7)+273)^4-(CZ75+273)^4)-44100*L75)/(1.84*29.3*T75+8*0.95*5.67E-8*(CZ75+273)^3))</f>
        <v>0</v>
      </c>
      <c r="Y75">
        <f>($C$7*DA75+$D$7*DB75+$E$7*X75)</f>
        <v>0</v>
      </c>
      <c r="Z75">
        <f>0.61365*exp(17.502*Y75/(240.97+Y75))</f>
        <v>0</v>
      </c>
      <c r="AA75">
        <f>(AB75/AC75*100)</f>
        <v>0</v>
      </c>
      <c r="AB75">
        <f>CS75*(CX75+CY75)/1000</f>
        <v>0</v>
      </c>
      <c r="AC75">
        <f>0.61365*exp(17.502*CZ75/(240.97+CZ75))</f>
        <v>0</v>
      </c>
      <c r="AD75">
        <f>(Z75-CS75*(CX75+CY75)/1000)</f>
        <v>0</v>
      </c>
      <c r="AE75">
        <f>(-L75*44100)</f>
        <v>0</v>
      </c>
      <c r="AF75">
        <f>2*29.3*T75*0.92*(CZ75-Y75)</f>
        <v>0</v>
      </c>
      <c r="AG75">
        <f>2*0.95*5.67E-8*(((CZ75+$B$7)+273)^4-(Y75+273)^4)</f>
        <v>0</v>
      </c>
      <c r="AH75">
        <f>W75+AG75+AE75+AF75</f>
        <v>0</v>
      </c>
      <c r="AI75">
        <v>0</v>
      </c>
      <c r="AJ75">
        <v>0</v>
      </c>
      <c r="AK75">
        <f>IF(AI75*$H$13&gt;=AM75,1.0,(AM75/(AM75-AI75*$H$13)))</f>
        <v>0</v>
      </c>
      <c r="AL75">
        <f>(AK75-1)*100</f>
        <v>0</v>
      </c>
      <c r="AM75">
        <f>MAX(0,($B$13+$C$13*DE75)/(1+$D$13*DE75)*CX75/(CZ75+273)*$E$13)</f>
        <v>0</v>
      </c>
      <c r="AN75" t="s">
        <v>398</v>
      </c>
      <c r="AO75" t="s">
        <v>398</v>
      </c>
      <c r="AP75">
        <v>0</v>
      </c>
      <c r="AQ75">
        <v>0</v>
      </c>
      <c r="AR75">
        <f>1-AP75/AQ75</f>
        <v>0</v>
      </c>
      <c r="AS75">
        <v>0</v>
      </c>
      <c r="AT75" t="s">
        <v>398</v>
      </c>
      <c r="AU75" t="s">
        <v>398</v>
      </c>
      <c r="AV75">
        <v>0</v>
      </c>
      <c r="AW75">
        <v>0</v>
      </c>
      <c r="AX75">
        <f>1-AV75/AW75</f>
        <v>0</v>
      </c>
      <c r="AY75">
        <v>0.5</v>
      </c>
      <c r="AZ75">
        <f>CI75</f>
        <v>0</v>
      </c>
      <c r="BA75">
        <f>N75</f>
        <v>0</v>
      </c>
      <c r="BB75">
        <f>AX75*AY75*AZ75</f>
        <v>0</v>
      </c>
      <c r="BC75">
        <f>(BA75-AS75)/AZ75</f>
        <v>0</v>
      </c>
      <c r="BD75">
        <f>(AQ75-AW75)/AW75</f>
        <v>0</v>
      </c>
      <c r="BE75">
        <f>AP75/(AR75+AP75/AW75)</f>
        <v>0</v>
      </c>
      <c r="BF75" t="s">
        <v>398</v>
      </c>
      <c r="BG75">
        <v>0</v>
      </c>
      <c r="BH75">
        <f>IF(BG75&lt;&gt;0, BG75, BE75)</f>
        <v>0</v>
      </c>
      <c r="BI75">
        <f>1-BH75/AW75</f>
        <v>0</v>
      </c>
      <c r="BJ75">
        <f>(AW75-AV75)/(AW75-BH75)</f>
        <v>0</v>
      </c>
      <c r="BK75">
        <f>(AQ75-AW75)/(AQ75-BH75)</f>
        <v>0</v>
      </c>
      <c r="BL75">
        <f>(AW75-AV75)/(AW75-AP75)</f>
        <v>0</v>
      </c>
      <c r="BM75">
        <f>(AQ75-AW75)/(AQ75-AP75)</f>
        <v>0</v>
      </c>
      <c r="BN75">
        <f>(BJ75*BH75/AV75)</f>
        <v>0</v>
      </c>
      <c r="BO75">
        <f>(1-BN75)</f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f>$B$11*DF75+$C$11*DG75+$F$11*DR75*(1-DU75)</f>
        <v>0</v>
      </c>
      <c r="CI75">
        <f>CH75*CJ75</f>
        <v>0</v>
      </c>
      <c r="CJ75">
        <f>($B$11*$D$9+$C$11*$D$9+$F$11*((EE75+DW75)/MAX(EE75+DW75+EF75, 0.1)*$I$9+EF75/MAX(EE75+DW75+EF75, 0.1)*$J$9))/($B$11+$C$11+$F$11)</f>
        <v>0</v>
      </c>
      <c r="CK75">
        <f>($B$11*$K$9+$C$11*$K$9+$F$11*((EE75+DW75)/MAX(EE75+DW75+EF75, 0.1)*$P$9+EF75/MAX(EE75+DW75+EF75, 0.1)*$Q$9))/($B$11+$C$11+$F$11)</f>
        <v>0</v>
      </c>
      <c r="CL75">
        <v>6</v>
      </c>
      <c r="CM75">
        <v>0.5</v>
      </c>
      <c r="CN75" t="s">
        <v>399</v>
      </c>
      <c r="CO75">
        <v>2</v>
      </c>
      <c r="CP75">
        <v>1657687174.1</v>
      </c>
      <c r="CQ75">
        <v>1464.094</v>
      </c>
      <c r="CR75">
        <v>1499.95</v>
      </c>
      <c r="CS75">
        <v>26.7497</v>
      </c>
      <c r="CT75">
        <v>21.1553</v>
      </c>
      <c r="CU75">
        <v>1454.24</v>
      </c>
      <c r="CV75">
        <v>25.4777</v>
      </c>
      <c r="CW75">
        <v>550.251</v>
      </c>
      <c r="CX75">
        <v>100.755</v>
      </c>
      <c r="CY75">
        <v>0.100066</v>
      </c>
      <c r="CZ75">
        <v>30.221</v>
      </c>
      <c r="DA75">
        <v>31.8898</v>
      </c>
      <c r="DB75">
        <v>999.9</v>
      </c>
      <c r="DC75">
        <v>0</v>
      </c>
      <c r="DD75">
        <v>0</v>
      </c>
      <c r="DE75">
        <v>4996.25</v>
      </c>
      <c r="DF75">
        <v>0</v>
      </c>
      <c r="DG75">
        <v>1491.37</v>
      </c>
      <c r="DH75">
        <v>-36.0118</v>
      </c>
      <c r="DI75">
        <v>1504.5</v>
      </c>
      <c r="DJ75">
        <v>1532.36</v>
      </c>
      <c r="DK75">
        <v>5.80926</v>
      </c>
      <c r="DL75">
        <v>1499.95</v>
      </c>
      <c r="DM75">
        <v>21.1553</v>
      </c>
      <c r="DN75">
        <v>2.7168</v>
      </c>
      <c r="DO75">
        <v>2.13149</v>
      </c>
      <c r="DP75">
        <v>22.3871</v>
      </c>
      <c r="DQ75">
        <v>18.4565</v>
      </c>
      <c r="DR75">
        <v>1500.11</v>
      </c>
      <c r="DS75">
        <v>0.973006</v>
      </c>
      <c r="DT75">
        <v>0.0269936</v>
      </c>
      <c r="DU75">
        <v>0</v>
      </c>
      <c r="DV75">
        <v>2.5381</v>
      </c>
      <c r="DW75">
        <v>0</v>
      </c>
      <c r="DX75">
        <v>17082.8</v>
      </c>
      <c r="DY75">
        <v>13304.6</v>
      </c>
      <c r="DZ75">
        <v>41.437</v>
      </c>
      <c r="EA75">
        <v>43.75</v>
      </c>
      <c r="EB75">
        <v>42</v>
      </c>
      <c r="EC75">
        <v>42.812</v>
      </c>
      <c r="ED75">
        <v>41.437</v>
      </c>
      <c r="EE75">
        <v>1459.62</v>
      </c>
      <c r="EF75">
        <v>40.49</v>
      </c>
      <c r="EG75">
        <v>0</v>
      </c>
      <c r="EH75">
        <v>1657687175.1</v>
      </c>
      <c r="EI75">
        <v>0</v>
      </c>
      <c r="EJ75">
        <v>2.344923076923077</v>
      </c>
      <c r="EK75">
        <v>1.186646150373508</v>
      </c>
      <c r="EL75">
        <v>-407.3675187335361</v>
      </c>
      <c r="EM75">
        <v>17102.06538461538</v>
      </c>
      <c r="EN75">
        <v>15</v>
      </c>
      <c r="EO75">
        <v>1657687210.1</v>
      </c>
      <c r="EP75" t="s">
        <v>580</v>
      </c>
      <c r="EQ75">
        <v>1657687210.1</v>
      </c>
      <c r="ER75">
        <v>1657687199.1</v>
      </c>
      <c r="ES75">
        <v>52</v>
      </c>
      <c r="ET75">
        <v>0.138</v>
      </c>
      <c r="EU75">
        <v>0.005</v>
      </c>
      <c r="EV75">
        <v>9.853999999999999</v>
      </c>
      <c r="EW75">
        <v>1.272</v>
      </c>
      <c r="EX75">
        <v>1500</v>
      </c>
      <c r="EY75">
        <v>21</v>
      </c>
      <c r="EZ75">
        <v>0.06</v>
      </c>
      <c r="FA75">
        <v>0.02</v>
      </c>
      <c r="FB75">
        <v>-36.81270487804878</v>
      </c>
      <c r="FC75">
        <v>2.992659930313582</v>
      </c>
      <c r="FD75">
        <v>0.3174089329365389</v>
      </c>
      <c r="FE75">
        <v>0</v>
      </c>
      <c r="FF75">
        <v>5.817249268292683</v>
      </c>
      <c r="FG75">
        <v>-0.1088943554006906</v>
      </c>
      <c r="FH75">
        <v>0.01103172860661335</v>
      </c>
      <c r="FI75">
        <v>1</v>
      </c>
      <c r="FJ75">
        <v>1</v>
      </c>
      <c r="FK75">
        <v>2</v>
      </c>
      <c r="FL75" t="s">
        <v>401</v>
      </c>
      <c r="FM75">
        <v>3.05184</v>
      </c>
      <c r="FN75">
        <v>2.764</v>
      </c>
      <c r="FO75">
        <v>0.238462</v>
      </c>
      <c r="FP75">
        <v>0.243882</v>
      </c>
      <c r="FQ75">
        <v>0.123735</v>
      </c>
      <c r="FR75">
        <v>0.108744</v>
      </c>
      <c r="FS75">
        <v>23733.3</v>
      </c>
      <c r="FT75">
        <v>18524.4</v>
      </c>
      <c r="FU75">
        <v>29312.5</v>
      </c>
      <c r="FV75">
        <v>24001.3</v>
      </c>
      <c r="FW75">
        <v>33524.9</v>
      </c>
      <c r="FX75">
        <v>31233.2</v>
      </c>
      <c r="FY75">
        <v>42032.2</v>
      </c>
      <c r="FZ75">
        <v>39141.4</v>
      </c>
      <c r="GA75">
        <v>2.0042</v>
      </c>
      <c r="GB75">
        <v>1.8318</v>
      </c>
      <c r="GC75">
        <v>0.07047879999999999</v>
      </c>
      <c r="GD75">
        <v>0</v>
      </c>
      <c r="GE75">
        <v>30.7453</v>
      </c>
      <c r="GF75">
        <v>999.9</v>
      </c>
      <c r="GG75">
        <v>44.1</v>
      </c>
      <c r="GH75">
        <v>38.6</v>
      </c>
      <c r="GI75">
        <v>30.0995</v>
      </c>
      <c r="GJ75">
        <v>31.0785</v>
      </c>
      <c r="GK75">
        <v>34.7957</v>
      </c>
      <c r="GL75">
        <v>1</v>
      </c>
      <c r="GM75">
        <v>0.6307700000000001</v>
      </c>
      <c r="GN75">
        <v>3.97396</v>
      </c>
      <c r="GO75">
        <v>20.223</v>
      </c>
      <c r="GP75">
        <v>5.22343</v>
      </c>
      <c r="GQ75">
        <v>11.9141</v>
      </c>
      <c r="GR75">
        <v>4.9638</v>
      </c>
      <c r="GS75">
        <v>3.29203</v>
      </c>
      <c r="GT75">
        <v>9999</v>
      </c>
      <c r="GU75">
        <v>9999</v>
      </c>
      <c r="GV75">
        <v>9999</v>
      </c>
      <c r="GW75">
        <v>994.6</v>
      </c>
      <c r="GX75">
        <v>1.87733</v>
      </c>
      <c r="GY75">
        <v>1.87574</v>
      </c>
      <c r="GZ75">
        <v>1.8744</v>
      </c>
      <c r="HA75">
        <v>1.87374</v>
      </c>
      <c r="HB75">
        <v>1.87504</v>
      </c>
      <c r="HC75">
        <v>1.86997</v>
      </c>
      <c r="HD75">
        <v>1.87422</v>
      </c>
      <c r="HE75">
        <v>1.87927</v>
      </c>
      <c r="HF75">
        <v>0</v>
      </c>
      <c r="HG75">
        <v>0</v>
      </c>
      <c r="HH75">
        <v>0</v>
      </c>
      <c r="HI75">
        <v>0</v>
      </c>
      <c r="HJ75" t="s">
        <v>402</v>
      </c>
      <c r="HK75" t="s">
        <v>403</v>
      </c>
      <c r="HL75" t="s">
        <v>404</v>
      </c>
      <c r="HM75" t="s">
        <v>405</v>
      </c>
      <c r="HN75" t="s">
        <v>405</v>
      </c>
      <c r="HO75" t="s">
        <v>404</v>
      </c>
      <c r="HP75">
        <v>0</v>
      </c>
      <c r="HQ75">
        <v>100</v>
      </c>
      <c r="HR75">
        <v>100</v>
      </c>
      <c r="HS75">
        <v>9.853999999999999</v>
      </c>
      <c r="HT75">
        <v>1.272</v>
      </c>
      <c r="HU75">
        <v>5.65280343678192</v>
      </c>
      <c r="HV75">
        <v>0.006528983496677464</v>
      </c>
      <c r="HW75">
        <v>-3.637491770542342E-06</v>
      </c>
      <c r="HX75">
        <v>7.290883958971773E-10</v>
      </c>
      <c r="HY75">
        <v>0.5131521853236063</v>
      </c>
      <c r="HZ75">
        <v>0.04196336603461088</v>
      </c>
      <c r="IA75">
        <v>-0.0004000174321647373</v>
      </c>
      <c r="IB75">
        <v>9.93194025241378E-06</v>
      </c>
      <c r="IC75">
        <v>1</v>
      </c>
      <c r="ID75">
        <v>2008</v>
      </c>
      <c r="IE75">
        <v>1</v>
      </c>
      <c r="IF75">
        <v>25</v>
      </c>
      <c r="IG75">
        <v>1.3</v>
      </c>
      <c r="IH75">
        <v>11.4</v>
      </c>
      <c r="II75">
        <v>3.09082</v>
      </c>
      <c r="IJ75">
        <v>2.42188</v>
      </c>
      <c r="IK75">
        <v>1.42578</v>
      </c>
      <c r="IL75">
        <v>2.28271</v>
      </c>
      <c r="IM75">
        <v>1.54785</v>
      </c>
      <c r="IN75">
        <v>2.3877</v>
      </c>
      <c r="IO75">
        <v>41.5866</v>
      </c>
      <c r="IP75">
        <v>14.3422</v>
      </c>
      <c r="IQ75">
        <v>18</v>
      </c>
      <c r="IR75">
        <v>579.953</v>
      </c>
      <c r="IS75">
        <v>452.03</v>
      </c>
      <c r="IT75">
        <v>25.0006</v>
      </c>
      <c r="IU75">
        <v>34.7914</v>
      </c>
      <c r="IV75">
        <v>30.0004</v>
      </c>
      <c r="IW75">
        <v>34.6072</v>
      </c>
      <c r="IX75">
        <v>34.516</v>
      </c>
      <c r="IY75">
        <v>61.8913</v>
      </c>
      <c r="IZ75">
        <v>31.7261</v>
      </c>
      <c r="JA75">
        <v>0</v>
      </c>
      <c r="JB75">
        <v>25</v>
      </c>
      <c r="JC75">
        <v>1500</v>
      </c>
      <c r="JD75">
        <v>21.1244</v>
      </c>
      <c r="JE75">
        <v>97.697</v>
      </c>
      <c r="JF75">
        <v>99.59990000000001</v>
      </c>
    </row>
    <row r="76" spans="1:266">
      <c r="A76">
        <v>60</v>
      </c>
      <c r="B76">
        <v>1657687286.5</v>
      </c>
      <c r="C76">
        <v>9060</v>
      </c>
      <c r="D76" t="s">
        <v>581</v>
      </c>
      <c r="E76" t="s">
        <v>582</v>
      </c>
      <c r="F76" t="s">
        <v>394</v>
      </c>
      <c r="H76" t="s">
        <v>451</v>
      </c>
      <c r="I76" t="s">
        <v>541</v>
      </c>
      <c r="J76" t="s">
        <v>542</v>
      </c>
      <c r="K76">
        <v>1657687286.5</v>
      </c>
      <c r="L76">
        <f>(M76)/1000</f>
        <v>0</v>
      </c>
      <c r="M76">
        <f>1000*CW76*AK76*(CS76-CT76)/(100*CL76*(1000-AK76*CS76))</f>
        <v>0</v>
      </c>
      <c r="N76">
        <f>CW76*AK76*(CR76-CQ76*(1000-AK76*CT76)/(1000-AK76*CS76))/(100*CL76)</f>
        <v>0</v>
      </c>
      <c r="O76">
        <f>CQ76 - IF(AK76&gt;1, N76*CL76*100.0/(AM76*DE76), 0)</f>
        <v>0</v>
      </c>
      <c r="P76">
        <f>((V76-L76/2)*O76-N76)/(V76+L76/2)</f>
        <v>0</v>
      </c>
      <c r="Q76">
        <f>P76*(CX76+CY76)/1000.0</f>
        <v>0</v>
      </c>
      <c r="R76">
        <f>(CQ76 - IF(AK76&gt;1, N76*CL76*100.0/(AM76*DE76), 0))*(CX76+CY76)/1000.0</f>
        <v>0</v>
      </c>
      <c r="S76">
        <f>2.0/((1/U76-1/T76)+SIGN(U76)*SQRT((1/U76-1/T76)*(1/U76-1/T76) + 4*CM76/((CM76+1)*(CM76+1))*(2*1/U76*1/T76-1/T76*1/T76)))</f>
        <v>0</v>
      </c>
      <c r="T76">
        <f>IF(LEFT(CN76,1)&lt;&gt;"0",IF(LEFT(CN76,1)="1",3.0,CO76),$D$5+$E$5*(DE76*CX76/($K$5*1000))+$F$5*(DE76*CX76/($K$5*1000))*MAX(MIN(CL76,$J$5),$I$5)*MAX(MIN(CL76,$J$5),$I$5)+$G$5*MAX(MIN(CL76,$J$5),$I$5)*(DE76*CX76/($K$5*1000))+$H$5*(DE76*CX76/($K$5*1000))*(DE76*CX76/($K$5*1000)))</f>
        <v>0</v>
      </c>
      <c r="U76">
        <f>L76*(1000-(1000*0.61365*exp(17.502*Y76/(240.97+Y76))/(CX76+CY76)+CS76)/2)/(1000*0.61365*exp(17.502*Y76/(240.97+Y76))/(CX76+CY76)-CS76)</f>
        <v>0</v>
      </c>
      <c r="V76">
        <f>1/((CM76+1)/(S76/1.6)+1/(T76/1.37)) + CM76/((CM76+1)/(S76/1.6) + CM76/(T76/1.37))</f>
        <v>0</v>
      </c>
      <c r="W76">
        <f>(CH76*CK76)</f>
        <v>0</v>
      </c>
      <c r="X76">
        <f>(CZ76+(W76+2*0.95*5.67E-8*(((CZ76+$B$7)+273)^4-(CZ76+273)^4)-44100*L76)/(1.84*29.3*T76+8*0.95*5.67E-8*(CZ76+273)^3))</f>
        <v>0</v>
      </c>
      <c r="Y76">
        <f>($C$7*DA76+$D$7*DB76+$E$7*X76)</f>
        <v>0</v>
      </c>
      <c r="Z76">
        <f>0.61365*exp(17.502*Y76/(240.97+Y76))</f>
        <v>0</v>
      </c>
      <c r="AA76">
        <f>(AB76/AC76*100)</f>
        <v>0</v>
      </c>
      <c r="AB76">
        <f>CS76*(CX76+CY76)/1000</f>
        <v>0</v>
      </c>
      <c r="AC76">
        <f>0.61365*exp(17.502*CZ76/(240.97+CZ76))</f>
        <v>0</v>
      </c>
      <c r="AD76">
        <f>(Z76-CS76*(CX76+CY76)/1000)</f>
        <v>0</v>
      </c>
      <c r="AE76">
        <f>(-L76*44100)</f>
        <v>0</v>
      </c>
      <c r="AF76">
        <f>2*29.3*T76*0.92*(CZ76-Y76)</f>
        <v>0</v>
      </c>
      <c r="AG76">
        <f>2*0.95*5.67E-8*(((CZ76+$B$7)+273)^4-(Y76+273)^4)</f>
        <v>0</v>
      </c>
      <c r="AH76">
        <f>W76+AG76+AE76+AF76</f>
        <v>0</v>
      </c>
      <c r="AI76">
        <v>0</v>
      </c>
      <c r="AJ76">
        <v>0</v>
      </c>
      <c r="AK76">
        <f>IF(AI76*$H$13&gt;=AM76,1.0,(AM76/(AM76-AI76*$H$13)))</f>
        <v>0</v>
      </c>
      <c r="AL76">
        <f>(AK76-1)*100</f>
        <v>0</v>
      </c>
      <c r="AM76">
        <f>MAX(0,($B$13+$C$13*DE76)/(1+$D$13*DE76)*CX76/(CZ76+273)*$E$13)</f>
        <v>0</v>
      </c>
      <c r="AN76" t="s">
        <v>398</v>
      </c>
      <c r="AO76" t="s">
        <v>398</v>
      </c>
      <c r="AP76">
        <v>0</v>
      </c>
      <c r="AQ76">
        <v>0</v>
      </c>
      <c r="AR76">
        <f>1-AP76/AQ76</f>
        <v>0</v>
      </c>
      <c r="AS76">
        <v>0</v>
      </c>
      <c r="AT76" t="s">
        <v>398</v>
      </c>
      <c r="AU76" t="s">
        <v>398</v>
      </c>
      <c r="AV76">
        <v>0</v>
      </c>
      <c r="AW76">
        <v>0</v>
      </c>
      <c r="AX76">
        <f>1-AV76/AW76</f>
        <v>0</v>
      </c>
      <c r="AY76">
        <v>0.5</v>
      </c>
      <c r="AZ76">
        <f>CI76</f>
        <v>0</v>
      </c>
      <c r="BA76">
        <f>N76</f>
        <v>0</v>
      </c>
      <c r="BB76">
        <f>AX76*AY76*AZ76</f>
        <v>0</v>
      </c>
      <c r="BC76">
        <f>(BA76-AS76)/AZ76</f>
        <v>0</v>
      </c>
      <c r="BD76">
        <f>(AQ76-AW76)/AW76</f>
        <v>0</v>
      </c>
      <c r="BE76">
        <f>AP76/(AR76+AP76/AW76)</f>
        <v>0</v>
      </c>
      <c r="BF76" t="s">
        <v>398</v>
      </c>
      <c r="BG76">
        <v>0</v>
      </c>
      <c r="BH76">
        <f>IF(BG76&lt;&gt;0, BG76, BE76)</f>
        <v>0</v>
      </c>
      <c r="BI76">
        <f>1-BH76/AW76</f>
        <v>0</v>
      </c>
      <c r="BJ76">
        <f>(AW76-AV76)/(AW76-BH76)</f>
        <v>0</v>
      </c>
      <c r="BK76">
        <f>(AQ76-AW76)/(AQ76-BH76)</f>
        <v>0</v>
      </c>
      <c r="BL76">
        <f>(AW76-AV76)/(AW76-AP76)</f>
        <v>0</v>
      </c>
      <c r="BM76">
        <f>(AQ76-AW76)/(AQ76-AP76)</f>
        <v>0</v>
      </c>
      <c r="BN76">
        <f>(BJ76*BH76/AV76)</f>
        <v>0</v>
      </c>
      <c r="BO76">
        <f>(1-BN76)</f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f>$B$11*DF76+$C$11*DG76+$F$11*DR76*(1-DU76)</f>
        <v>0</v>
      </c>
      <c r="CI76">
        <f>CH76*CJ76</f>
        <v>0</v>
      </c>
      <c r="CJ76">
        <f>($B$11*$D$9+$C$11*$D$9+$F$11*((EE76+DW76)/MAX(EE76+DW76+EF76, 0.1)*$I$9+EF76/MAX(EE76+DW76+EF76, 0.1)*$J$9))/($B$11+$C$11+$F$11)</f>
        <v>0</v>
      </c>
      <c r="CK76">
        <f>($B$11*$K$9+$C$11*$K$9+$F$11*((EE76+DW76)/MAX(EE76+DW76+EF76, 0.1)*$P$9+EF76/MAX(EE76+DW76+EF76, 0.1)*$Q$9))/($B$11+$C$11+$F$11)</f>
        <v>0</v>
      </c>
      <c r="CL76">
        <v>6</v>
      </c>
      <c r="CM76">
        <v>0.5</v>
      </c>
      <c r="CN76" t="s">
        <v>399</v>
      </c>
      <c r="CO76">
        <v>2</v>
      </c>
      <c r="CP76">
        <v>1657687286.5</v>
      </c>
      <c r="CQ76">
        <v>1961.225</v>
      </c>
      <c r="CR76">
        <v>2000.3</v>
      </c>
      <c r="CS76">
        <v>27.2794</v>
      </c>
      <c r="CT76">
        <v>21.3834</v>
      </c>
      <c r="CU76">
        <v>1950.85</v>
      </c>
      <c r="CV76">
        <v>25.7757</v>
      </c>
      <c r="CW76">
        <v>550.025</v>
      </c>
      <c r="CX76">
        <v>100.749</v>
      </c>
      <c r="CY76">
        <v>0.0997706</v>
      </c>
      <c r="CZ76">
        <v>30.3829</v>
      </c>
      <c r="DA76">
        <v>31.7365</v>
      </c>
      <c r="DB76">
        <v>999.9</v>
      </c>
      <c r="DC76">
        <v>0</v>
      </c>
      <c r="DD76">
        <v>0</v>
      </c>
      <c r="DE76">
        <v>4981.88</v>
      </c>
      <c r="DF76">
        <v>0</v>
      </c>
      <c r="DG76">
        <v>1506.12</v>
      </c>
      <c r="DH76">
        <v>-39.3544</v>
      </c>
      <c r="DI76">
        <v>2015.94</v>
      </c>
      <c r="DJ76">
        <v>2044.01</v>
      </c>
      <c r="DK76">
        <v>5.896</v>
      </c>
      <c r="DL76">
        <v>2000.3</v>
      </c>
      <c r="DM76">
        <v>21.3834</v>
      </c>
      <c r="DN76">
        <v>2.74837</v>
      </c>
      <c r="DO76">
        <v>2.15436</v>
      </c>
      <c r="DP76">
        <v>22.5772</v>
      </c>
      <c r="DQ76">
        <v>18.6269</v>
      </c>
      <c r="DR76">
        <v>1500.02</v>
      </c>
      <c r="DS76">
        <v>0.973006</v>
      </c>
      <c r="DT76">
        <v>0.0269936</v>
      </c>
      <c r="DU76">
        <v>0</v>
      </c>
      <c r="DV76">
        <v>2.4038</v>
      </c>
      <c r="DW76">
        <v>0</v>
      </c>
      <c r="DX76">
        <v>16932.7</v>
      </c>
      <c r="DY76">
        <v>13303.7</v>
      </c>
      <c r="DZ76">
        <v>41.625</v>
      </c>
      <c r="EA76">
        <v>44.125</v>
      </c>
      <c r="EB76">
        <v>42.312</v>
      </c>
      <c r="EC76">
        <v>43.125</v>
      </c>
      <c r="ED76">
        <v>41.75</v>
      </c>
      <c r="EE76">
        <v>1459.53</v>
      </c>
      <c r="EF76">
        <v>40.49</v>
      </c>
      <c r="EG76">
        <v>0</v>
      </c>
      <c r="EH76">
        <v>1657687287.3</v>
      </c>
      <c r="EI76">
        <v>0</v>
      </c>
      <c r="EJ76">
        <v>2.386672</v>
      </c>
      <c r="EK76">
        <v>0.8682692388634404</v>
      </c>
      <c r="EL76">
        <v>-205.7461546762194</v>
      </c>
      <c r="EM76">
        <v>16846.756</v>
      </c>
      <c r="EN76">
        <v>15</v>
      </c>
      <c r="EO76">
        <v>1657687317</v>
      </c>
      <c r="EP76" t="s">
        <v>583</v>
      </c>
      <c r="EQ76">
        <v>1657687317</v>
      </c>
      <c r="ER76">
        <v>1657687199.1</v>
      </c>
      <c r="ES76">
        <v>53</v>
      </c>
      <c r="ET76">
        <v>0.253</v>
      </c>
      <c r="EU76">
        <v>0.005</v>
      </c>
      <c r="EV76">
        <v>10.375</v>
      </c>
      <c r="EW76">
        <v>1.272</v>
      </c>
      <c r="EX76">
        <v>2000</v>
      </c>
      <c r="EY76">
        <v>21</v>
      </c>
      <c r="EZ76">
        <v>0.1</v>
      </c>
      <c r="FA76">
        <v>0.02</v>
      </c>
      <c r="FB76">
        <v>-39.88103902439025</v>
      </c>
      <c r="FC76">
        <v>4.670230662020843</v>
      </c>
      <c r="FD76">
        <v>0.4791689441248074</v>
      </c>
      <c r="FE76">
        <v>0</v>
      </c>
      <c r="FF76">
        <v>5.855472682926829</v>
      </c>
      <c r="FG76">
        <v>-0.1239125435540106</v>
      </c>
      <c r="FH76">
        <v>0.01525044294029109</v>
      </c>
      <c r="FI76">
        <v>1</v>
      </c>
      <c r="FJ76">
        <v>1</v>
      </c>
      <c r="FK76">
        <v>2</v>
      </c>
      <c r="FL76" t="s">
        <v>401</v>
      </c>
      <c r="FM76">
        <v>3.0511</v>
      </c>
      <c r="FN76">
        <v>2.76364</v>
      </c>
      <c r="FO76">
        <v>0.283899</v>
      </c>
      <c r="FP76">
        <v>0.288953</v>
      </c>
      <c r="FQ76">
        <v>0.124699</v>
      </c>
      <c r="FR76">
        <v>0.109528</v>
      </c>
      <c r="FS76">
        <v>22302.9</v>
      </c>
      <c r="FT76">
        <v>17410.2</v>
      </c>
      <c r="FU76">
        <v>29305.5</v>
      </c>
      <c r="FV76">
        <v>23997.4</v>
      </c>
      <c r="FW76">
        <v>33481.4</v>
      </c>
      <c r="FX76">
        <v>31203.1</v>
      </c>
      <c r="FY76">
        <v>42021.3</v>
      </c>
      <c r="FZ76">
        <v>39135.9</v>
      </c>
      <c r="GA76">
        <v>2.00285</v>
      </c>
      <c r="GB76">
        <v>1.83223</v>
      </c>
      <c r="GC76">
        <v>0.0425279</v>
      </c>
      <c r="GD76">
        <v>0</v>
      </c>
      <c r="GE76">
        <v>31.046</v>
      </c>
      <c r="GF76">
        <v>999.9</v>
      </c>
      <c r="GG76">
        <v>44.2</v>
      </c>
      <c r="GH76">
        <v>38.7</v>
      </c>
      <c r="GI76">
        <v>30.3322</v>
      </c>
      <c r="GJ76">
        <v>31.0285</v>
      </c>
      <c r="GK76">
        <v>35.1002</v>
      </c>
      <c r="GL76">
        <v>1</v>
      </c>
      <c r="GM76">
        <v>0.6399010000000001</v>
      </c>
      <c r="GN76">
        <v>4.15103</v>
      </c>
      <c r="GO76">
        <v>20.2187</v>
      </c>
      <c r="GP76">
        <v>5.22433</v>
      </c>
      <c r="GQ76">
        <v>11.9141</v>
      </c>
      <c r="GR76">
        <v>4.96365</v>
      </c>
      <c r="GS76">
        <v>3.292</v>
      </c>
      <c r="GT76">
        <v>9999</v>
      </c>
      <c r="GU76">
        <v>9999</v>
      </c>
      <c r="GV76">
        <v>9999</v>
      </c>
      <c r="GW76">
        <v>994.6</v>
      </c>
      <c r="GX76">
        <v>1.8774</v>
      </c>
      <c r="GY76">
        <v>1.87576</v>
      </c>
      <c r="GZ76">
        <v>1.87443</v>
      </c>
      <c r="HA76">
        <v>1.87374</v>
      </c>
      <c r="HB76">
        <v>1.87506</v>
      </c>
      <c r="HC76">
        <v>1.87003</v>
      </c>
      <c r="HD76">
        <v>1.87424</v>
      </c>
      <c r="HE76">
        <v>1.87928</v>
      </c>
      <c r="HF76">
        <v>0</v>
      </c>
      <c r="HG76">
        <v>0</v>
      </c>
      <c r="HH76">
        <v>0</v>
      </c>
      <c r="HI76">
        <v>0</v>
      </c>
      <c r="HJ76" t="s">
        <v>402</v>
      </c>
      <c r="HK76" t="s">
        <v>403</v>
      </c>
      <c r="HL76" t="s">
        <v>404</v>
      </c>
      <c r="HM76" t="s">
        <v>405</v>
      </c>
      <c r="HN76" t="s">
        <v>405</v>
      </c>
      <c r="HO76" t="s">
        <v>404</v>
      </c>
      <c r="HP76">
        <v>0</v>
      </c>
      <c r="HQ76">
        <v>100</v>
      </c>
      <c r="HR76">
        <v>100</v>
      </c>
      <c r="HS76">
        <v>10.375</v>
      </c>
      <c r="HT76">
        <v>1.5037</v>
      </c>
      <c r="HU76">
        <v>5.790068322849448</v>
      </c>
      <c r="HV76">
        <v>0.006528983496677464</v>
      </c>
      <c r="HW76">
        <v>-3.637491770542342E-06</v>
      </c>
      <c r="HX76">
        <v>7.290883958971773E-10</v>
      </c>
      <c r="HY76">
        <v>0.5176803794003206</v>
      </c>
      <c r="HZ76">
        <v>0.04196336603461088</v>
      </c>
      <c r="IA76">
        <v>-0.0004000174321647373</v>
      </c>
      <c r="IB76">
        <v>9.93194025241378E-06</v>
      </c>
      <c r="IC76">
        <v>1</v>
      </c>
      <c r="ID76">
        <v>2008</v>
      </c>
      <c r="IE76">
        <v>1</v>
      </c>
      <c r="IF76">
        <v>25</v>
      </c>
      <c r="IG76">
        <v>1.3</v>
      </c>
      <c r="IH76">
        <v>1.5</v>
      </c>
      <c r="II76">
        <v>3.90259</v>
      </c>
      <c r="IJ76">
        <v>2.38525</v>
      </c>
      <c r="IK76">
        <v>1.42578</v>
      </c>
      <c r="IL76">
        <v>2.28149</v>
      </c>
      <c r="IM76">
        <v>1.54785</v>
      </c>
      <c r="IN76">
        <v>2.27539</v>
      </c>
      <c r="IO76">
        <v>41.7174</v>
      </c>
      <c r="IP76">
        <v>14.3159</v>
      </c>
      <c r="IQ76">
        <v>18</v>
      </c>
      <c r="IR76">
        <v>579.952</v>
      </c>
      <c r="IS76">
        <v>453.041</v>
      </c>
      <c r="IT76">
        <v>24.9998</v>
      </c>
      <c r="IU76">
        <v>34.9229</v>
      </c>
      <c r="IV76">
        <v>30</v>
      </c>
      <c r="IW76">
        <v>34.7202</v>
      </c>
      <c r="IX76">
        <v>34.6237</v>
      </c>
      <c r="IY76">
        <v>78.1388</v>
      </c>
      <c r="IZ76">
        <v>31.7328</v>
      </c>
      <c r="JA76">
        <v>0</v>
      </c>
      <c r="JB76">
        <v>25</v>
      </c>
      <c r="JC76">
        <v>2000</v>
      </c>
      <c r="JD76">
        <v>21.3594</v>
      </c>
      <c r="JE76">
        <v>97.6724</v>
      </c>
      <c r="JF76">
        <v>99.5849</v>
      </c>
    </row>
    <row r="77" spans="1:266">
      <c r="A77">
        <v>61</v>
      </c>
      <c r="B77">
        <v>1657687526</v>
      </c>
      <c r="C77">
        <v>9299.5</v>
      </c>
      <c r="D77" t="s">
        <v>584</v>
      </c>
      <c r="E77" t="s">
        <v>585</v>
      </c>
      <c r="F77" t="s">
        <v>394</v>
      </c>
      <c r="H77" t="s">
        <v>451</v>
      </c>
      <c r="I77" t="s">
        <v>541</v>
      </c>
      <c r="J77" t="s">
        <v>542</v>
      </c>
      <c r="K77">
        <v>1657687526</v>
      </c>
      <c r="L77">
        <f>(M77)/1000</f>
        <v>0</v>
      </c>
      <c r="M77">
        <f>1000*CW77*AK77*(CS77-CT77)/(100*CL77*(1000-AK77*CS77))</f>
        <v>0</v>
      </c>
      <c r="N77">
        <f>CW77*AK77*(CR77-CQ77*(1000-AK77*CT77)/(1000-AK77*CS77))/(100*CL77)</f>
        <v>0</v>
      </c>
      <c r="O77">
        <f>CQ77 - IF(AK77&gt;1, N77*CL77*100.0/(AM77*DE77), 0)</f>
        <v>0</v>
      </c>
      <c r="P77">
        <f>((V77-L77/2)*O77-N77)/(V77+L77/2)</f>
        <v>0</v>
      </c>
      <c r="Q77">
        <f>P77*(CX77+CY77)/1000.0</f>
        <v>0</v>
      </c>
      <c r="R77">
        <f>(CQ77 - IF(AK77&gt;1, N77*CL77*100.0/(AM77*DE77), 0))*(CX77+CY77)/1000.0</f>
        <v>0</v>
      </c>
      <c r="S77">
        <f>2.0/((1/U77-1/T77)+SIGN(U77)*SQRT((1/U77-1/T77)*(1/U77-1/T77) + 4*CM77/((CM77+1)*(CM77+1))*(2*1/U77*1/T77-1/T77*1/T77)))</f>
        <v>0</v>
      </c>
      <c r="T77">
        <f>IF(LEFT(CN77,1)&lt;&gt;"0",IF(LEFT(CN77,1)="1",3.0,CO77),$D$5+$E$5*(DE77*CX77/($K$5*1000))+$F$5*(DE77*CX77/($K$5*1000))*MAX(MIN(CL77,$J$5),$I$5)*MAX(MIN(CL77,$J$5),$I$5)+$G$5*MAX(MIN(CL77,$J$5),$I$5)*(DE77*CX77/($K$5*1000))+$H$5*(DE77*CX77/($K$5*1000))*(DE77*CX77/($K$5*1000)))</f>
        <v>0</v>
      </c>
      <c r="U77">
        <f>L77*(1000-(1000*0.61365*exp(17.502*Y77/(240.97+Y77))/(CX77+CY77)+CS77)/2)/(1000*0.61365*exp(17.502*Y77/(240.97+Y77))/(CX77+CY77)-CS77)</f>
        <v>0</v>
      </c>
      <c r="V77">
        <f>1/((CM77+1)/(S77/1.6)+1/(T77/1.37)) + CM77/((CM77+1)/(S77/1.6) + CM77/(T77/1.37))</f>
        <v>0</v>
      </c>
      <c r="W77">
        <f>(CH77*CK77)</f>
        <v>0</v>
      </c>
      <c r="X77">
        <f>(CZ77+(W77+2*0.95*5.67E-8*(((CZ77+$B$7)+273)^4-(CZ77+273)^4)-44100*L77)/(1.84*29.3*T77+8*0.95*5.67E-8*(CZ77+273)^3))</f>
        <v>0</v>
      </c>
      <c r="Y77">
        <f>($C$7*DA77+$D$7*DB77+$E$7*X77)</f>
        <v>0</v>
      </c>
      <c r="Z77">
        <f>0.61365*exp(17.502*Y77/(240.97+Y77))</f>
        <v>0</v>
      </c>
      <c r="AA77">
        <f>(AB77/AC77*100)</f>
        <v>0</v>
      </c>
      <c r="AB77">
        <f>CS77*(CX77+CY77)/1000</f>
        <v>0</v>
      </c>
      <c r="AC77">
        <f>0.61365*exp(17.502*CZ77/(240.97+CZ77))</f>
        <v>0</v>
      </c>
      <c r="AD77">
        <f>(Z77-CS77*(CX77+CY77)/1000)</f>
        <v>0</v>
      </c>
      <c r="AE77">
        <f>(-L77*44100)</f>
        <v>0</v>
      </c>
      <c r="AF77">
        <f>2*29.3*T77*0.92*(CZ77-Y77)</f>
        <v>0</v>
      </c>
      <c r="AG77">
        <f>2*0.95*5.67E-8*(((CZ77+$B$7)+273)^4-(Y77+273)^4)</f>
        <v>0</v>
      </c>
      <c r="AH77">
        <f>W77+AG77+AE77+AF77</f>
        <v>0</v>
      </c>
      <c r="AI77">
        <v>0</v>
      </c>
      <c r="AJ77">
        <v>0</v>
      </c>
      <c r="AK77">
        <f>IF(AI77*$H$13&gt;=AM77,1.0,(AM77/(AM77-AI77*$H$13)))</f>
        <v>0</v>
      </c>
      <c r="AL77">
        <f>(AK77-1)*100</f>
        <v>0</v>
      </c>
      <c r="AM77">
        <f>MAX(0,($B$13+$C$13*DE77)/(1+$D$13*DE77)*CX77/(CZ77+273)*$E$13)</f>
        <v>0</v>
      </c>
      <c r="AN77" t="s">
        <v>398</v>
      </c>
      <c r="AO77" t="s">
        <v>398</v>
      </c>
      <c r="AP77">
        <v>0</v>
      </c>
      <c r="AQ77">
        <v>0</v>
      </c>
      <c r="AR77">
        <f>1-AP77/AQ77</f>
        <v>0</v>
      </c>
      <c r="AS77">
        <v>0</v>
      </c>
      <c r="AT77" t="s">
        <v>398</v>
      </c>
      <c r="AU77" t="s">
        <v>398</v>
      </c>
      <c r="AV77">
        <v>0</v>
      </c>
      <c r="AW77">
        <v>0</v>
      </c>
      <c r="AX77">
        <f>1-AV77/AW77</f>
        <v>0</v>
      </c>
      <c r="AY77">
        <v>0.5</v>
      </c>
      <c r="AZ77">
        <f>CI77</f>
        <v>0</v>
      </c>
      <c r="BA77">
        <f>N77</f>
        <v>0</v>
      </c>
      <c r="BB77">
        <f>AX77*AY77*AZ77</f>
        <v>0</v>
      </c>
      <c r="BC77">
        <f>(BA77-AS77)/AZ77</f>
        <v>0</v>
      </c>
      <c r="BD77">
        <f>(AQ77-AW77)/AW77</f>
        <v>0</v>
      </c>
      <c r="BE77">
        <f>AP77/(AR77+AP77/AW77)</f>
        <v>0</v>
      </c>
      <c r="BF77" t="s">
        <v>398</v>
      </c>
      <c r="BG77">
        <v>0</v>
      </c>
      <c r="BH77">
        <f>IF(BG77&lt;&gt;0, BG77, BE77)</f>
        <v>0</v>
      </c>
      <c r="BI77">
        <f>1-BH77/AW77</f>
        <v>0</v>
      </c>
      <c r="BJ77">
        <f>(AW77-AV77)/(AW77-BH77)</f>
        <v>0</v>
      </c>
      <c r="BK77">
        <f>(AQ77-AW77)/(AQ77-BH77)</f>
        <v>0</v>
      </c>
      <c r="BL77">
        <f>(AW77-AV77)/(AW77-AP77)</f>
        <v>0</v>
      </c>
      <c r="BM77">
        <f>(AQ77-AW77)/(AQ77-AP77)</f>
        <v>0</v>
      </c>
      <c r="BN77">
        <f>(BJ77*BH77/AV77)</f>
        <v>0</v>
      </c>
      <c r="BO77">
        <f>(1-BN77)</f>
        <v>0</v>
      </c>
      <c r="BP77" t="s">
        <v>398</v>
      </c>
      <c r="BQ77" t="s">
        <v>398</v>
      </c>
      <c r="BR77" t="s">
        <v>398</v>
      </c>
      <c r="BS77" t="s">
        <v>398</v>
      </c>
      <c r="BT77" t="s">
        <v>398</v>
      </c>
      <c r="BU77" t="s">
        <v>398</v>
      </c>
      <c r="BV77" t="s">
        <v>398</v>
      </c>
      <c r="BW77" t="s">
        <v>398</v>
      </c>
      <c r="BX77" t="s">
        <v>398</v>
      </c>
      <c r="BY77" t="s">
        <v>398</v>
      </c>
      <c r="BZ77" t="s">
        <v>398</v>
      </c>
      <c r="CA77" t="s">
        <v>398</v>
      </c>
      <c r="CB77" t="s">
        <v>398</v>
      </c>
      <c r="CC77" t="s">
        <v>398</v>
      </c>
      <c r="CD77" t="s">
        <v>398</v>
      </c>
      <c r="CE77" t="s">
        <v>398</v>
      </c>
      <c r="CF77" t="s">
        <v>398</v>
      </c>
      <c r="CG77" t="s">
        <v>398</v>
      </c>
      <c r="CH77">
        <f>$B$11*DF77+$C$11*DG77+$F$11*DR77*(1-DU77)</f>
        <v>0</v>
      </c>
      <c r="CI77">
        <f>CH77*CJ77</f>
        <v>0</v>
      </c>
      <c r="CJ77">
        <f>($B$11*$D$9+$C$11*$D$9+$F$11*((EE77+DW77)/MAX(EE77+DW77+EF77, 0.1)*$I$9+EF77/MAX(EE77+DW77+EF77, 0.1)*$J$9))/($B$11+$C$11+$F$11)</f>
        <v>0</v>
      </c>
      <c r="CK77">
        <f>($B$11*$K$9+$C$11*$K$9+$F$11*((EE77+DW77)/MAX(EE77+DW77+EF77, 0.1)*$P$9+EF77/MAX(EE77+DW77+EF77, 0.1)*$Q$9))/($B$11+$C$11+$F$11)</f>
        <v>0</v>
      </c>
      <c r="CL77">
        <v>6</v>
      </c>
      <c r="CM77">
        <v>0.5</v>
      </c>
      <c r="CN77" t="s">
        <v>399</v>
      </c>
      <c r="CO77">
        <v>2</v>
      </c>
      <c r="CP77">
        <v>1657687526</v>
      </c>
      <c r="CQ77">
        <v>388.323</v>
      </c>
      <c r="CR77">
        <v>410.02</v>
      </c>
      <c r="CS77">
        <v>27.4479</v>
      </c>
      <c r="CT77">
        <v>21.037</v>
      </c>
      <c r="CU77">
        <v>381.433</v>
      </c>
      <c r="CV77">
        <v>25.9376</v>
      </c>
      <c r="CW77">
        <v>550.3339999999999</v>
      </c>
      <c r="CX77">
        <v>100.76</v>
      </c>
      <c r="CY77">
        <v>0.100456</v>
      </c>
      <c r="CZ77">
        <v>30.6405</v>
      </c>
      <c r="DA77">
        <v>33.0246</v>
      </c>
      <c r="DB77">
        <v>999.9</v>
      </c>
      <c r="DC77">
        <v>0</v>
      </c>
      <c r="DD77">
        <v>0</v>
      </c>
      <c r="DE77">
        <v>4967.5</v>
      </c>
      <c r="DF77">
        <v>0</v>
      </c>
      <c r="DG77">
        <v>1522.76</v>
      </c>
      <c r="DH77">
        <v>-20.5431</v>
      </c>
      <c r="DI77">
        <v>400.469</v>
      </c>
      <c r="DJ77">
        <v>418.831</v>
      </c>
      <c r="DK77">
        <v>6.41091</v>
      </c>
      <c r="DL77">
        <v>410.02</v>
      </c>
      <c r="DM77">
        <v>21.037</v>
      </c>
      <c r="DN77">
        <v>2.76566</v>
      </c>
      <c r="DO77">
        <v>2.11969</v>
      </c>
      <c r="DP77">
        <v>22.6805</v>
      </c>
      <c r="DQ77">
        <v>18.368</v>
      </c>
      <c r="DR77">
        <v>1500.04</v>
      </c>
      <c r="DS77">
        <v>0.972996</v>
      </c>
      <c r="DT77">
        <v>0.0270037</v>
      </c>
      <c r="DU77">
        <v>0</v>
      </c>
      <c r="DV77">
        <v>683.657</v>
      </c>
      <c r="DW77">
        <v>4.99931</v>
      </c>
      <c r="DX77">
        <v>15955.9</v>
      </c>
      <c r="DY77">
        <v>13259.6</v>
      </c>
      <c r="DZ77">
        <v>42.375</v>
      </c>
      <c r="EA77">
        <v>44.25</v>
      </c>
      <c r="EB77">
        <v>42.5</v>
      </c>
      <c r="EC77">
        <v>43.625</v>
      </c>
      <c r="ED77">
        <v>43.5</v>
      </c>
      <c r="EE77">
        <v>1454.67</v>
      </c>
      <c r="EF77">
        <v>40.37</v>
      </c>
      <c r="EG77">
        <v>0</v>
      </c>
      <c r="EH77">
        <v>6.5</v>
      </c>
      <c r="EI77">
        <v>0</v>
      </c>
      <c r="EJ77">
        <v>693.0095769230769</v>
      </c>
      <c r="EK77">
        <v>32.84857712413161</v>
      </c>
      <c r="EL77">
        <v>31152.55760636222</v>
      </c>
      <c r="EM77">
        <v>22032.81538461539</v>
      </c>
      <c r="EN77">
        <v>15</v>
      </c>
      <c r="EO77">
        <v>1657687548.5</v>
      </c>
      <c r="EP77" t="s">
        <v>586</v>
      </c>
      <c r="EQ77">
        <v>1657687548.5</v>
      </c>
      <c r="ER77">
        <v>1657687199.1</v>
      </c>
      <c r="ES77">
        <v>54</v>
      </c>
      <c r="ET77">
        <v>-1.235</v>
      </c>
      <c r="EU77">
        <v>0.005</v>
      </c>
      <c r="EV77">
        <v>6.89</v>
      </c>
      <c r="EW77">
        <v>1.272</v>
      </c>
      <c r="EX77">
        <v>408</v>
      </c>
      <c r="EY77">
        <v>21</v>
      </c>
      <c r="EZ77">
        <v>0.17</v>
      </c>
      <c r="FA77">
        <v>0.02</v>
      </c>
      <c r="FB77">
        <v>-20.349945</v>
      </c>
      <c r="FC77">
        <v>-0.1098393996247094</v>
      </c>
      <c r="FD77">
        <v>0.03894987130915836</v>
      </c>
      <c r="FE77">
        <v>0</v>
      </c>
      <c r="FF77">
        <v>6.289296</v>
      </c>
      <c r="FG77">
        <v>-0.7586474296435349</v>
      </c>
      <c r="FH77">
        <v>0.08881403742652395</v>
      </c>
      <c r="FI77">
        <v>0</v>
      </c>
      <c r="FJ77">
        <v>0</v>
      </c>
      <c r="FK77">
        <v>2</v>
      </c>
      <c r="FL77" t="s">
        <v>421</v>
      </c>
      <c r="FM77">
        <v>3.0522</v>
      </c>
      <c r="FN77">
        <v>2.76426</v>
      </c>
      <c r="FO77">
        <v>0.0954487</v>
      </c>
      <c r="FP77">
        <v>0.101418</v>
      </c>
      <c r="FQ77">
        <v>0.125317</v>
      </c>
      <c r="FR77">
        <v>0.108351</v>
      </c>
      <c r="FS77">
        <v>28217.9</v>
      </c>
      <c r="FT77">
        <v>22038.5</v>
      </c>
      <c r="FU77">
        <v>29324.2</v>
      </c>
      <c r="FV77">
        <v>24013.2</v>
      </c>
      <c r="FW77">
        <v>33466.8</v>
      </c>
      <c r="FX77">
        <v>31257.1</v>
      </c>
      <c r="FY77">
        <v>42043.4</v>
      </c>
      <c r="FZ77">
        <v>39160.6</v>
      </c>
      <c r="GA77">
        <v>2.006</v>
      </c>
      <c r="GB77">
        <v>1.82915</v>
      </c>
      <c r="GC77">
        <v>0.124935</v>
      </c>
      <c r="GD77">
        <v>0</v>
      </c>
      <c r="GE77">
        <v>30.9981</v>
      </c>
      <c r="GF77">
        <v>999.9</v>
      </c>
      <c r="GG77">
        <v>44.3</v>
      </c>
      <c r="GH77">
        <v>38.8</v>
      </c>
      <c r="GI77">
        <v>30.5607</v>
      </c>
      <c r="GJ77">
        <v>30.7885</v>
      </c>
      <c r="GK77">
        <v>35.3405</v>
      </c>
      <c r="GL77">
        <v>1</v>
      </c>
      <c r="GM77">
        <v>0.610473</v>
      </c>
      <c r="GN77">
        <v>4.10333</v>
      </c>
      <c r="GO77">
        <v>20.2179</v>
      </c>
      <c r="GP77">
        <v>5.22538</v>
      </c>
      <c r="GQ77">
        <v>11.9141</v>
      </c>
      <c r="GR77">
        <v>4.96375</v>
      </c>
      <c r="GS77">
        <v>3.292</v>
      </c>
      <c r="GT77">
        <v>9999</v>
      </c>
      <c r="GU77">
        <v>9999</v>
      </c>
      <c r="GV77">
        <v>9999</v>
      </c>
      <c r="GW77">
        <v>994.7</v>
      </c>
      <c r="GX77">
        <v>1.87744</v>
      </c>
      <c r="GY77">
        <v>1.87576</v>
      </c>
      <c r="GZ77">
        <v>1.87446</v>
      </c>
      <c r="HA77">
        <v>1.87378</v>
      </c>
      <c r="HB77">
        <v>1.8751</v>
      </c>
      <c r="HC77">
        <v>1.87008</v>
      </c>
      <c r="HD77">
        <v>1.87424</v>
      </c>
      <c r="HE77">
        <v>1.87927</v>
      </c>
      <c r="HF77">
        <v>0</v>
      </c>
      <c r="HG77">
        <v>0</v>
      </c>
      <c r="HH77">
        <v>0</v>
      </c>
      <c r="HI77">
        <v>0</v>
      </c>
      <c r="HJ77" t="s">
        <v>402</v>
      </c>
      <c r="HK77" t="s">
        <v>403</v>
      </c>
      <c r="HL77" t="s">
        <v>404</v>
      </c>
      <c r="HM77" t="s">
        <v>405</v>
      </c>
      <c r="HN77" t="s">
        <v>405</v>
      </c>
      <c r="HO77" t="s">
        <v>404</v>
      </c>
      <c r="HP77">
        <v>0</v>
      </c>
      <c r="HQ77">
        <v>100</v>
      </c>
      <c r="HR77">
        <v>100</v>
      </c>
      <c r="HS77">
        <v>6.89</v>
      </c>
      <c r="HT77">
        <v>1.5103</v>
      </c>
      <c r="HU77">
        <v>6.041871646136055</v>
      </c>
      <c r="HV77">
        <v>0.006528983496677464</v>
      </c>
      <c r="HW77">
        <v>-3.637491770542342E-06</v>
      </c>
      <c r="HX77">
        <v>7.290883958971773E-10</v>
      </c>
      <c r="HY77">
        <v>0.5176803794003206</v>
      </c>
      <c r="HZ77">
        <v>0.04196336603461088</v>
      </c>
      <c r="IA77">
        <v>-0.0004000174321647373</v>
      </c>
      <c r="IB77">
        <v>9.93194025241378E-06</v>
      </c>
      <c r="IC77">
        <v>1</v>
      </c>
      <c r="ID77">
        <v>2008</v>
      </c>
      <c r="IE77">
        <v>1</v>
      </c>
      <c r="IF77">
        <v>25</v>
      </c>
      <c r="IG77">
        <v>3.5</v>
      </c>
      <c r="IH77">
        <v>5.4</v>
      </c>
      <c r="II77">
        <v>1.05957</v>
      </c>
      <c r="IJ77">
        <v>2.44141</v>
      </c>
      <c r="IK77">
        <v>1.42578</v>
      </c>
      <c r="IL77">
        <v>2.28149</v>
      </c>
      <c r="IM77">
        <v>1.54785</v>
      </c>
      <c r="IN77">
        <v>2.42676</v>
      </c>
      <c r="IO77">
        <v>41.9012</v>
      </c>
      <c r="IP77">
        <v>14.2896</v>
      </c>
      <c r="IQ77">
        <v>18</v>
      </c>
      <c r="IR77">
        <v>580.3680000000001</v>
      </c>
      <c r="IS77">
        <v>449.651</v>
      </c>
      <c r="IT77">
        <v>24.9999</v>
      </c>
      <c r="IU77">
        <v>34.6421</v>
      </c>
      <c r="IV77">
        <v>29.9993</v>
      </c>
      <c r="IW77">
        <v>34.505</v>
      </c>
      <c r="IX77">
        <v>34.4085</v>
      </c>
      <c r="IY77">
        <v>21.2256</v>
      </c>
      <c r="IZ77">
        <v>33.3413</v>
      </c>
      <c r="JA77">
        <v>0</v>
      </c>
      <c r="JB77">
        <v>25</v>
      </c>
      <c r="JC77">
        <v>410</v>
      </c>
      <c r="JD77">
        <v>20.837</v>
      </c>
      <c r="JE77">
        <v>97.7281</v>
      </c>
      <c r="JF77">
        <v>99.6489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2022-07-13T05:26:48Z</dcterms:created>
  <dcterms:modified xsi:type="dcterms:W3CDTF">2022-07-13T05:26:48Z</dcterms:modified>
</cp:coreProperties>
</file>