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<sst xmlns="http://schemas.openxmlformats.org/spreadsheetml/2006/main" count="4434" uniqueCount="747">
  <si>
    <t>File opened</t>
  </si>
  <si>
    <t>2022-07-19 09:22:52</t>
  </si>
  <si>
    <t>Console s/n</t>
  </si>
  <si>
    <t>68C-022676</t>
  </si>
  <si>
    <t>Console ver</t>
  </si>
  <si>
    <t>Bluestem v.2.0.04</t>
  </si>
  <si>
    <t>Scripts ver</t>
  </si>
  <si>
    <t>2021.08  2.0.04, Aug 2021</t>
  </si>
  <si>
    <t>Head s/n</t>
  </si>
  <si>
    <t>68H-132666</t>
  </si>
  <si>
    <t>Head ver</t>
  </si>
  <si>
    <t>1.4.7</t>
  </si>
  <si>
    <t>Head cal</t>
  </si>
  <si>
    <t>{"oxygen": "21", "co2azero": "0.934274", "co2aspan1": "1.00349", "co2aspan2": "-0.0256995", "co2aspan2a": "0.313062", "co2aspan2b": "0.311636", "co2aspanconc1": "2491", "co2aspanconc2": "299.3", "co2bzero": "0.973258", "co2bspan1": "1.00347", "co2bspan2": "-0.0261992", "co2bspan2a": "0.314208", "co2bspan2b": "0.312713", "co2bspanconc1": "2491", "co2bspanconc2": "299.3", "h2oazero": "1.09578", "h2oaspan1": "1.01502", "h2oaspan2": "0", "h2oaspan2a": "0.0712042", "h2oaspan2b": "0.0722739", "h2oaspanconc1": "12.37", "h2oaspanconc2": "0", "h2obzero": "1.1149", "h2obspan1": "1.01666", "h2obspan2": "0", "h2obspan2a": "0.0716295", "h2obspan2b": "0.0728225", "h2obspanconc1": "12.37", "h2obspanconc2": "0", "tazero": "0.0665894", "tbzero": "0.142759", "flowmeterzero": "1.00186", "flowazero": "0.31337", "flowbzero": "0.29954", "chamberpressurezero": "2.64749", "ssa_ref": "36513.3", "ssb_ref": "31698.2"}</t>
  </si>
  <si>
    <t>CO2 rangematch</t>
  </si>
  <si>
    <t>Tue Jul 19 09:03</t>
  </si>
  <si>
    <t>H2O rangematch</t>
  </si>
  <si>
    <t>Tue Jul 19 09:12</t>
  </si>
  <si>
    <t>Chamber type</t>
  </si>
  <si>
    <t>6800-01A</t>
  </si>
  <si>
    <t>Chamber s/n</t>
  </si>
  <si>
    <t>MPF-842296</t>
  </si>
  <si>
    <t>Chamber rev</t>
  </si>
  <si>
    <t>0</t>
  </si>
  <si>
    <t>Chamber cal</t>
  </si>
  <si>
    <t>Fluorometer</t>
  </si>
  <si>
    <t>Flr. Version</t>
  </si>
  <si>
    <t>09:22:52</t>
  </si>
  <si>
    <t>Stability Definition:	ΔCO2 (Meas2): Slp&lt;2 Per=20	ΔH2O (Meas2): Slp&lt;0.5 Per=20	CO2_s (Meas): Slp&lt;5 Per=15	H2O_s (Meas): Slp&lt;1 Per=15</t>
  </si>
  <si>
    <t>09:38:46</t>
  </si>
  <si>
    <t>vpd set 1.5;tleaf set 30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</si>
  <si>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</si>
  <si>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</si>
  <si>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</si>
  <si>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</si>
  <si>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</si>
  <si>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</si>
  <si>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</si>
  <si>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</si>
  <si>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</si>
  <si>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</si>
  <si>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</si>
  <si>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</si>
  <si>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</si>
  <si>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</si>
  <si>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</si>
  <si>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</si>
  <si>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</si>
  <si>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</si>
  <si>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</si>
  <si>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</si>
  <si>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</si>
  <si>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</si>
  <si>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</si>
  <si>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</si>
  <si>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</si>
  <si>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</si>
  <si>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</si>
  <si>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</si>
  <si>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</si>
  <si>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</si>
  <si>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</si>
  <si>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</si>
  <si>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</si>
  <si>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</si>
  <si>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</si>
  <si>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</si>
  <si>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</si>
  <si>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</si>
  <si>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</si>
  <si>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</si>
  <si>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</si>
  <si>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</si>
  <si>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</si>
  <si>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</si>
  <si>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</si>
  <si>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</si>
  <si>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</si>
  <si>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</si>
  <si>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</si>
  <si>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</si>
  <si>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</si>
  <si>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1.75737 79.438 377.186 616.558 862.386 1063.29 1238.2 1394.17</t>
  </si>
  <si>
    <t>Fs_true</t>
  </si>
  <si>
    <t>-0.253923 100.146 404.431 601.612 802.13 1001.1 1203.74 1401.73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</si>
  <si>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</si>
  <si>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</si>
  <si>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</si>
  <si>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</si>
  <si>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</si>
  <si>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</si>
  <si>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</si>
  <si>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</si>
  <si>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</si>
  <si>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</si>
  <si>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</si>
  <si>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</si>
  <si>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</si>
  <si>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</si>
  <si>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</si>
  <si>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</si>
  <si>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</si>
  <si>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</si>
  <si>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</si>
  <si>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</si>
  <si>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</si>
  <si>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</si>
  <si>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</si>
  <si>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</si>
  <si>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</si>
  <si>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</si>
  <si>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</si>
  <si>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</si>
  <si>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operator</t>
  </si>
  <si>
    <t>temp</t>
  </si>
  <si>
    <t>event</t>
  </si>
  <si>
    <t>block</t>
  </si>
  <si>
    <t>leaf</t>
  </si>
  <si>
    <t>tree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</si>
  <si>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</si>
  <si>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</si>
  <si>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</si>
  <si>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</si>
  <si>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</si>
  <si>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</si>
  <si>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</si>
  <si>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</si>
  <si>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</si>
  <si>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</si>
  <si>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</si>
  <si>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</si>
  <si>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</si>
  <si>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</si>
  <si>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</si>
  <si>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</si>
  <si>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</si>
  <si>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</si>
  <si>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</si>
  <si>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</si>
  <si>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</si>
  <si>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</si>
  <si>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</si>
  <si>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</si>
  <si>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</si>
  <si>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</si>
  <si>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</si>
  <si>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</si>
  <si>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</si>
  <si>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</si>
  <si>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</si>
  <si>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</si>
  <si>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</si>
  <si>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</si>
  <si>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</si>
  <si>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</si>
  <si>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</si>
  <si>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</si>
  <si>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</si>
  <si>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</si>
  <si>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</si>
  <si>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</si>
  <si>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</si>
  <si>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</si>
  <si>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</si>
  <si>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</si>
  <si>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</si>
  <si>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</si>
  <si>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</si>
  <si>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</si>
  <si>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</si>
  <si>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</si>
  <si>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</si>
  <si>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</si>
  <si>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</si>
  <si>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</si>
  <si>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</si>
  <si>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</si>
  <si>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</si>
  <si>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</si>
  <si>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</si>
  <si>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</si>
  <si>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</si>
  <si>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</si>
  <si>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</si>
  <si>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</si>
  <si>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</si>
  <si>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</si>
  <si>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</si>
  <si>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</si>
  <si>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</si>
  <si>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</si>
  <si>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</si>
  <si>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</si>
  <si>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</si>
  <si>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</si>
  <si>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</si>
  <si>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</si>
  <si>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</si>
  <si>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</si>
  <si>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</si>
  <si>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</si>
  <si>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</si>
  <si>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</si>
  <si>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</si>
  <si>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</si>
  <si>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</si>
  <si>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</si>
  <si>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</si>
  <si>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</si>
  <si>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</si>
  <si>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</si>
  <si>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</si>
  <si>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</si>
  <si>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</si>
  <si>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</si>
  <si>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</si>
  <si>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</si>
  <si>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</si>
  <si>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</si>
  <si>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</si>
  <si>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</si>
  <si>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</si>
  <si>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</si>
  <si>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</si>
  <si>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</si>
  <si>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</si>
  <si>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</si>
  <si>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</si>
  <si>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</si>
  <si>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</si>
  <si>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</si>
  <si>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</si>
  <si>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</si>
  <si>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</si>
  <si>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</si>
  <si>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</si>
  <si>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</si>
  <si>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</si>
  <si>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</si>
  <si>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</si>
  <si>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</si>
  <si>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</si>
  <si>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</si>
  <si>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</si>
  <si>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</si>
  <si>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</si>
  <si>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</si>
  <si>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</si>
  <si>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</si>
  <si>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</si>
  <si>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</si>
  <si>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</si>
  <si>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</si>
  <si>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</si>
  <si>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</si>
  <si>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</si>
  <si>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</si>
  <si>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</si>
  <si>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</si>
  <si>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</si>
  <si>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</si>
  <si>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</si>
  <si>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</si>
  <si>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</si>
  <si>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CO2_s:MN</t>
  </si>
  <si>
    <t>CO2_s:SLP</t>
  </si>
  <si>
    <t>CO2_s:SD</t>
  </si>
  <si>
    <t>CO2_s:OK</t>
  </si>
  <si>
    <t>ΔH2O:MN</t>
  </si>
  <si>
    <t>ΔH2O:SLP</t>
  </si>
  <si>
    <t>ΔH2O:SD</t>
  </si>
  <si>
    <t>ΔH2O:OK</t>
  </si>
  <si>
    <t>H2O_s:MN</t>
  </si>
  <si>
    <t>H2O_s:SLP</t>
  </si>
  <si>
    <t>H2O_s:SD</t>
  </si>
  <si>
    <t>H2O_s:OK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</si>
  <si>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</si>
  <si>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</si>
  <si>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</si>
  <si>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</si>
  <si>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</si>
  <si>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</si>
  <si>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</si>
  <si>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</si>
  <si>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</si>
  <si>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</si>
  <si>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</si>
  <si>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</si>
  <si>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</si>
  <si>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</si>
  <si>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</si>
  <si>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</si>
  <si>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</si>
  <si>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</si>
  <si>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</si>
  <si>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</si>
  <si>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</si>
  <si>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</si>
  <si>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</si>
  <si>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</si>
  <si>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</si>
  <si>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</si>
  <si>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</si>
  <si>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</si>
  <si>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</si>
  <si>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</si>
  <si>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</si>
  <si>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</si>
  <si>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</si>
  <si>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</si>
  <si>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</si>
  <si>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</si>
  <si>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</si>
  <si>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</si>
  <si>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</si>
  <si>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</si>
  <si>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</si>
  <si>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</si>
  <si>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</si>
  <si>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</si>
  <si>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</si>
  <si>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</si>
  <si>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</si>
  <si>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</si>
  <si>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</si>
  <si>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</si>
  <si>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</si>
  <si>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</si>
  <si>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</si>
  <si>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</si>
  <si>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</si>
  <si>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</si>
  <si>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</si>
  <si>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</si>
  <si>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</si>
  <si>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</si>
  <si>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</si>
  <si>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</si>
  <si>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</si>
  <si>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</si>
  <si>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</si>
  <si>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</si>
  <si>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</si>
  <si>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</si>
  <si>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</si>
  <si>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</si>
  <si>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</si>
  <si>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</si>
  <si>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</si>
  <si>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</si>
  <si>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</si>
  <si>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</si>
  <si>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</si>
  <si>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</si>
  <si>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</si>
  <si>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</si>
  <si>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</si>
  <si>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</si>
  <si>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</si>
  <si>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</si>
  <si>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</si>
  <si>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</si>
  <si>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</si>
  <si>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</si>
  <si>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</si>
  <si>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</si>
  <si>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</si>
  <si>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</si>
  <si>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</si>
  <si>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</si>
  <si>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</si>
  <si>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</si>
  <si>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</si>
  <si>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</si>
  <si>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</si>
  <si>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</si>
  <si>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</si>
  <si>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</si>
  <si>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</si>
  <si>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</si>
  <si>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</si>
  <si>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</si>
  <si>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</si>
  <si>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</si>
  <si>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</si>
  <si>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</si>
  <si>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</si>
  <si>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</si>
  <si>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</si>
  <si>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</si>
  <si>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</si>
  <si>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</si>
  <si>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</si>
  <si>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</si>
  <si>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</si>
  <si>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</si>
  <si>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</si>
  <si>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</si>
  <si>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 xml:space="preserve"> min⁻¹</t>
  </si>
  <si>
    <t>µmol mol⁻¹ min⁻¹</t>
  </si>
  <si>
    <t>mmol mol⁻¹ min⁻¹</t>
  </si>
  <si>
    <t>V</t>
  </si>
  <si>
    <t>mV</t>
  </si>
  <si>
    <t>mg</t>
  </si>
  <si>
    <t>hrs</t>
  </si>
  <si>
    <t>min</t>
  </si>
  <si>
    <t>20220719 09:39:00</t>
  </si>
  <si>
    <t>09:39:00</t>
  </si>
  <si>
    <t>none</t>
  </si>
  <si>
    <t>ch</t>
  </si>
  <si>
    <t>29</t>
  </si>
  <si>
    <t>small</t>
  </si>
  <si>
    <t>10</t>
  </si>
  <si>
    <t>LCOR-500</t>
  </si>
  <si>
    <t>-</t>
  </si>
  <si>
    <t>RECT-134-20220719-09_39_02</t>
  </si>
  <si>
    <t>0: Broadleaf</t>
  </si>
  <si>
    <t>09:39:35</t>
  </si>
  <si>
    <t>3/4</t>
  </si>
  <si>
    <t>00000000</t>
  </si>
  <si>
    <t>iiiiiiii</t>
  </si>
  <si>
    <t>off</t>
  </si>
  <si>
    <t>on</t>
  </si>
  <si>
    <t>20220719 09:42:03</t>
  </si>
  <si>
    <t>09:42:03</t>
  </si>
  <si>
    <t>RECT-135-20220719-09_42_05</t>
  </si>
  <si>
    <t>4/4</t>
  </si>
  <si>
    <t>20220719 09:43:33</t>
  </si>
  <si>
    <t>09:43:33</t>
  </si>
  <si>
    <t>RECT-136-20220719-09_43_35</t>
  </si>
  <si>
    <t>09:44:14</t>
  </si>
  <si>
    <t>20220719 09:45:55</t>
  </si>
  <si>
    <t>09:45:55</t>
  </si>
  <si>
    <t>RECT-137-20220719-09_45_57</t>
  </si>
  <si>
    <t>09:46:27</t>
  </si>
  <si>
    <t>20220719 09:47:59</t>
  </si>
  <si>
    <t>09:47:59</t>
  </si>
  <si>
    <t>RECT-138-20220719-09_48_00</t>
  </si>
  <si>
    <t>09:48:16</t>
  </si>
  <si>
    <t>20220719 09:49:32</t>
  </si>
  <si>
    <t>09:49:32</t>
  </si>
  <si>
    <t>RECT-139-20220719-09_49_33</t>
  </si>
  <si>
    <t>09:49:49</t>
  </si>
  <si>
    <t>20220719 09:51:05</t>
  </si>
  <si>
    <t>09:51:05</t>
  </si>
  <si>
    <t>RECT-140-20220719-09_51_06</t>
  </si>
  <si>
    <t>09:51:39</t>
  </si>
  <si>
    <t>20220719 09:53:29</t>
  </si>
  <si>
    <t>09:53:29</t>
  </si>
  <si>
    <t>RECT-141-20220719-09_53_30</t>
  </si>
  <si>
    <t>09:53:53</t>
  </si>
  <si>
    <t>20220719 09:55:09</t>
  </si>
  <si>
    <t>09:55:09</t>
  </si>
  <si>
    <t>RECT-142-20220719-09_55_11</t>
  </si>
  <si>
    <t>20220719 09:56:39</t>
  </si>
  <si>
    <t>09:56:39</t>
  </si>
  <si>
    <t>RECT-143-20220719-09_56_41</t>
  </si>
  <si>
    <t>09:57:05</t>
  </si>
  <si>
    <t>20220719 09:58:31</t>
  </si>
  <si>
    <t>09:58:31</t>
  </si>
  <si>
    <t>RECT-144-20220719-09_58_32</t>
  </si>
  <si>
    <t>09:58:54</t>
  </si>
  <si>
    <t>20220719 10:00:18</t>
  </si>
  <si>
    <t>10:00:18</t>
  </si>
  <si>
    <t>RECT-145-20220719-10_00_19</t>
  </si>
  <si>
    <t>10:00:50</t>
  </si>
  <si>
    <t>20220719 10:02:15</t>
  </si>
  <si>
    <t>10:02:15</t>
  </si>
  <si>
    <t>RECT-146-20220719-10_02_17</t>
  </si>
  <si>
    <t>10:02:47</t>
  </si>
  <si>
    <t>20220719 10:04:17</t>
  </si>
  <si>
    <t>10:04:17</t>
  </si>
  <si>
    <t>RECT-147-20220719-10_04_18</t>
  </si>
  <si>
    <t>10:04:43</t>
  </si>
  <si>
    <t>20220719 10:06:44</t>
  </si>
  <si>
    <t>10:06:44</t>
  </si>
  <si>
    <t>RECT-148-20220719-10_06_45</t>
  </si>
  <si>
    <t>10:07:11</t>
  </si>
  <si>
    <t>2/4</t>
  </si>
  <si>
    <t>20220719 10:25:51</t>
  </si>
  <si>
    <t>10:25:51</t>
  </si>
  <si>
    <t>11</t>
  </si>
  <si>
    <t>LCOR-190</t>
  </si>
  <si>
    <t>RECT-149-20220719-10_25_52</t>
  </si>
  <si>
    <t>10:26:23</t>
  </si>
  <si>
    <t>20220719 10:30:23</t>
  </si>
  <si>
    <t>10:30:23</t>
  </si>
  <si>
    <t>RECT-150-20220719-10_30_25</t>
  </si>
  <si>
    <t>20220719 10:31:44</t>
  </si>
  <si>
    <t>10:31:44</t>
  </si>
  <si>
    <t>RECT-151-20220719-10_31_45</t>
  </si>
  <si>
    <t>10:32:04</t>
  </si>
  <si>
    <t>20220719 10:33:25</t>
  </si>
  <si>
    <t>10:33:25</t>
  </si>
  <si>
    <t>RECT-152-20220719-10_33_26</t>
  </si>
  <si>
    <t>10:33:45</t>
  </si>
  <si>
    <t>20220719 10:35:04</t>
  </si>
  <si>
    <t>10:35:04</t>
  </si>
  <si>
    <t>RECT-153-20220719-10_35_05</t>
  </si>
  <si>
    <t>10:35:23</t>
  </si>
  <si>
    <t>20220719 10:36:39</t>
  </si>
  <si>
    <t>10:36:39</t>
  </si>
  <si>
    <t>RECT-154-20220719-10_36_40</t>
  </si>
  <si>
    <t>10:37:08</t>
  </si>
  <si>
    <t>20220719 10:38:24</t>
  </si>
  <si>
    <t>10:38:24</t>
  </si>
  <si>
    <t>RECT-155-20220719-10_38_25</t>
  </si>
  <si>
    <t>10:38:50</t>
  </si>
  <si>
    <t>20220719 10:40:51</t>
  </si>
  <si>
    <t>10:40:51</t>
  </si>
  <si>
    <t>RECT-156-20220719-10_40_53</t>
  </si>
  <si>
    <t>10:41:21</t>
  </si>
  <si>
    <t>20220719 10:42:37</t>
  </si>
  <si>
    <t>10:42:37</t>
  </si>
  <si>
    <t>RECT-157-20220719-10_42_38</t>
  </si>
  <si>
    <t>20220719 10:44:21</t>
  </si>
  <si>
    <t>10:44:21</t>
  </si>
  <si>
    <t>RECT-158-20220719-10_44_22</t>
  </si>
  <si>
    <t>10:44:50</t>
  </si>
  <si>
    <t>20220719 10:46:51</t>
  </si>
  <si>
    <t>10:46:51</t>
  </si>
  <si>
    <t>RECT-159-20220719-10_46_52</t>
  </si>
  <si>
    <t>10:47:19</t>
  </si>
  <si>
    <t>20220719 10:48:46</t>
  </si>
  <si>
    <t>10:48:46</t>
  </si>
  <si>
    <t>RECT-160-20220719-10_48_48</t>
  </si>
  <si>
    <t>10:49:27</t>
  </si>
  <si>
    <t>20220719 10:51:13</t>
  </si>
  <si>
    <t>10:51:13</t>
  </si>
  <si>
    <t>RECT-161-20220719-10_51_14</t>
  </si>
  <si>
    <t>10:51:44</t>
  </si>
  <si>
    <t>20220719 10:53:45</t>
  </si>
  <si>
    <t>10:53:45</t>
  </si>
  <si>
    <t>RECT-162-20220719-10_53_46</t>
  </si>
  <si>
    <t>10:54:18</t>
  </si>
  <si>
    <t>20220719 10:56:19</t>
  </si>
  <si>
    <t>10:56:19</t>
  </si>
  <si>
    <t>RECT-163-20220719-10_56_21</t>
  </si>
  <si>
    <t>10:56:57</t>
  </si>
  <si>
    <t>20220719 11:07:20</t>
  </si>
  <si>
    <t>11:07:20</t>
  </si>
  <si>
    <t>large</t>
  </si>
  <si>
    <t>13</t>
  </si>
  <si>
    <t>LCOR-077</t>
  </si>
  <si>
    <t>RECT-164-20220719-11_07_22</t>
  </si>
  <si>
    <t>11:07:52</t>
  </si>
  <si>
    <t>20220719 11:09:49</t>
  </si>
  <si>
    <t>11:09:49</t>
  </si>
  <si>
    <t>RECT-165-20220719-11_09_50</t>
  </si>
  <si>
    <t>20220719 11:11:47</t>
  </si>
  <si>
    <t>11:11:47</t>
  </si>
  <si>
    <t>RECT-166-20220719-11_11_49</t>
  </si>
  <si>
    <t>11:10:57</t>
  </si>
  <si>
    <t>20220719 11:13:49</t>
  </si>
  <si>
    <t>11:13:49</t>
  </si>
  <si>
    <t>RECT-167-20220719-11_13_50</t>
  </si>
  <si>
    <t>11:14:15</t>
  </si>
  <si>
    <t>20220719 11:16:16</t>
  </si>
  <si>
    <t>11:16:16</t>
  </si>
  <si>
    <t>RECT-168-20220719-11_16_17</t>
  </si>
  <si>
    <t>11:16:33</t>
  </si>
  <si>
    <t>20220719 11:17:49</t>
  </si>
  <si>
    <t>11:17:49</t>
  </si>
  <si>
    <t>RECT-169-20220719-11_17_50</t>
  </si>
  <si>
    <t>11:18:09</t>
  </si>
  <si>
    <t>20220719 11:20:10</t>
  </si>
  <si>
    <t>11:20:10</t>
  </si>
  <si>
    <t>RECT-170-20220719-11_20_11</t>
  </si>
  <si>
    <t>11:19:38</t>
  </si>
  <si>
    <t>20220719 11:22:01</t>
  </si>
  <si>
    <t>11:22:01</t>
  </si>
  <si>
    <t>RECT-171-20220719-11_22_02</t>
  </si>
  <si>
    <t>11:22:28</t>
  </si>
  <si>
    <t>20220719 11:23:44</t>
  </si>
  <si>
    <t>11:23:44</t>
  </si>
  <si>
    <t>RECT-172-20220719-11_23_45</t>
  </si>
  <si>
    <t>20220719 11:25:12</t>
  </si>
  <si>
    <t>11:25:12</t>
  </si>
  <si>
    <t>RECT-173-20220719-11_25_14</t>
  </si>
  <si>
    <t>11:25:42</t>
  </si>
  <si>
    <t>20220719 11:27:01</t>
  </si>
  <si>
    <t>11:27:01</t>
  </si>
  <si>
    <t>RECT-174-20220719-11_27_02</t>
  </si>
  <si>
    <t>11:27:27</t>
  </si>
  <si>
    <t>20220719 11:29:28</t>
  </si>
  <si>
    <t>11:29:28</t>
  </si>
  <si>
    <t>RECT-175-20220719-11_29_29</t>
  </si>
  <si>
    <t>11:29:58</t>
  </si>
  <si>
    <t>20220719 11:31:59</t>
  </si>
  <si>
    <t>11:31:59</t>
  </si>
  <si>
    <t>RECT-176-20220719-11_32_00</t>
  </si>
  <si>
    <t>11:32:36</t>
  </si>
  <si>
    <t>20220719 11:34:33</t>
  </si>
  <si>
    <t>11:34:33</t>
  </si>
  <si>
    <t>RECT-177-20220719-11_34_35</t>
  </si>
  <si>
    <t>11:34:52</t>
  </si>
  <si>
    <t>20220719 11:36:53</t>
  </si>
  <si>
    <t>11:36:53</t>
  </si>
  <si>
    <t>RECT-178-20220719-11_36_54</t>
  </si>
  <si>
    <t>20220719 12:28:38</t>
  </si>
  <si>
    <t>12:28:38</t>
  </si>
  <si>
    <t>fg</t>
  </si>
  <si>
    <t>LCOR-065</t>
  </si>
  <si>
    <t>RECT-179-20220719-12_28_39</t>
  </si>
  <si>
    <t>12:29:08</t>
  </si>
  <si>
    <t>20220719 12:32:03</t>
  </si>
  <si>
    <t>12:32:03</t>
  </si>
  <si>
    <t>RECT-180-20220719-12_32_05</t>
  </si>
  <si>
    <t>20220719 12:33:25</t>
  </si>
  <si>
    <t>12:33:25</t>
  </si>
  <si>
    <t>RECT-181-20220719-12_33_27</t>
  </si>
  <si>
    <t>12:33:47</t>
  </si>
  <si>
    <t>20220719 12:35:09</t>
  </si>
  <si>
    <t>12:35:09</t>
  </si>
  <si>
    <t>RECT-182-20220719-12_35_10</t>
  </si>
  <si>
    <t>12:35:27</t>
  </si>
  <si>
    <t>20220719 12:36:44</t>
  </si>
  <si>
    <t>12:36:44</t>
  </si>
  <si>
    <t>RECT-183-20220719-12_36_46</t>
  </si>
  <si>
    <t>12:37:09</t>
  </si>
  <si>
    <t>20220719 12:38:26</t>
  </si>
  <si>
    <t>12:38:26</t>
  </si>
  <si>
    <t>RECT-184-20220719-12_38_27</t>
  </si>
  <si>
    <t>12:38:48</t>
  </si>
  <si>
    <t>20220719 12:40:49</t>
  </si>
  <si>
    <t>12:40:49</t>
  </si>
  <si>
    <t>RECT-185-20220719-12_40_51</t>
  </si>
  <si>
    <t>12:40:08</t>
  </si>
  <si>
    <t>20220719 12:42:47</t>
  </si>
  <si>
    <t>12:42:47</t>
  </si>
  <si>
    <t>RECT-186-20220719-12_42_49</t>
  </si>
  <si>
    <t>12:43:16</t>
  </si>
  <si>
    <t>20220719 12:44:46</t>
  </si>
  <si>
    <t>12:44:46</t>
  </si>
  <si>
    <t>RECT-187-20220719-12_44_47</t>
  </si>
  <si>
    <t>20220719 12:46:48</t>
  </si>
  <si>
    <t>12:46:48</t>
  </si>
  <si>
    <t>RECT-188-20220719-12_46_49</t>
  </si>
  <si>
    <t>12:47:15</t>
  </si>
  <si>
    <t>20220719 12:49:16</t>
  </si>
  <si>
    <t>12:49:16</t>
  </si>
  <si>
    <t>RECT-189-20220719-12_49_17</t>
  </si>
  <si>
    <t>12:49:56</t>
  </si>
  <si>
    <t>1/4</t>
  </si>
  <si>
    <t>20220719 12:51:34</t>
  </si>
  <si>
    <t>12:51:34</t>
  </si>
  <si>
    <t>RECT-190-20220719-12_51_36</t>
  </si>
  <si>
    <t>12:52:12</t>
  </si>
  <si>
    <t>20220719 12:53:55</t>
  </si>
  <si>
    <t>12:53:55</t>
  </si>
  <si>
    <t>RECT-191-20220719-12_53_57</t>
  </si>
  <si>
    <t>12:54:28</t>
  </si>
  <si>
    <t>20220719 12:56:08</t>
  </si>
  <si>
    <t>12:56:08</t>
  </si>
  <si>
    <t>RECT-192-20220719-12_56_09</t>
  </si>
  <si>
    <t>12:56:48</t>
  </si>
  <si>
    <t>20220719 12:58:37</t>
  </si>
  <si>
    <t>12:58:37</t>
  </si>
  <si>
    <t>RECT-193-20220719-12_58_38</t>
  </si>
  <si>
    <t>12:59:17</t>
  </si>
  <si>
    <t>20220719 13:20:47</t>
  </si>
  <si>
    <t>13:20:47</t>
  </si>
  <si>
    <t>LCOR-292</t>
  </si>
  <si>
    <t>RECT-194-20220719-13_20_49</t>
  </si>
  <si>
    <t>13:21:16</t>
  </si>
  <si>
    <t>20220719 13:24:20</t>
  </si>
  <si>
    <t>13:24:20</t>
  </si>
  <si>
    <t>RECT-195-20220719-13_24_22</t>
  </si>
  <si>
    <t>20220719 13:25:39</t>
  </si>
  <si>
    <t>13:25:39</t>
  </si>
  <si>
    <t>RECT-196-20220719-13_25_41</t>
  </si>
  <si>
    <t>13:25:59</t>
  </si>
  <si>
    <t>20220719 13:28:00</t>
  </si>
  <si>
    <t>13:28:00</t>
  </si>
  <si>
    <t>RECT-197-20220719-13_28_02</t>
  </si>
  <si>
    <t>13:28:19</t>
  </si>
  <si>
    <t>20220719 13:30:20</t>
  </si>
  <si>
    <t>13:30:20</t>
  </si>
  <si>
    <t>RECT-198-20220719-13_30_21</t>
  </si>
  <si>
    <t>13:29:21</t>
  </si>
  <si>
    <t>0/4</t>
  </si>
  <si>
    <t>20220719 13:32:22</t>
  </si>
  <si>
    <t>13:32:22</t>
  </si>
  <si>
    <t>RECT-199-20220719-13_32_23</t>
  </si>
  <si>
    <t>13:32:53</t>
  </si>
  <si>
    <t>20220719 13:34:36</t>
  </si>
  <si>
    <t>13:34:36</t>
  </si>
  <si>
    <t>RECT-200-20220719-13_34_38</t>
  </si>
  <si>
    <t>13:34:16</t>
  </si>
  <si>
    <t>20220719 13:36:20</t>
  </si>
  <si>
    <t>13:36:20</t>
  </si>
  <si>
    <t>RECT-201-20220719-13_36_22</t>
  </si>
  <si>
    <t>13:36:42</t>
  </si>
  <si>
    <t>20220719 13:40:46</t>
  </si>
  <si>
    <t>13:40:46</t>
  </si>
  <si>
    <t>RECT-202-20220719-13_40_48</t>
  </si>
  <si>
    <t>13:41:12</t>
  </si>
  <si>
    <t>20220719 13:42:30</t>
  </si>
  <si>
    <t>13:42:30</t>
  </si>
  <si>
    <t>RECT-203-20220719-13_42_31</t>
  </si>
  <si>
    <t>20220719 13:43:50</t>
  </si>
  <si>
    <t>13:43:50</t>
  </si>
  <si>
    <t>RECT-204-20220719-13_43_52</t>
  </si>
  <si>
    <t>13:44:07</t>
  </si>
  <si>
    <t>20220719 13:45:25</t>
  </si>
  <si>
    <t>13:45:25</t>
  </si>
  <si>
    <t>RECT-205-20220719-13_45_27</t>
  </si>
  <si>
    <t>13:45:46</t>
  </si>
  <si>
    <t>20220719 13:47:02</t>
  </si>
  <si>
    <t>13:47:02</t>
  </si>
  <si>
    <t>RECT-206-20220719-13_47_03</t>
  </si>
  <si>
    <t>13:47:20</t>
  </si>
  <si>
    <t>20220719 13:48:36</t>
  </si>
  <si>
    <t>13:48:36</t>
  </si>
  <si>
    <t>RECT-207-20220719-13_48_37</t>
  </si>
  <si>
    <t>13:49:01</t>
  </si>
  <si>
    <t>20220719 13:50:58</t>
  </si>
  <si>
    <t>13:50:58</t>
  </si>
  <si>
    <t>RECT-208-20220719-13_51_00</t>
  </si>
  <si>
    <t>13:51:16</t>
  </si>
  <si>
    <t>20220719 13:53:17</t>
  </si>
  <si>
    <t>13:53:17</t>
  </si>
  <si>
    <t>RECT-209-20220719-13_53_19</t>
  </si>
  <si>
    <t>13:52:40</t>
  </si>
  <si>
    <t>20220719 13:54:53</t>
  </si>
  <si>
    <t>13:54:53</t>
  </si>
  <si>
    <t>RECT-210-20220719-13_54_55</t>
  </si>
  <si>
    <t>13:55:12</t>
  </si>
  <si>
    <t>20220719 13:56:54</t>
  </si>
  <si>
    <t>13:56:54</t>
  </si>
  <si>
    <t>RECT-211-20220719-13_56_56</t>
  </si>
  <si>
    <t>13:57:16</t>
  </si>
  <si>
    <t>20220719 13:58:45</t>
  </si>
  <si>
    <t>13:58:45</t>
  </si>
  <si>
    <t>RECT-212-20220719-13_58_47</t>
  </si>
  <si>
    <t>13:59:21</t>
  </si>
  <si>
    <t>20220719 14:01:08</t>
  </si>
  <si>
    <t>14:01:08</t>
  </si>
  <si>
    <t>RECT-213-20220719-14_01_10</t>
  </si>
  <si>
    <t>20220719 14:03:49</t>
  </si>
  <si>
    <t>14:03:49</t>
  </si>
  <si>
    <t>RECT-214-20220719-14_03_51</t>
  </si>
  <si>
    <t>14:04:30</t>
  </si>
  <si>
    <t>20220719 14:06:27</t>
  </si>
  <si>
    <t>14:06:27</t>
  </si>
  <si>
    <t>RECT-215-20220719-14_06_29</t>
  </si>
  <si>
    <t>14:06:57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</si>
</sst>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P98"/>
  <sheetViews>
    <sheetView tabSelected="1" workbookViewId="0"/>
  </sheetViews>
  <sheetFormatPr defaultRowHeight="15"/>
  <sheetData>
    <row r="2" spans="1:276">
      <c r="A2" t="s">
        <v>31</v>
      </c>
      <c r="B2" t="s">
        <v>32</v>
      </c>
      <c r="C2" t="s">
        <v>33</v>
      </c>
    </row>
    <row r="3" spans="1:276">
      <c r="B3">
        <v>4</v>
      </c>
      <c r="C3">
        <v>21</v>
      </c>
    </row>
    <row r="4" spans="1:276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76">
      <c r="B5" t="s">
        <v>19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76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76">
      <c r="B7">
        <v>0</v>
      </c>
      <c r="C7">
        <v>0</v>
      </c>
      <c r="D7">
        <v>0</v>
      </c>
      <c r="E7">
        <v>1</v>
      </c>
    </row>
    <row r="8" spans="1:276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76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76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76">
      <c r="B11">
        <v>0</v>
      </c>
      <c r="C11">
        <v>0</v>
      </c>
      <c r="D11">
        <v>1</v>
      </c>
      <c r="E11">
        <v>0</v>
      </c>
      <c r="F11">
        <v>1</v>
      </c>
    </row>
    <row r="12" spans="1:276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76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76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87</v>
      </c>
      <c r="L14" t="s">
        <v>87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88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90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93</v>
      </c>
      <c r="CK14" t="s">
        <v>93</v>
      </c>
      <c r="CL14" t="s">
        <v>93</v>
      </c>
      <c r="CM14" t="s">
        <v>93</v>
      </c>
      <c r="CN14" t="s">
        <v>94</v>
      </c>
      <c r="CO14" t="s">
        <v>94</v>
      </c>
      <c r="CP14" t="s">
        <v>94</v>
      </c>
      <c r="CQ14" t="s">
        <v>94</v>
      </c>
      <c r="CR14" t="s">
        <v>95</v>
      </c>
      <c r="CS14" t="s">
        <v>95</v>
      </c>
      <c r="CT14" t="s">
        <v>95</v>
      </c>
      <c r="CU14" t="s">
        <v>95</v>
      </c>
      <c r="CV14" t="s">
        <v>95</v>
      </c>
      <c r="CW14" t="s">
        <v>95</v>
      </c>
      <c r="CX14" t="s">
        <v>95</v>
      </c>
      <c r="CY14" t="s">
        <v>95</v>
      </c>
      <c r="CZ14" t="s">
        <v>95</v>
      </c>
      <c r="DA14" t="s">
        <v>95</v>
      </c>
      <c r="DB14" t="s">
        <v>95</v>
      </c>
      <c r="DC14" t="s">
        <v>95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96</v>
      </c>
      <c r="DK14" t="s">
        <v>96</v>
      </c>
      <c r="DL14" t="s">
        <v>96</v>
      </c>
      <c r="DM14" t="s">
        <v>96</v>
      </c>
      <c r="DN14" t="s">
        <v>96</v>
      </c>
      <c r="DO14" t="s">
        <v>96</v>
      </c>
      <c r="DP14" t="s">
        <v>96</v>
      </c>
      <c r="DQ14" t="s">
        <v>96</v>
      </c>
      <c r="DR14" t="s">
        <v>96</v>
      </c>
      <c r="DS14" t="s">
        <v>96</v>
      </c>
      <c r="DT14" t="s">
        <v>97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98</v>
      </c>
      <c r="EM14" t="s">
        <v>98</v>
      </c>
      <c r="EN14" t="s">
        <v>98</v>
      </c>
      <c r="EO14" t="s">
        <v>98</v>
      </c>
      <c r="EP14" t="s">
        <v>98</v>
      </c>
      <c r="EQ14" t="s">
        <v>99</v>
      </c>
      <c r="ER14" t="s">
        <v>99</v>
      </c>
      <c r="ES14" t="s">
        <v>99</v>
      </c>
      <c r="ET14" t="s">
        <v>99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100</v>
      </c>
      <c r="FE14" t="s">
        <v>100</v>
      </c>
      <c r="FF14" t="s">
        <v>100</v>
      </c>
      <c r="FG14" t="s">
        <v>100</v>
      </c>
      <c r="FH14" t="s">
        <v>100</v>
      </c>
      <c r="FI14" t="s">
        <v>100</v>
      </c>
      <c r="FJ14" t="s">
        <v>100</v>
      </c>
      <c r="FK14" t="s">
        <v>100</v>
      </c>
      <c r="FL14" t="s">
        <v>100</v>
      </c>
      <c r="FM14" t="s">
        <v>100</v>
      </c>
      <c r="FN14" t="s">
        <v>100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102</v>
      </c>
      <c r="GP14" t="s">
        <v>102</v>
      </c>
      <c r="GQ14" t="s">
        <v>102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104</v>
      </c>
      <c r="IB14" t="s">
        <v>104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105</v>
      </c>
      <c r="IT14" t="s">
        <v>105</v>
      </c>
      <c r="IU14" t="s">
        <v>105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106</v>
      </c>
      <c r="JG14" t="s">
        <v>106</v>
      </c>
      <c r="JH14" t="s">
        <v>106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</row>
    <row r="15" spans="1:276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  <c r="AJ15" t="s">
        <v>142</v>
      </c>
      <c r="AK15" t="s">
        <v>89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175</v>
      </c>
      <c r="CA15" t="s">
        <v>183</v>
      </c>
      <c r="CB15" t="s">
        <v>149</v>
      </c>
      <c r="CC15" t="s">
        <v>184</v>
      </c>
      <c r="CD15" t="s">
        <v>185</v>
      </c>
      <c r="CE15" t="s">
        <v>186</v>
      </c>
      <c r="CF15" t="s">
        <v>187</v>
      </c>
      <c r="CG15" t="s">
        <v>188</v>
      </c>
      <c r="CH15" t="s">
        <v>189</v>
      </c>
      <c r="CI15" t="s">
        <v>190</v>
      </c>
      <c r="CJ15" t="s">
        <v>191</v>
      </c>
      <c r="CK15" t="s">
        <v>192</v>
      </c>
      <c r="CL15" t="s">
        <v>193</v>
      </c>
      <c r="CM15" t="s">
        <v>194</v>
      </c>
      <c r="CN15" t="s">
        <v>195</v>
      </c>
      <c r="CO15" t="s">
        <v>196</v>
      </c>
      <c r="CP15" t="s">
        <v>197</v>
      </c>
      <c r="CQ15" t="s">
        <v>198</v>
      </c>
      <c r="CR15" t="s">
        <v>119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207</v>
      </c>
      <c r="DB15" t="s">
        <v>208</v>
      </c>
      <c r="DC15" t="s">
        <v>209</v>
      </c>
      <c r="DD15" t="s">
        <v>210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108</v>
      </c>
      <c r="ER15" t="s">
        <v>111</v>
      </c>
      <c r="ES15" t="s">
        <v>249</v>
      </c>
      <c r="ET15" t="s">
        <v>250</v>
      </c>
      <c r="EU15" t="s">
        <v>251</v>
      </c>
      <c r="EV15" t="s">
        <v>252</v>
      </c>
      <c r="EW15" t="s">
        <v>253</v>
      </c>
      <c r="EX15" t="s">
        <v>254</v>
      </c>
      <c r="EY15" t="s">
        <v>255</v>
      </c>
      <c r="EZ15" t="s">
        <v>256</v>
      </c>
      <c r="FA15" t="s">
        <v>257</v>
      </c>
      <c r="FB15" t="s">
        <v>258</v>
      </c>
      <c r="FC15" t="s">
        <v>259</v>
      </c>
      <c r="FD15" t="s">
        <v>260</v>
      </c>
      <c r="FE15" t="s">
        <v>261</v>
      </c>
      <c r="FF15" t="s">
        <v>262</v>
      </c>
      <c r="FG15" t="s">
        <v>263</v>
      </c>
      <c r="FH15" t="s">
        <v>264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</row>
    <row r="16" spans="1:276">
      <c r="B16" t="s">
        <v>377</v>
      </c>
      <c r="C16" t="s">
        <v>377</v>
      </c>
      <c r="F16" t="s">
        <v>377</v>
      </c>
      <c r="M16" t="s">
        <v>377</v>
      </c>
      <c r="N16" t="s">
        <v>378</v>
      </c>
      <c r="O16" t="s">
        <v>379</v>
      </c>
      <c r="P16" t="s">
        <v>380</v>
      </c>
      <c r="Q16" t="s">
        <v>381</v>
      </c>
      <c r="R16" t="s">
        <v>381</v>
      </c>
      <c r="S16" t="s">
        <v>206</v>
      </c>
      <c r="T16" t="s">
        <v>206</v>
      </c>
      <c r="U16" t="s">
        <v>378</v>
      </c>
      <c r="V16" t="s">
        <v>378</v>
      </c>
      <c r="W16" t="s">
        <v>378</v>
      </c>
      <c r="X16" t="s">
        <v>378</v>
      </c>
      <c r="Y16" t="s">
        <v>382</v>
      </c>
      <c r="Z16" t="s">
        <v>383</v>
      </c>
      <c r="AA16" t="s">
        <v>383</v>
      </c>
      <c r="AB16" t="s">
        <v>384</v>
      </c>
      <c r="AC16" t="s">
        <v>385</v>
      </c>
      <c r="AD16" t="s">
        <v>384</v>
      </c>
      <c r="AE16" t="s">
        <v>384</v>
      </c>
      <c r="AF16" t="s">
        <v>384</v>
      </c>
      <c r="AG16" t="s">
        <v>382</v>
      </c>
      <c r="AH16" t="s">
        <v>382</v>
      </c>
      <c r="AI16" t="s">
        <v>382</v>
      </c>
      <c r="AJ16" t="s">
        <v>382</v>
      </c>
      <c r="AK16" t="s">
        <v>386</v>
      </c>
      <c r="AL16" t="s">
        <v>385</v>
      </c>
      <c r="AN16" t="s">
        <v>385</v>
      </c>
      <c r="AO16" t="s">
        <v>386</v>
      </c>
      <c r="AU16" t="s">
        <v>380</v>
      </c>
      <c r="BB16" t="s">
        <v>380</v>
      </c>
      <c r="BC16" t="s">
        <v>380</v>
      </c>
      <c r="BD16" t="s">
        <v>380</v>
      </c>
      <c r="BE16" t="s">
        <v>387</v>
      </c>
      <c r="BS16" t="s">
        <v>388</v>
      </c>
      <c r="BT16" t="s">
        <v>388</v>
      </c>
      <c r="BU16" t="s">
        <v>388</v>
      </c>
      <c r="BV16" t="s">
        <v>380</v>
      </c>
      <c r="BX16" t="s">
        <v>389</v>
      </c>
      <c r="CA16" t="s">
        <v>388</v>
      </c>
      <c r="CF16" t="s">
        <v>377</v>
      </c>
      <c r="CG16" t="s">
        <v>377</v>
      </c>
      <c r="CH16" t="s">
        <v>377</v>
      </c>
      <c r="CI16" t="s">
        <v>377</v>
      </c>
      <c r="CJ16" t="s">
        <v>380</v>
      </c>
      <c r="CK16" t="s">
        <v>380</v>
      </c>
      <c r="CM16" t="s">
        <v>390</v>
      </c>
      <c r="CN16" t="s">
        <v>391</v>
      </c>
      <c r="CQ16" t="s">
        <v>378</v>
      </c>
      <c r="CR16" t="s">
        <v>377</v>
      </c>
      <c r="CS16" t="s">
        <v>381</v>
      </c>
      <c r="CT16" t="s">
        <v>381</v>
      </c>
      <c r="CU16" t="s">
        <v>392</v>
      </c>
      <c r="CV16" t="s">
        <v>392</v>
      </c>
      <c r="CW16" t="s">
        <v>381</v>
      </c>
      <c r="CX16" t="s">
        <v>392</v>
      </c>
      <c r="CY16" t="s">
        <v>386</v>
      </c>
      <c r="CZ16" t="s">
        <v>384</v>
      </c>
      <c r="DA16" t="s">
        <v>384</v>
      </c>
      <c r="DB16" t="s">
        <v>383</v>
      </c>
      <c r="DC16" t="s">
        <v>383</v>
      </c>
      <c r="DD16" t="s">
        <v>383</v>
      </c>
      <c r="DE16" t="s">
        <v>383</v>
      </c>
      <c r="DF16" t="s">
        <v>383</v>
      </c>
      <c r="DG16" t="s">
        <v>393</v>
      </c>
      <c r="DH16" t="s">
        <v>380</v>
      </c>
      <c r="DI16" t="s">
        <v>380</v>
      </c>
      <c r="DJ16" t="s">
        <v>381</v>
      </c>
      <c r="DK16" t="s">
        <v>381</v>
      </c>
      <c r="DL16" t="s">
        <v>381</v>
      </c>
      <c r="DM16" t="s">
        <v>392</v>
      </c>
      <c r="DN16" t="s">
        <v>381</v>
      </c>
      <c r="DO16" t="s">
        <v>392</v>
      </c>
      <c r="DP16" t="s">
        <v>384</v>
      </c>
      <c r="DQ16" t="s">
        <v>384</v>
      </c>
      <c r="DR16" t="s">
        <v>383</v>
      </c>
      <c r="DS16" t="s">
        <v>383</v>
      </c>
      <c r="DT16" t="s">
        <v>380</v>
      </c>
      <c r="DY16" t="s">
        <v>380</v>
      </c>
      <c r="EB16" t="s">
        <v>383</v>
      </c>
      <c r="EC16" t="s">
        <v>383</v>
      </c>
      <c r="ED16" t="s">
        <v>383</v>
      </c>
      <c r="EE16" t="s">
        <v>383</v>
      </c>
      <c r="EF16" t="s">
        <v>383</v>
      </c>
      <c r="EG16" t="s">
        <v>380</v>
      </c>
      <c r="EH16" t="s">
        <v>380</v>
      </c>
      <c r="EI16" t="s">
        <v>380</v>
      </c>
      <c r="EJ16" t="s">
        <v>377</v>
      </c>
      <c r="EM16" t="s">
        <v>394</v>
      </c>
      <c r="EN16" t="s">
        <v>394</v>
      </c>
      <c r="EP16" t="s">
        <v>377</v>
      </c>
      <c r="EQ16" t="s">
        <v>395</v>
      </c>
      <c r="ES16" t="s">
        <v>377</v>
      </c>
      <c r="ET16" t="s">
        <v>377</v>
      </c>
      <c r="EV16" t="s">
        <v>396</v>
      </c>
      <c r="EW16" t="s">
        <v>397</v>
      </c>
      <c r="EX16" t="s">
        <v>396</v>
      </c>
      <c r="EY16" t="s">
        <v>397</v>
      </c>
      <c r="EZ16" t="s">
        <v>396</v>
      </c>
      <c r="FA16" t="s">
        <v>397</v>
      </c>
      <c r="FB16" t="s">
        <v>385</v>
      </c>
      <c r="FC16" t="s">
        <v>385</v>
      </c>
      <c r="FE16" t="s">
        <v>398</v>
      </c>
      <c r="FH16" t="s">
        <v>381</v>
      </c>
      <c r="FI16" t="s">
        <v>399</v>
      </c>
      <c r="FJ16" t="s">
        <v>381</v>
      </c>
      <c r="FM16" t="s">
        <v>398</v>
      </c>
      <c r="FP16" t="s">
        <v>392</v>
      </c>
      <c r="FQ16" t="s">
        <v>400</v>
      </c>
      <c r="FR16" t="s">
        <v>392</v>
      </c>
      <c r="FW16" t="s">
        <v>401</v>
      </c>
      <c r="FX16" t="s">
        <v>401</v>
      </c>
      <c r="GK16" t="s">
        <v>401</v>
      </c>
      <c r="GL16" t="s">
        <v>401</v>
      </c>
      <c r="GM16" t="s">
        <v>402</v>
      </c>
      <c r="GN16" t="s">
        <v>402</v>
      </c>
      <c r="GO16" t="s">
        <v>383</v>
      </c>
      <c r="GP16" t="s">
        <v>383</v>
      </c>
      <c r="GQ16" t="s">
        <v>385</v>
      </c>
      <c r="GR16" t="s">
        <v>383</v>
      </c>
      <c r="GS16" t="s">
        <v>392</v>
      </c>
      <c r="GT16" t="s">
        <v>385</v>
      </c>
      <c r="GU16" t="s">
        <v>385</v>
      </c>
      <c r="GW16" t="s">
        <v>401</v>
      </c>
      <c r="GX16" t="s">
        <v>401</v>
      </c>
      <c r="GY16" t="s">
        <v>401</v>
      </c>
      <c r="GZ16" t="s">
        <v>401</v>
      </c>
      <c r="HA16" t="s">
        <v>401</v>
      </c>
      <c r="HB16" t="s">
        <v>401</v>
      </c>
      <c r="HC16" t="s">
        <v>401</v>
      </c>
      <c r="HD16" t="s">
        <v>403</v>
      </c>
      <c r="HE16" t="s">
        <v>403</v>
      </c>
      <c r="HF16" t="s">
        <v>403</v>
      </c>
      <c r="HG16" t="s">
        <v>404</v>
      </c>
      <c r="HH16" t="s">
        <v>401</v>
      </c>
      <c r="HI16" t="s">
        <v>401</v>
      </c>
      <c r="HJ16" t="s">
        <v>401</v>
      </c>
      <c r="HK16" t="s">
        <v>401</v>
      </c>
      <c r="HL16" t="s">
        <v>401</v>
      </c>
      <c r="HM16" t="s">
        <v>401</v>
      </c>
      <c r="HN16" t="s">
        <v>401</v>
      </c>
      <c r="HO16" t="s">
        <v>401</v>
      </c>
      <c r="HP16" t="s">
        <v>401</v>
      </c>
      <c r="HQ16" t="s">
        <v>401</v>
      </c>
      <c r="HR16" t="s">
        <v>401</v>
      </c>
      <c r="HS16" t="s">
        <v>401</v>
      </c>
      <c r="HZ16" t="s">
        <v>401</v>
      </c>
      <c r="IA16" t="s">
        <v>385</v>
      </c>
      <c r="IB16" t="s">
        <v>385</v>
      </c>
      <c r="IC16" t="s">
        <v>396</v>
      </c>
      <c r="ID16" t="s">
        <v>397</v>
      </c>
      <c r="IE16" t="s">
        <v>397</v>
      </c>
      <c r="II16" t="s">
        <v>397</v>
      </c>
      <c r="IM16" t="s">
        <v>381</v>
      </c>
      <c r="IN16" t="s">
        <v>381</v>
      </c>
      <c r="IO16" t="s">
        <v>392</v>
      </c>
      <c r="IP16" t="s">
        <v>392</v>
      </c>
      <c r="IQ16" t="s">
        <v>405</v>
      </c>
      <c r="IR16" t="s">
        <v>405</v>
      </c>
      <c r="IS16" t="s">
        <v>401</v>
      </c>
      <c r="IT16" t="s">
        <v>401</v>
      </c>
      <c r="IU16" t="s">
        <v>401</v>
      </c>
      <c r="IV16" t="s">
        <v>401</v>
      </c>
      <c r="IW16" t="s">
        <v>401</v>
      </c>
      <c r="IX16" t="s">
        <v>401</v>
      </c>
      <c r="IY16" t="s">
        <v>383</v>
      </c>
      <c r="IZ16" t="s">
        <v>401</v>
      </c>
      <c r="JB16" t="s">
        <v>386</v>
      </c>
      <c r="JC16" t="s">
        <v>386</v>
      </c>
      <c r="JD16" t="s">
        <v>383</v>
      </c>
      <c r="JE16" t="s">
        <v>383</v>
      </c>
      <c r="JF16" t="s">
        <v>383</v>
      </c>
      <c r="JG16" t="s">
        <v>383</v>
      </c>
      <c r="JH16" t="s">
        <v>383</v>
      </c>
      <c r="JI16" t="s">
        <v>385</v>
      </c>
      <c r="JJ16" t="s">
        <v>385</v>
      </c>
      <c r="JK16" t="s">
        <v>385</v>
      </c>
      <c r="JL16" t="s">
        <v>383</v>
      </c>
      <c r="JM16" t="s">
        <v>381</v>
      </c>
      <c r="JN16" t="s">
        <v>392</v>
      </c>
      <c r="JO16" t="s">
        <v>385</v>
      </c>
      <c r="JP16" t="s">
        <v>385</v>
      </c>
    </row>
    <row r="17" spans="1:276">
      <c r="A17">
        <v>1</v>
      </c>
      <c r="B17">
        <v>1658241540.6</v>
      </c>
      <c r="C17">
        <v>0</v>
      </c>
      <c r="D17" t="s">
        <v>406</v>
      </c>
      <c r="E17" t="s">
        <v>407</v>
      </c>
      <c r="F17" t="s">
        <v>408</v>
      </c>
      <c r="G17" t="s">
        <v>409</v>
      </c>
      <c r="H17" t="s">
        <v>410</v>
      </c>
      <c r="J17" t="s">
        <v>411</v>
      </c>
      <c r="K17" t="s">
        <v>412</v>
      </c>
      <c r="L17" t="s">
        <v>413</v>
      </c>
      <c r="M17">
        <v>1658241540.6</v>
      </c>
      <c r="N17">
        <f>(O17)/1000</f>
        <v>0</v>
      </c>
      <c r="O17">
        <f>1000*CY17*AM17*(CU17-CV17)/(100*CN17*(1000-AM17*CU17))</f>
        <v>0</v>
      </c>
      <c r="P17">
        <f>CY17*AM17*(CT17-CS17*(1000-AM17*CV17)/(1000-AM17*CU17))/(100*CN17)</f>
        <v>0</v>
      </c>
      <c r="Q17">
        <f>CS17 - IF(AM17&gt;1, P17*CN17*100.0/(AO17*DG17), 0)</f>
        <v>0</v>
      </c>
      <c r="R17">
        <f>((X17-N17/2)*Q17-P17)/(X17+N17/2)</f>
        <v>0</v>
      </c>
      <c r="S17">
        <f>R17*(CZ17+DA17)/1000.0</f>
        <v>0</v>
      </c>
      <c r="T17">
        <f>(CS17 - IF(AM17&gt;1, P17*CN17*100.0/(AO17*DG17), 0))*(CZ17+DA17)/1000.0</f>
        <v>0</v>
      </c>
      <c r="U17">
        <f>2.0/((1/W17-1/V17)+SIGN(W17)*SQRT((1/W17-1/V17)*(1/W17-1/V17) + 4*CO17/((CO17+1)*(CO17+1))*(2*1/W17*1/V17-1/V17*1/V17)))</f>
        <v>0</v>
      </c>
      <c r="V17">
        <f>IF(LEFT(CP17,1)&lt;&gt;"0",IF(LEFT(CP17,1)="1",3.0,CQ17),$D$5+$E$5*(DG17*CZ17/($K$5*1000))+$F$5*(DG17*CZ17/($K$5*1000))*MAX(MIN(CN17,$J$5),$I$5)*MAX(MIN(CN17,$J$5),$I$5)+$G$5*MAX(MIN(CN17,$J$5),$I$5)*(DG17*CZ17/($K$5*1000))+$H$5*(DG17*CZ17/($K$5*1000))*(DG17*CZ17/($K$5*1000)))</f>
        <v>0</v>
      </c>
      <c r="W17">
        <f>N17*(1000-(1000*0.61365*exp(17.502*AA17/(240.97+AA17))/(CZ17+DA17)+CU17)/2)/(1000*0.61365*exp(17.502*AA17/(240.97+AA17))/(CZ17+DA17)-CU17)</f>
        <v>0</v>
      </c>
      <c r="X17">
        <f>1/((CO17+1)/(U17/1.6)+1/(V17/1.37)) + CO17/((CO17+1)/(U17/1.6) + CO17/(V17/1.37))</f>
        <v>0</v>
      </c>
      <c r="Y17">
        <f>(CJ17*CM17)</f>
        <v>0</v>
      </c>
      <c r="Z17">
        <f>(DB17+(Y17+2*0.95*5.67E-8*(((DB17+$B$7)+273)^4-(DB17+273)^4)-44100*N17)/(1.84*29.3*V17+8*0.95*5.67E-8*(DB17+273)^3))</f>
        <v>0</v>
      </c>
      <c r="AA17">
        <f>($C$7*DC17+$D$7*DD17+$E$7*Z17)</f>
        <v>0</v>
      </c>
      <c r="AB17">
        <f>0.61365*exp(17.502*AA17/(240.97+AA17))</f>
        <v>0</v>
      </c>
      <c r="AC17">
        <f>(AD17/AE17*100)</f>
        <v>0</v>
      </c>
      <c r="AD17">
        <f>CU17*(CZ17+DA17)/1000</f>
        <v>0</v>
      </c>
      <c r="AE17">
        <f>0.61365*exp(17.502*DB17/(240.97+DB17))</f>
        <v>0</v>
      </c>
      <c r="AF17">
        <f>(AB17-CU17*(CZ17+DA17)/1000)</f>
        <v>0</v>
      </c>
      <c r="AG17">
        <f>(-N17*44100)</f>
        <v>0</v>
      </c>
      <c r="AH17">
        <f>2*29.3*V17*0.92*(DB17-AA17)</f>
        <v>0</v>
      </c>
      <c r="AI17">
        <f>2*0.95*5.67E-8*(((DB17+$B$7)+273)^4-(AA17+273)^4)</f>
        <v>0</v>
      </c>
      <c r="AJ17">
        <f>Y17+AI17+AG17+AH17</f>
        <v>0</v>
      </c>
      <c r="AK17">
        <v>0</v>
      </c>
      <c r="AL17">
        <v>0</v>
      </c>
      <c r="AM17">
        <f>IF(AK17*$H$13&gt;=AO17,1.0,(AO17/(AO17-AK17*$H$13)))</f>
        <v>0</v>
      </c>
      <c r="AN17">
        <f>(AM17-1)*100</f>
        <v>0</v>
      </c>
      <c r="AO17">
        <f>MAX(0,($B$13+$C$13*DG17)/(1+$D$13*DG17)*CZ17/(DB17+273)*$E$13)</f>
        <v>0</v>
      </c>
      <c r="AP17" t="s">
        <v>414</v>
      </c>
      <c r="AQ17">
        <v>0</v>
      </c>
      <c r="AR17">
        <v>0</v>
      </c>
      <c r="AS17">
        <v>0</v>
      </c>
      <c r="AT17">
        <f>1-AR17/AS17</f>
        <v>0</v>
      </c>
      <c r="AU17">
        <v>-1</v>
      </c>
      <c r="AV17" t="s">
        <v>415</v>
      </c>
      <c r="AW17">
        <v>10421.6</v>
      </c>
      <c r="AX17">
        <v>2.245653846153846</v>
      </c>
      <c r="AY17">
        <v>1.35</v>
      </c>
      <c r="AZ17">
        <f>1-AX17/AY17</f>
        <v>0</v>
      </c>
      <c r="BA17">
        <v>0.5</v>
      </c>
      <c r="BB17">
        <f>CK17</f>
        <v>0</v>
      </c>
      <c r="BC17">
        <f>P17</f>
        <v>0</v>
      </c>
      <c r="BD17">
        <f>AZ17*BA17*BB17</f>
        <v>0</v>
      </c>
      <c r="BE17">
        <f>(BC17-AU17)/BB17</f>
        <v>0</v>
      </c>
      <c r="BF17">
        <f>(AS17-AY17)/AY17</f>
        <v>0</v>
      </c>
      <c r="BG17">
        <f>AR17/(AT17+AR17/AY17)</f>
        <v>0</v>
      </c>
      <c r="BH17" t="s">
        <v>414</v>
      </c>
      <c r="BI17">
        <v>0</v>
      </c>
      <c r="BJ17">
        <f>IF(BI17&lt;&gt;0, BI17, BG17)</f>
        <v>0</v>
      </c>
      <c r="BK17">
        <f>1-BJ17/AY17</f>
        <v>0</v>
      </c>
      <c r="BL17">
        <f>(AY17-AX17)/(AY17-BJ17)</f>
        <v>0</v>
      </c>
      <c r="BM17">
        <f>(AS17-AY17)/(AS17-BJ17)</f>
        <v>0</v>
      </c>
      <c r="BN17">
        <f>(AY17-AX17)/(AY17-AR17)</f>
        <v>0</v>
      </c>
      <c r="BO17">
        <f>(AS17-AY17)/(AS17-AR17)</f>
        <v>0</v>
      </c>
      <c r="BP17">
        <f>(BL17*BJ17/AX17)</f>
        <v>0</v>
      </c>
      <c r="BQ17">
        <f>(1-BP17)</f>
        <v>0</v>
      </c>
      <c r="BR17" t="s">
        <v>414</v>
      </c>
      <c r="BS17" t="s">
        <v>414</v>
      </c>
      <c r="BT17" t="s">
        <v>414</v>
      </c>
      <c r="BU17" t="s">
        <v>414</v>
      </c>
      <c r="BV17" t="s">
        <v>414</v>
      </c>
      <c r="BW17" t="s">
        <v>414</v>
      </c>
      <c r="BX17" t="s">
        <v>414</v>
      </c>
      <c r="BY17" t="s">
        <v>414</v>
      </c>
      <c r="BZ17" t="s">
        <v>414</v>
      </c>
      <c r="CA17" t="s">
        <v>414</v>
      </c>
      <c r="CB17" t="s">
        <v>414</v>
      </c>
      <c r="CC17" t="s">
        <v>414</v>
      </c>
      <c r="CD17" t="s">
        <v>414</v>
      </c>
      <c r="CE17" t="s">
        <v>414</v>
      </c>
      <c r="CF17" t="s">
        <v>414</v>
      </c>
      <c r="CG17" t="s">
        <v>414</v>
      </c>
      <c r="CH17" t="s">
        <v>414</v>
      </c>
      <c r="CI17" t="s">
        <v>414</v>
      </c>
      <c r="CJ17">
        <f>$B$11*DH17+$C$11*DI17+$F$11*DT17*(1-DW17)</f>
        <v>0</v>
      </c>
      <c r="CK17">
        <f>CJ17*CL17</f>
        <v>0</v>
      </c>
      <c r="CL17">
        <f>($B$11*$D$9+$C$11*$D$9+$F$11*((EG17+DY17)/MAX(EG17+DY17+EH17, 0.1)*$I$9+EH17/MAX(EG17+DY17+EH17, 0.1)*$J$9))/($B$11+$C$11+$F$11)</f>
        <v>0</v>
      </c>
      <c r="CM17">
        <f>($B$11*$K$9+$C$11*$K$9+$F$11*((EG17+DY17)/MAX(EG17+DY17+EH17, 0.1)*$P$9+EH17/MAX(EG17+DY17+EH17, 0.1)*$Q$9))/($B$11+$C$11+$F$11)</f>
        <v>0</v>
      </c>
      <c r="CN17">
        <v>6</v>
      </c>
      <c r="CO17">
        <v>0.5</v>
      </c>
      <c r="CP17" t="s">
        <v>416</v>
      </c>
      <c r="CQ17">
        <v>2</v>
      </c>
      <c r="CR17">
        <v>1658241540.6</v>
      </c>
      <c r="CS17">
        <v>410.385</v>
      </c>
      <c r="CT17">
        <v>432.781</v>
      </c>
      <c r="CU17">
        <v>26.4731</v>
      </c>
      <c r="CV17">
        <v>22.3833</v>
      </c>
      <c r="CW17">
        <v>390.002</v>
      </c>
      <c r="CX17">
        <v>23.4871</v>
      </c>
      <c r="CY17">
        <v>600.222</v>
      </c>
      <c r="CZ17">
        <v>101.189</v>
      </c>
      <c r="DA17">
        <v>0.100306</v>
      </c>
      <c r="DB17">
        <v>29.5418</v>
      </c>
      <c r="DC17">
        <v>29.1743</v>
      </c>
      <c r="DD17">
        <v>999.9</v>
      </c>
      <c r="DE17">
        <v>0</v>
      </c>
      <c r="DF17">
        <v>0</v>
      </c>
      <c r="DG17">
        <v>9980.620000000001</v>
      </c>
      <c r="DH17">
        <v>0</v>
      </c>
      <c r="DI17">
        <v>1143.96</v>
      </c>
      <c r="DJ17">
        <v>-22.2463</v>
      </c>
      <c r="DK17">
        <v>421.845</v>
      </c>
      <c r="DL17">
        <v>442.69</v>
      </c>
      <c r="DM17">
        <v>4.42892</v>
      </c>
      <c r="DN17">
        <v>432.781</v>
      </c>
      <c r="DO17">
        <v>22.3833</v>
      </c>
      <c r="DP17">
        <v>2.7131</v>
      </c>
      <c r="DQ17">
        <v>2.26494</v>
      </c>
      <c r="DR17">
        <v>22.3647</v>
      </c>
      <c r="DS17">
        <v>19.4292</v>
      </c>
      <c r="DT17">
        <v>1499.78</v>
      </c>
      <c r="DU17">
        <v>0.973001</v>
      </c>
      <c r="DV17">
        <v>0.0269988</v>
      </c>
      <c r="DW17">
        <v>0</v>
      </c>
      <c r="DX17">
        <v>2.2236</v>
      </c>
      <c r="DY17">
        <v>0</v>
      </c>
      <c r="DZ17">
        <v>18182.7</v>
      </c>
      <c r="EA17">
        <v>13301.6</v>
      </c>
      <c r="EB17">
        <v>40.125</v>
      </c>
      <c r="EC17">
        <v>42</v>
      </c>
      <c r="ED17">
        <v>40.5</v>
      </c>
      <c r="EE17">
        <v>41.437</v>
      </c>
      <c r="EF17">
        <v>40.312</v>
      </c>
      <c r="EG17">
        <v>1459.29</v>
      </c>
      <c r="EH17">
        <v>40.49</v>
      </c>
      <c r="EI17">
        <v>0</v>
      </c>
      <c r="EJ17">
        <v>1658241540.4</v>
      </c>
      <c r="EK17">
        <v>0</v>
      </c>
      <c r="EL17">
        <v>2.245653846153846</v>
      </c>
      <c r="EM17">
        <v>-0.1265914625635544</v>
      </c>
      <c r="EN17">
        <v>408.3350481034411</v>
      </c>
      <c r="EO17">
        <v>18183.08461538462</v>
      </c>
      <c r="EP17">
        <v>15</v>
      </c>
      <c r="EQ17">
        <v>1658241575.1</v>
      </c>
      <c r="ER17" t="s">
        <v>417</v>
      </c>
      <c r="ES17">
        <v>1658241568.6</v>
      </c>
      <c r="ET17">
        <v>1658241575.1</v>
      </c>
      <c r="EU17">
        <v>1</v>
      </c>
      <c r="EV17">
        <v>-0.418</v>
      </c>
      <c r="EW17">
        <v>-0.059</v>
      </c>
      <c r="EX17">
        <v>20.383</v>
      </c>
      <c r="EY17">
        <v>2.986</v>
      </c>
      <c r="EZ17">
        <v>428</v>
      </c>
      <c r="FA17">
        <v>22</v>
      </c>
      <c r="FB17">
        <v>0.14</v>
      </c>
      <c r="FC17">
        <v>0.02</v>
      </c>
      <c r="FD17">
        <v>-22.8350625</v>
      </c>
      <c r="FE17">
        <v>2.727292682926913</v>
      </c>
      <c r="FF17">
        <v>0.2887205393520701</v>
      </c>
      <c r="FG17">
        <v>0</v>
      </c>
      <c r="FH17">
        <v>410.2117999999999</v>
      </c>
      <c r="FI17">
        <v>3.731239154615567</v>
      </c>
      <c r="FJ17">
        <v>0.2820833682914731</v>
      </c>
      <c r="FK17">
        <v>1</v>
      </c>
      <c r="FL17">
        <v>4.420111</v>
      </c>
      <c r="FM17">
        <v>0.03158746716697554</v>
      </c>
      <c r="FN17">
        <v>0.009475283584146763</v>
      </c>
      <c r="FO17">
        <v>1</v>
      </c>
      <c r="FP17">
        <v>26.76645666666667</v>
      </c>
      <c r="FQ17">
        <v>0.4728266963292035</v>
      </c>
      <c r="FR17">
        <v>0.03486056686604828</v>
      </c>
      <c r="FS17">
        <v>1</v>
      </c>
      <c r="FT17">
        <v>3</v>
      </c>
      <c r="FU17">
        <v>4</v>
      </c>
      <c r="FV17" t="s">
        <v>418</v>
      </c>
      <c r="FW17">
        <v>3.17826</v>
      </c>
      <c r="FX17">
        <v>2.79711</v>
      </c>
      <c r="FY17">
        <v>0.0994174</v>
      </c>
      <c r="FZ17">
        <v>0.108173</v>
      </c>
      <c r="GA17">
        <v>0.119522</v>
      </c>
      <c r="GB17">
        <v>0.115612</v>
      </c>
      <c r="GC17">
        <v>28141.9</v>
      </c>
      <c r="GD17">
        <v>22162.3</v>
      </c>
      <c r="GE17">
        <v>29334.7</v>
      </c>
      <c r="GF17">
        <v>24299.4</v>
      </c>
      <c r="GG17">
        <v>32702.5</v>
      </c>
      <c r="GH17">
        <v>31367.5</v>
      </c>
      <c r="GI17">
        <v>40841.6</v>
      </c>
      <c r="GJ17">
        <v>39639.9</v>
      </c>
      <c r="GK17">
        <v>2.17913</v>
      </c>
      <c r="GL17">
        <v>1.90303</v>
      </c>
      <c r="GM17">
        <v>0.183322</v>
      </c>
      <c r="GN17">
        <v>0</v>
      </c>
      <c r="GO17">
        <v>26.1796</v>
      </c>
      <c r="GP17">
        <v>999.9</v>
      </c>
      <c r="GQ17">
        <v>65</v>
      </c>
      <c r="GR17">
        <v>31.4</v>
      </c>
      <c r="GS17">
        <v>29.6469</v>
      </c>
      <c r="GT17">
        <v>62.7983</v>
      </c>
      <c r="GU17">
        <v>41.2099</v>
      </c>
      <c r="GV17">
        <v>1</v>
      </c>
      <c r="GW17">
        <v>-0.0225025</v>
      </c>
      <c r="GX17">
        <v>0.260953</v>
      </c>
      <c r="GY17">
        <v>20.2643</v>
      </c>
      <c r="GZ17">
        <v>5.22837</v>
      </c>
      <c r="HA17">
        <v>11.9081</v>
      </c>
      <c r="HB17">
        <v>4.96375</v>
      </c>
      <c r="HC17">
        <v>3.292</v>
      </c>
      <c r="HD17">
        <v>9999</v>
      </c>
      <c r="HE17">
        <v>9999</v>
      </c>
      <c r="HF17">
        <v>9999</v>
      </c>
      <c r="HG17">
        <v>999.9</v>
      </c>
      <c r="HH17">
        <v>1.87712</v>
      </c>
      <c r="HI17">
        <v>1.87536</v>
      </c>
      <c r="HJ17">
        <v>1.87408</v>
      </c>
      <c r="HK17">
        <v>1.87327</v>
      </c>
      <c r="HL17">
        <v>1.87473</v>
      </c>
      <c r="HM17">
        <v>1.86967</v>
      </c>
      <c r="HN17">
        <v>1.87393</v>
      </c>
      <c r="HO17">
        <v>1.87898</v>
      </c>
      <c r="HP17">
        <v>0</v>
      </c>
      <c r="HQ17">
        <v>0</v>
      </c>
      <c r="HR17">
        <v>0</v>
      </c>
      <c r="HS17">
        <v>0</v>
      </c>
      <c r="HT17" t="s">
        <v>419</v>
      </c>
      <c r="HU17" t="s">
        <v>420</v>
      </c>
      <c r="HV17" t="s">
        <v>421</v>
      </c>
      <c r="HW17" t="s">
        <v>422</v>
      </c>
      <c r="HX17" t="s">
        <v>422</v>
      </c>
      <c r="HY17" t="s">
        <v>421</v>
      </c>
      <c r="HZ17">
        <v>0</v>
      </c>
      <c r="IA17">
        <v>100</v>
      </c>
      <c r="IB17">
        <v>100</v>
      </c>
      <c r="IC17">
        <v>20.383</v>
      </c>
      <c r="ID17">
        <v>2.986</v>
      </c>
      <c r="IE17">
        <v>13.85521462605837</v>
      </c>
      <c r="IF17">
        <v>0.01978926573752289</v>
      </c>
      <c r="IG17">
        <v>-7.274561305773912E-06</v>
      </c>
      <c r="IH17">
        <v>1.119864253144479E-09</v>
      </c>
      <c r="II17">
        <v>1.365562931263818</v>
      </c>
      <c r="IJ17">
        <v>0.1326643661050919</v>
      </c>
      <c r="IK17">
        <v>-0.003773007815557471</v>
      </c>
      <c r="IL17">
        <v>7.139450426060361E-05</v>
      </c>
      <c r="IM17">
        <v>-10</v>
      </c>
      <c r="IN17">
        <v>1836</v>
      </c>
      <c r="IO17">
        <v>-0</v>
      </c>
      <c r="IP17">
        <v>23</v>
      </c>
      <c r="IQ17">
        <v>1186.4</v>
      </c>
      <c r="IR17">
        <v>1193.4</v>
      </c>
      <c r="IS17">
        <v>0.899658</v>
      </c>
      <c r="IT17">
        <v>2.40479</v>
      </c>
      <c r="IU17">
        <v>1.42578</v>
      </c>
      <c r="IV17">
        <v>2.28394</v>
      </c>
      <c r="IW17">
        <v>1.54785</v>
      </c>
      <c r="IX17">
        <v>2.41821</v>
      </c>
      <c r="IY17">
        <v>34.5321</v>
      </c>
      <c r="IZ17">
        <v>15.568</v>
      </c>
      <c r="JA17">
        <v>18</v>
      </c>
      <c r="JB17">
        <v>632.6319999999999</v>
      </c>
      <c r="JC17">
        <v>437.949</v>
      </c>
      <c r="JD17">
        <v>29.3938</v>
      </c>
      <c r="JE17">
        <v>27.0624</v>
      </c>
      <c r="JF17">
        <v>30</v>
      </c>
      <c r="JG17">
        <v>26.8415</v>
      </c>
      <c r="JH17">
        <v>26.753</v>
      </c>
      <c r="JI17">
        <v>18.016</v>
      </c>
      <c r="JJ17">
        <v>29.7289</v>
      </c>
      <c r="JK17">
        <v>97.39709999999999</v>
      </c>
      <c r="JL17">
        <v>29.2399</v>
      </c>
      <c r="JM17">
        <v>433.227</v>
      </c>
      <c r="JN17">
        <v>22.4168</v>
      </c>
      <c r="JO17">
        <v>96.09690000000001</v>
      </c>
      <c r="JP17">
        <v>100.856</v>
      </c>
    </row>
    <row r="18" spans="1:276">
      <c r="A18">
        <v>2</v>
      </c>
      <c r="B18">
        <v>1658241723.6</v>
      </c>
      <c r="C18">
        <v>183</v>
      </c>
      <c r="D18" t="s">
        <v>423</v>
      </c>
      <c r="E18" t="s">
        <v>424</v>
      </c>
      <c r="F18" t="s">
        <v>408</v>
      </c>
      <c r="G18" t="s">
        <v>409</v>
      </c>
      <c r="H18" t="s">
        <v>410</v>
      </c>
      <c r="J18" t="s">
        <v>411</v>
      </c>
      <c r="K18" t="s">
        <v>412</v>
      </c>
      <c r="L18" t="s">
        <v>413</v>
      </c>
      <c r="M18">
        <v>1658241723.6</v>
      </c>
      <c r="N18">
        <f>(O18)/1000</f>
        <v>0</v>
      </c>
      <c r="O18">
        <f>1000*CY18*AM18*(CU18-CV18)/(100*CN18*(1000-AM18*CU18))</f>
        <v>0</v>
      </c>
      <c r="P18">
        <f>CY18*AM18*(CT18-CS18*(1000-AM18*CV18)/(1000-AM18*CU18))/(100*CN18)</f>
        <v>0</v>
      </c>
      <c r="Q18">
        <f>CS18 - IF(AM18&gt;1, P18*CN18*100.0/(AO18*DG18), 0)</f>
        <v>0</v>
      </c>
      <c r="R18">
        <f>((X18-N18/2)*Q18-P18)/(X18+N18/2)</f>
        <v>0</v>
      </c>
      <c r="S18">
        <f>R18*(CZ18+DA18)/1000.0</f>
        <v>0</v>
      </c>
      <c r="T18">
        <f>(CS18 - IF(AM18&gt;1, P18*CN18*100.0/(AO18*DG18), 0))*(CZ18+DA18)/1000.0</f>
        <v>0</v>
      </c>
      <c r="U18">
        <f>2.0/((1/W18-1/V18)+SIGN(W18)*SQRT((1/W18-1/V18)*(1/W18-1/V18) + 4*CO18/((CO18+1)*(CO18+1))*(2*1/W18*1/V18-1/V18*1/V18)))</f>
        <v>0</v>
      </c>
      <c r="V18">
        <f>IF(LEFT(CP18,1)&lt;&gt;"0",IF(LEFT(CP18,1)="1",3.0,CQ18),$D$5+$E$5*(DG18*CZ18/($K$5*1000))+$F$5*(DG18*CZ18/($K$5*1000))*MAX(MIN(CN18,$J$5),$I$5)*MAX(MIN(CN18,$J$5),$I$5)+$G$5*MAX(MIN(CN18,$J$5),$I$5)*(DG18*CZ18/($K$5*1000))+$H$5*(DG18*CZ18/($K$5*1000))*(DG18*CZ18/($K$5*1000)))</f>
        <v>0</v>
      </c>
      <c r="W18">
        <f>N18*(1000-(1000*0.61365*exp(17.502*AA18/(240.97+AA18))/(CZ18+DA18)+CU18)/2)/(1000*0.61365*exp(17.502*AA18/(240.97+AA18))/(CZ18+DA18)-CU18)</f>
        <v>0</v>
      </c>
      <c r="X18">
        <f>1/((CO18+1)/(U18/1.6)+1/(V18/1.37)) + CO18/((CO18+1)/(U18/1.6) + CO18/(V18/1.37))</f>
        <v>0</v>
      </c>
      <c r="Y18">
        <f>(CJ18*CM18)</f>
        <v>0</v>
      </c>
      <c r="Z18">
        <f>(DB18+(Y18+2*0.95*5.67E-8*(((DB18+$B$7)+273)^4-(DB18+273)^4)-44100*N18)/(1.84*29.3*V18+8*0.95*5.67E-8*(DB18+273)^3))</f>
        <v>0</v>
      </c>
      <c r="AA18">
        <f>($C$7*DC18+$D$7*DD18+$E$7*Z18)</f>
        <v>0</v>
      </c>
      <c r="AB18">
        <f>0.61365*exp(17.502*AA18/(240.97+AA18))</f>
        <v>0</v>
      </c>
      <c r="AC18">
        <f>(AD18/AE18*100)</f>
        <v>0</v>
      </c>
      <c r="AD18">
        <f>CU18*(CZ18+DA18)/1000</f>
        <v>0</v>
      </c>
      <c r="AE18">
        <f>0.61365*exp(17.502*DB18/(240.97+DB18))</f>
        <v>0</v>
      </c>
      <c r="AF18">
        <f>(AB18-CU18*(CZ18+DA18)/1000)</f>
        <v>0</v>
      </c>
      <c r="AG18">
        <f>(-N18*44100)</f>
        <v>0</v>
      </c>
      <c r="AH18">
        <f>2*29.3*V18*0.92*(DB18-AA18)</f>
        <v>0</v>
      </c>
      <c r="AI18">
        <f>2*0.95*5.67E-8*(((DB18+$B$7)+273)^4-(AA18+273)^4)</f>
        <v>0</v>
      </c>
      <c r="AJ18">
        <f>Y18+AI18+AG18+AH18</f>
        <v>0</v>
      </c>
      <c r="AK18">
        <v>0</v>
      </c>
      <c r="AL18">
        <v>0</v>
      </c>
      <c r="AM18">
        <f>IF(AK18*$H$13&gt;=AO18,1.0,(AO18/(AO18-AK18*$H$13)))</f>
        <v>0</v>
      </c>
      <c r="AN18">
        <f>(AM18-1)*100</f>
        <v>0</v>
      </c>
      <c r="AO18">
        <f>MAX(0,($B$13+$C$13*DG18)/(1+$D$13*DG18)*CZ18/(DB18+273)*$E$13)</f>
        <v>0</v>
      </c>
      <c r="AP18" t="s">
        <v>414</v>
      </c>
      <c r="AQ18">
        <v>0</v>
      </c>
      <c r="AR18">
        <v>0</v>
      </c>
      <c r="AS18">
        <v>0</v>
      </c>
      <c r="AT18">
        <f>1-AR18/AS18</f>
        <v>0</v>
      </c>
      <c r="AU18">
        <v>-1</v>
      </c>
      <c r="AV18" t="s">
        <v>425</v>
      </c>
      <c r="AW18">
        <v>10434.5</v>
      </c>
      <c r="AX18">
        <v>2.35588</v>
      </c>
      <c r="AY18">
        <v>2.08</v>
      </c>
      <c r="AZ18">
        <f>1-AX18/AY18</f>
        <v>0</v>
      </c>
      <c r="BA18">
        <v>0.5</v>
      </c>
      <c r="BB18">
        <f>CK18</f>
        <v>0</v>
      </c>
      <c r="BC18">
        <f>P18</f>
        <v>0</v>
      </c>
      <c r="BD18">
        <f>AZ18*BA18*BB18</f>
        <v>0</v>
      </c>
      <c r="BE18">
        <f>(BC18-AU18)/BB18</f>
        <v>0</v>
      </c>
      <c r="BF18">
        <f>(AS18-AY18)/AY18</f>
        <v>0</v>
      </c>
      <c r="BG18">
        <f>AR18/(AT18+AR18/AY18)</f>
        <v>0</v>
      </c>
      <c r="BH18" t="s">
        <v>414</v>
      </c>
      <c r="BI18">
        <v>0</v>
      </c>
      <c r="BJ18">
        <f>IF(BI18&lt;&gt;0, BI18, BG18)</f>
        <v>0</v>
      </c>
      <c r="BK18">
        <f>1-BJ18/AY18</f>
        <v>0</v>
      </c>
      <c r="BL18">
        <f>(AY18-AX18)/(AY18-BJ18)</f>
        <v>0</v>
      </c>
      <c r="BM18">
        <f>(AS18-AY18)/(AS18-BJ18)</f>
        <v>0</v>
      </c>
      <c r="BN18">
        <f>(AY18-AX18)/(AY18-AR18)</f>
        <v>0</v>
      </c>
      <c r="BO18">
        <f>(AS18-AY18)/(AS18-AR18)</f>
        <v>0</v>
      </c>
      <c r="BP18">
        <f>(BL18*BJ18/AX18)</f>
        <v>0</v>
      </c>
      <c r="BQ18">
        <f>(1-BP18)</f>
        <v>0</v>
      </c>
      <c r="BR18" t="s">
        <v>414</v>
      </c>
      <c r="BS18" t="s">
        <v>414</v>
      </c>
      <c r="BT18" t="s">
        <v>414</v>
      </c>
      <c r="BU18" t="s">
        <v>414</v>
      </c>
      <c r="BV18" t="s">
        <v>414</v>
      </c>
      <c r="BW18" t="s">
        <v>414</v>
      </c>
      <c r="BX18" t="s">
        <v>414</v>
      </c>
      <c r="BY18" t="s">
        <v>414</v>
      </c>
      <c r="BZ18" t="s">
        <v>414</v>
      </c>
      <c r="CA18" t="s">
        <v>414</v>
      </c>
      <c r="CB18" t="s">
        <v>414</v>
      </c>
      <c r="CC18" t="s">
        <v>414</v>
      </c>
      <c r="CD18" t="s">
        <v>414</v>
      </c>
      <c r="CE18" t="s">
        <v>414</v>
      </c>
      <c r="CF18" t="s">
        <v>414</v>
      </c>
      <c r="CG18" t="s">
        <v>414</v>
      </c>
      <c r="CH18" t="s">
        <v>414</v>
      </c>
      <c r="CI18" t="s">
        <v>414</v>
      </c>
      <c r="CJ18">
        <f>$B$11*DH18+$C$11*DI18+$F$11*DT18*(1-DW18)</f>
        <v>0</v>
      </c>
      <c r="CK18">
        <f>CJ18*CL18</f>
        <v>0</v>
      </c>
      <c r="CL18">
        <f>($B$11*$D$9+$C$11*$D$9+$F$11*((EG18+DY18)/MAX(EG18+DY18+EH18, 0.1)*$I$9+EH18/MAX(EG18+DY18+EH18, 0.1)*$J$9))/($B$11+$C$11+$F$11)</f>
        <v>0</v>
      </c>
      <c r="CM18">
        <f>($B$11*$K$9+$C$11*$K$9+$F$11*((EG18+DY18)/MAX(EG18+DY18+EH18, 0.1)*$P$9+EH18/MAX(EG18+DY18+EH18, 0.1)*$Q$9))/($B$11+$C$11+$F$11)</f>
        <v>0</v>
      </c>
      <c r="CN18">
        <v>6</v>
      </c>
      <c r="CO18">
        <v>0.5</v>
      </c>
      <c r="CP18" t="s">
        <v>416</v>
      </c>
      <c r="CQ18">
        <v>2</v>
      </c>
      <c r="CR18">
        <v>1658241723.6</v>
      </c>
      <c r="CS18">
        <v>400.373</v>
      </c>
      <c r="CT18">
        <v>422.687</v>
      </c>
      <c r="CU18">
        <v>26.0065</v>
      </c>
      <c r="CV18">
        <v>21.2889</v>
      </c>
      <c r="CW18">
        <v>380.399</v>
      </c>
      <c r="CX18">
        <v>22.791</v>
      </c>
      <c r="CY18">
        <v>600.304</v>
      </c>
      <c r="CZ18">
        <v>101.188</v>
      </c>
      <c r="DA18">
        <v>0.0995148</v>
      </c>
      <c r="DB18">
        <v>29.2265</v>
      </c>
      <c r="DC18">
        <v>29.0587</v>
      </c>
      <c r="DD18">
        <v>999.9</v>
      </c>
      <c r="DE18">
        <v>0</v>
      </c>
      <c r="DF18">
        <v>0</v>
      </c>
      <c r="DG18">
        <v>10049.4</v>
      </c>
      <c r="DH18">
        <v>0</v>
      </c>
      <c r="DI18">
        <v>1156.04</v>
      </c>
      <c r="DJ18">
        <v>-22.3137</v>
      </c>
      <c r="DK18">
        <v>411.063</v>
      </c>
      <c r="DL18">
        <v>431.881</v>
      </c>
      <c r="DM18">
        <v>4.71758</v>
      </c>
      <c r="DN18">
        <v>422.687</v>
      </c>
      <c r="DO18">
        <v>21.2889</v>
      </c>
      <c r="DP18">
        <v>2.63156</v>
      </c>
      <c r="DQ18">
        <v>2.1542</v>
      </c>
      <c r="DR18">
        <v>21.8639</v>
      </c>
      <c r="DS18">
        <v>18.6257</v>
      </c>
      <c r="DT18">
        <v>1500.05</v>
      </c>
      <c r="DU18">
        <v>0.973006</v>
      </c>
      <c r="DV18">
        <v>0.0269937</v>
      </c>
      <c r="DW18">
        <v>0</v>
      </c>
      <c r="DX18">
        <v>2.6215</v>
      </c>
      <c r="DY18">
        <v>0</v>
      </c>
      <c r="DZ18">
        <v>18265.4</v>
      </c>
      <c r="EA18">
        <v>13304</v>
      </c>
      <c r="EB18">
        <v>37.125</v>
      </c>
      <c r="EC18">
        <v>38.375</v>
      </c>
      <c r="ED18">
        <v>37.625</v>
      </c>
      <c r="EE18">
        <v>37.062</v>
      </c>
      <c r="EF18">
        <v>37.437</v>
      </c>
      <c r="EG18">
        <v>1459.56</v>
      </c>
      <c r="EH18">
        <v>40.49</v>
      </c>
      <c r="EI18">
        <v>0</v>
      </c>
      <c r="EJ18">
        <v>182.7000000476837</v>
      </c>
      <c r="EK18">
        <v>0</v>
      </c>
      <c r="EL18">
        <v>2.35588</v>
      </c>
      <c r="EM18">
        <v>0.7823076855045356</v>
      </c>
      <c r="EN18">
        <v>-211.0692317603883</v>
      </c>
      <c r="EO18">
        <v>18309.668</v>
      </c>
      <c r="EP18">
        <v>15</v>
      </c>
      <c r="EQ18">
        <v>1658241575.1</v>
      </c>
      <c r="ER18" t="s">
        <v>417</v>
      </c>
      <c r="ES18">
        <v>1658241568.6</v>
      </c>
      <c r="ET18">
        <v>1658241575.1</v>
      </c>
      <c r="EU18">
        <v>1</v>
      </c>
      <c r="EV18">
        <v>-0.418</v>
      </c>
      <c r="EW18">
        <v>-0.059</v>
      </c>
      <c r="EX18">
        <v>20.383</v>
      </c>
      <c r="EY18">
        <v>2.986</v>
      </c>
      <c r="EZ18">
        <v>428</v>
      </c>
      <c r="FA18">
        <v>22</v>
      </c>
      <c r="FB18">
        <v>0.14</v>
      </c>
      <c r="FC18">
        <v>0.02</v>
      </c>
      <c r="FD18">
        <v>-22.25485609756097</v>
      </c>
      <c r="FE18">
        <v>-0.1221658536585574</v>
      </c>
      <c r="FF18">
        <v>0.1367331138168046</v>
      </c>
      <c r="FG18">
        <v>1</v>
      </c>
      <c r="FH18">
        <v>400.3606774193549</v>
      </c>
      <c r="FI18">
        <v>-0.7193709677418314</v>
      </c>
      <c r="FJ18">
        <v>0.0593004308839104</v>
      </c>
      <c r="FK18">
        <v>1</v>
      </c>
      <c r="FL18">
        <v>4.61063487804878</v>
      </c>
      <c r="FM18">
        <v>0.3831650174216076</v>
      </c>
      <c r="FN18">
        <v>0.0399887727000755</v>
      </c>
      <c r="FO18">
        <v>1</v>
      </c>
      <c r="FP18">
        <v>26.03675161290322</v>
      </c>
      <c r="FQ18">
        <v>-0.1295419354839167</v>
      </c>
      <c r="FR18">
        <v>0.00981736023148155</v>
      </c>
      <c r="FS18">
        <v>1</v>
      </c>
      <c r="FT18">
        <v>4</v>
      </c>
      <c r="FU18">
        <v>4</v>
      </c>
      <c r="FV18" t="s">
        <v>426</v>
      </c>
      <c r="FW18">
        <v>3.17857</v>
      </c>
      <c r="FX18">
        <v>2.7969</v>
      </c>
      <c r="FY18">
        <v>0.09753249999999999</v>
      </c>
      <c r="FZ18">
        <v>0.106273</v>
      </c>
      <c r="GA18">
        <v>0.117057</v>
      </c>
      <c r="GB18">
        <v>0.111679</v>
      </c>
      <c r="GC18">
        <v>28208</v>
      </c>
      <c r="GD18">
        <v>22214.9</v>
      </c>
      <c r="GE18">
        <v>29341.5</v>
      </c>
      <c r="GF18">
        <v>24304.7</v>
      </c>
      <c r="GG18">
        <v>32804.9</v>
      </c>
      <c r="GH18">
        <v>31516.1</v>
      </c>
      <c r="GI18">
        <v>40852.8</v>
      </c>
      <c r="GJ18">
        <v>39648.6</v>
      </c>
      <c r="GK18">
        <v>2.17943</v>
      </c>
      <c r="GL18">
        <v>1.90257</v>
      </c>
      <c r="GM18">
        <v>0.162974</v>
      </c>
      <c r="GN18">
        <v>0</v>
      </c>
      <c r="GO18">
        <v>26.3966</v>
      </c>
      <c r="GP18">
        <v>999.9</v>
      </c>
      <c r="GQ18">
        <v>66.59999999999999</v>
      </c>
      <c r="GR18">
        <v>31.5</v>
      </c>
      <c r="GS18">
        <v>30.5502</v>
      </c>
      <c r="GT18">
        <v>62.6783</v>
      </c>
      <c r="GU18">
        <v>40.649</v>
      </c>
      <c r="GV18">
        <v>1</v>
      </c>
      <c r="GW18">
        <v>-0.0332063</v>
      </c>
      <c r="GX18">
        <v>-1.04316</v>
      </c>
      <c r="GY18">
        <v>20.2599</v>
      </c>
      <c r="GZ18">
        <v>5.22732</v>
      </c>
      <c r="HA18">
        <v>11.9062</v>
      </c>
      <c r="HB18">
        <v>4.9646</v>
      </c>
      <c r="HC18">
        <v>3.292</v>
      </c>
      <c r="HD18">
        <v>9999</v>
      </c>
      <c r="HE18">
        <v>9999</v>
      </c>
      <c r="HF18">
        <v>9999</v>
      </c>
      <c r="HG18">
        <v>999.9</v>
      </c>
      <c r="HH18">
        <v>1.87713</v>
      </c>
      <c r="HI18">
        <v>1.87541</v>
      </c>
      <c r="HJ18">
        <v>1.87408</v>
      </c>
      <c r="HK18">
        <v>1.87325</v>
      </c>
      <c r="HL18">
        <v>1.87471</v>
      </c>
      <c r="HM18">
        <v>1.86971</v>
      </c>
      <c r="HN18">
        <v>1.87393</v>
      </c>
      <c r="HO18">
        <v>1.87897</v>
      </c>
      <c r="HP18">
        <v>0</v>
      </c>
      <c r="HQ18">
        <v>0</v>
      </c>
      <c r="HR18">
        <v>0</v>
      </c>
      <c r="HS18">
        <v>0</v>
      </c>
      <c r="HT18" t="s">
        <v>419</v>
      </c>
      <c r="HU18" t="s">
        <v>420</v>
      </c>
      <c r="HV18" t="s">
        <v>421</v>
      </c>
      <c r="HW18" t="s">
        <v>422</v>
      </c>
      <c r="HX18" t="s">
        <v>422</v>
      </c>
      <c r="HY18" t="s">
        <v>421</v>
      </c>
      <c r="HZ18">
        <v>0</v>
      </c>
      <c r="IA18">
        <v>100</v>
      </c>
      <c r="IB18">
        <v>100</v>
      </c>
      <c r="IC18">
        <v>19.974</v>
      </c>
      <c r="ID18">
        <v>3.2155</v>
      </c>
      <c r="IE18">
        <v>13.43668248403774</v>
      </c>
      <c r="IF18">
        <v>0.01978926573752289</v>
      </c>
      <c r="IG18">
        <v>-7.274561305773912E-06</v>
      </c>
      <c r="IH18">
        <v>1.119864253144479E-09</v>
      </c>
      <c r="II18">
        <v>1.306638251098743</v>
      </c>
      <c r="IJ18">
        <v>0.1326643661050919</v>
      </c>
      <c r="IK18">
        <v>-0.003773007815557471</v>
      </c>
      <c r="IL18">
        <v>7.139450426060361E-05</v>
      </c>
      <c r="IM18">
        <v>-10</v>
      </c>
      <c r="IN18">
        <v>1836</v>
      </c>
      <c r="IO18">
        <v>-0</v>
      </c>
      <c r="IP18">
        <v>23</v>
      </c>
      <c r="IQ18">
        <v>2.6</v>
      </c>
      <c r="IR18">
        <v>2.5</v>
      </c>
      <c r="IS18">
        <v>0.955811</v>
      </c>
      <c r="IT18">
        <v>2.41943</v>
      </c>
      <c r="IU18">
        <v>1.42578</v>
      </c>
      <c r="IV18">
        <v>2.28394</v>
      </c>
      <c r="IW18">
        <v>1.54785</v>
      </c>
      <c r="IX18">
        <v>2.33765</v>
      </c>
      <c r="IY18">
        <v>34.6692</v>
      </c>
      <c r="IZ18">
        <v>15.533</v>
      </c>
      <c r="JA18">
        <v>18</v>
      </c>
      <c r="JB18">
        <v>631.895</v>
      </c>
      <c r="JC18">
        <v>437.033</v>
      </c>
      <c r="JD18">
        <v>29.1102</v>
      </c>
      <c r="JE18">
        <v>26.9465</v>
      </c>
      <c r="JF18">
        <v>29.9997</v>
      </c>
      <c r="JG18">
        <v>26.7529</v>
      </c>
      <c r="JH18">
        <v>26.6679</v>
      </c>
      <c r="JI18">
        <v>19.1419</v>
      </c>
      <c r="JJ18">
        <v>33.6173</v>
      </c>
      <c r="JK18">
        <v>92.2745</v>
      </c>
      <c r="JL18">
        <v>29.0421</v>
      </c>
      <c r="JM18">
        <v>423.209</v>
      </c>
      <c r="JN18">
        <v>21.2829</v>
      </c>
      <c r="JO18">
        <v>96.1215</v>
      </c>
      <c r="JP18">
        <v>100.879</v>
      </c>
    </row>
    <row r="19" spans="1:276">
      <c r="A19">
        <v>3</v>
      </c>
      <c r="B19">
        <v>1658241813.6</v>
      </c>
      <c r="C19">
        <v>273</v>
      </c>
      <c r="D19" t="s">
        <v>427</v>
      </c>
      <c r="E19" t="s">
        <v>428</v>
      </c>
      <c r="F19" t="s">
        <v>408</v>
      </c>
      <c r="G19" t="s">
        <v>409</v>
      </c>
      <c r="H19" t="s">
        <v>410</v>
      </c>
      <c r="J19" t="s">
        <v>411</v>
      </c>
      <c r="K19" t="s">
        <v>412</v>
      </c>
      <c r="L19" t="s">
        <v>413</v>
      </c>
      <c r="M19">
        <v>1658241813.6</v>
      </c>
      <c r="N19">
        <f>(O19)/1000</f>
        <v>0</v>
      </c>
      <c r="O19">
        <f>1000*CY19*AM19*(CU19-CV19)/(100*CN19*(1000-AM19*CU19))</f>
        <v>0</v>
      </c>
      <c r="P19">
        <f>CY19*AM19*(CT19-CS19*(1000-AM19*CV19)/(1000-AM19*CU19))/(100*CN19)</f>
        <v>0</v>
      </c>
      <c r="Q19">
        <f>CS19 - IF(AM19&gt;1, P19*CN19*100.0/(AO19*DG19), 0)</f>
        <v>0</v>
      </c>
      <c r="R19">
        <f>((X19-N19/2)*Q19-P19)/(X19+N19/2)</f>
        <v>0</v>
      </c>
      <c r="S19">
        <f>R19*(CZ19+DA19)/1000.0</f>
        <v>0</v>
      </c>
      <c r="T19">
        <f>(CS19 - IF(AM19&gt;1, P19*CN19*100.0/(AO19*DG19), 0))*(CZ19+DA19)/1000.0</f>
        <v>0</v>
      </c>
      <c r="U19">
        <f>2.0/((1/W19-1/V19)+SIGN(W19)*SQRT((1/W19-1/V19)*(1/W19-1/V19) + 4*CO19/((CO19+1)*(CO19+1))*(2*1/W19*1/V19-1/V19*1/V19)))</f>
        <v>0</v>
      </c>
      <c r="V19">
        <f>IF(LEFT(CP19,1)&lt;&gt;"0",IF(LEFT(CP19,1)="1",3.0,CQ19),$D$5+$E$5*(DG19*CZ19/($K$5*1000))+$F$5*(DG19*CZ19/($K$5*1000))*MAX(MIN(CN19,$J$5),$I$5)*MAX(MIN(CN19,$J$5),$I$5)+$G$5*MAX(MIN(CN19,$J$5),$I$5)*(DG19*CZ19/($K$5*1000))+$H$5*(DG19*CZ19/($K$5*1000))*(DG19*CZ19/($K$5*1000)))</f>
        <v>0</v>
      </c>
      <c r="W19">
        <f>N19*(1000-(1000*0.61365*exp(17.502*AA19/(240.97+AA19))/(CZ19+DA19)+CU19)/2)/(1000*0.61365*exp(17.502*AA19/(240.97+AA19))/(CZ19+DA19)-CU19)</f>
        <v>0</v>
      </c>
      <c r="X19">
        <f>1/((CO19+1)/(U19/1.6)+1/(V19/1.37)) + CO19/((CO19+1)/(U19/1.6) + CO19/(V19/1.37))</f>
        <v>0</v>
      </c>
      <c r="Y19">
        <f>(CJ19*CM19)</f>
        <v>0</v>
      </c>
      <c r="Z19">
        <f>(DB19+(Y19+2*0.95*5.67E-8*(((DB19+$B$7)+273)^4-(DB19+273)^4)-44100*N19)/(1.84*29.3*V19+8*0.95*5.67E-8*(DB19+273)^3))</f>
        <v>0</v>
      </c>
      <c r="AA19">
        <f>($C$7*DC19+$D$7*DD19+$E$7*Z19)</f>
        <v>0</v>
      </c>
      <c r="AB19">
        <f>0.61365*exp(17.502*AA19/(240.97+AA19))</f>
        <v>0</v>
      </c>
      <c r="AC19">
        <f>(AD19/AE19*100)</f>
        <v>0</v>
      </c>
      <c r="AD19">
        <f>CU19*(CZ19+DA19)/1000</f>
        <v>0</v>
      </c>
      <c r="AE19">
        <f>0.61365*exp(17.502*DB19/(240.97+DB19))</f>
        <v>0</v>
      </c>
      <c r="AF19">
        <f>(AB19-CU19*(CZ19+DA19)/1000)</f>
        <v>0</v>
      </c>
      <c r="AG19">
        <f>(-N19*44100)</f>
        <v>0</v>
      </c>
      <c r="AH19">
        <f>2*29.3*V19*0.92*(DB19-AA19)</f>
        <v>0</v>
      </c>
      <c r="AI19">
        <f>2*0.95*5.67E-8*(((DB19+$B$7)+273)^4-(AA19+273)^4)</f>
        <v>0</v>
      </c>
      <c r="AJ19">
        <f>Y19+AI19+AG19+AH19</f>
        <v>0</v>
      </c>
      <c r="AK19">
        <v>0</v>
      </c>
      <c r="AL19">
        <v>0</v>
      </c>
      <c r="AM19">
        <f>IF(AK19*$H$13&gt;=AO19,1.0,(AO19/(AO19-AK19*$H$13)))</f>
        <v>0</v>
      </c>
      <c r="AN19">
        <f>(AM19-1)*100</f>
        <v>0</v>
      </c>
      <c r="AO19">
        <f>MAX(0,($B$13+$C$13*DG19)/(1+$D$13*DG19)*CZ19/(DB19+273)*$E$13)</f>
        <v>0</v>
      </c>
      <c r="AP19" t="s">
        <v>414</v>
      </c>
      <c r="AQ19">
        <v>0</v>
      </c>
      <c r="AR19">
        <v>0</v>
      </c>
      <c r="AS19">
        <v>0</v>
      </c>
      <c r="AT19">
        <f>1-AR19/AS19</f>
        <v>0</v>
      </c>
      <c r="AU19">
        <v>-1</v>
      </c>
      <c r="AV19" t="s">
        <v>429</v>
      </c>
      <c r="AW19">
        <v>10435.1</v>
      </c>
      <c r="AX19">
        <v>2.396976923076923</v>
      </c>
      <c r="AY19">
        <v>1.19</v>
      </c>
      <c r="AZ19">
        <f>1-AX19/AY19</f>
        <v>0</v>
      </c>
      <c r="BA19">
        <v>0.5</v>
      </c>
      <c r="BB19">
        <f>CK19</f>
        <v>0</v>
      </c>
      <c r="BC19">
        <f>P19</f>
        <v>0</v>
      </c>
      <c r="BD19">
        <f>AZ19*BA19*BB19</f>
        <v>0</v>
      </c>
      <c r="BE19">
        <f>(BC19-AU19)/BB19</f>
        <v>0</v>
      </c>
      <c r="BF19">
        <f>(AS19-AY19)/AY19</f>
        <v>0</v>
      </c>
      <c r="BG19">
        <f>AR19/(AT19+AR19/AY19)</f>
        <v>0</v>
      </c>
      <c r="BH19" t="s">
        <v>414</v>
      </c>
      <c r="BI19">
        <v>0</v>
      </c>
      <c r="BJ19">
        <f>IF(BI19&lt;&gt;0, BI19, BG19)</f>
        <v>0</v>
      </c>
      <c r="BK19">
        <f>1-BJ19/AY19</f>
        <v>0</v>
      </c>
      <c r="BL19">
        <f>(AY19-AX19)/(AY19-BJ19)</f>
        <v>0</v>
      </c>
      <c r="BM19">
        <f>(AS19-AY19)/(AS19-BJ19)</f>
        <v>0</v>
      </c>
      <c r="BN19">
        <f>(AY19-AX19)/(AY19-AR19)</f>
        <v>0</v>
      </c>
      <c r="BO19">
        <f>(AS19-AY19)/(AS19-AR19)</f>
        <v>0</v>
      </c>
      <c r="BP19">
        <f>(BL19*BJ19/AX19)</f>
        <v>0</v>
      </c>
      <c r="BQ19">
        <f>(1-BP19)</f>
        <v>0</v>
      </c>
      <c r="BR19" t="s">
        <v>414</v>
      </c>
      <c r="BS19" t="s">
        <v>414</v>
      </c>
      <c r="BT19" t="s">
        <v>414</v>
      </c>
      <c r="BU19" t="s">
        <v>414</v>
      </c>
      <c r="BV19" t="s">
        <v>414</v>
      </c>
      <c r="BW19" t="s">
        <v>414</v>
      </c>
      <c r="BX19" t="s">
        <v>414</v>
      </c>
      <c r="BY19" t="s">
        <v>414</v>
      </c>
      <c r="BZ19" t="s">
        <v>414</v>
      </c>
      <c r="CA19" t="s">
        <v>414</v>
      </c>
      <c r="CB19" t="s">
        <v>414</v>
      </c>
      <c r="CC19" t="s">
        <v>414</v>
      </c>
      <c r="CD19" t="s">
        <v>414</v>
      </c>
      <c r="CE19" t="s">
        <v>414</v>
      </c>
      <c r="CF19" t="s">
        <v>414</v>
      </c>
      <c r="CG19" t="s">
        <v>414</v>
      </c>
      <c r="CH19" t="s">
        <v>414</v>
      </c>
      <c r="CI19" t="s">
        <v>414</v>
      </c>
      <c r="CJ19">
        <f>$B$11*DH19+$C$11*DI19+$F$11*DT19*(1-DW19)</f>
        <v>0</v>
      </c>
      <c r="CK19">
        <f>CJ19*CL19</f>
        <v>0</v>
      </c>
      <c r="CL19">
        <f>($B$11*$D$9+$C$11*$D$9+$F$11*((EG19+DY19)/MAX(EG19+DY19+EH19, 0.1)*$I$9+EH19/MAX(EG19+DY19+EH19, 0.1)*$J$9))/($B$11+$C$11+$F$11)</f>
        <v>0</v>
      </c>
      <c r="CM19">
        <f>($B$11*$K$9+$C$11*$K$9+$F$11*((EG19+DY19)/MAX(EG19+DY19+EH19, 0.1)*$P$9+EH19/MAX(EG19+DY19+EH19, 0.1)*$Q$9))/($B$11+$C$11+$F$11)</f>
        <v>0</v>
      </c>
      <c r="CN19">
        <v>6</v>
      </c>
      <c r="CO19">
        <v>0.5</v>
      </c>
      <c r="CP19" t="s">
        <v>416</v>
      </c>
      <c r="CQ19">
        <v>2</v>
      </c>
      <c r="CR19">
        <v>1658241813.6</v>
      </c>
      <c r="CS19">
        <v>300.794</v>
      </c>
      <c r="CT19">
        <v>316.343</v>
      </c>
      <c r="CU19">
        <v>25.1752</v>
      </c>
      <c r="CV19">
        <v>20.3659</v>
      </c>
      <c r="CW19">
        <v>281.994</v>
      </c>
      <c r="CX19">
        <v>22.0148</v>
      </c>
      <c r="CY19">
        <v>600.225</v>
      </c>
      <c r="CZ19">
        <v>101.19</v>
      </c>
      <c r="DA19">
        <v>0.100083</v>
      </c>
      <c r="DB19">
        <v>28.9558</v>
      </c>
      <c r="DC19">
        <v>28.8402</v>
      </c>
      <c r="DD19">
        <v>999.9</v>
      </c>
      <c r="DE19">
        <v>0</v>
      </c>
      <c r="DF19">
        <v>0</v>
      </c>
      <c r="DG19">
        <v>9972.5</v>
      </c>
      <c r="DH19">
        <v>0</v>
      </c>
      <c r="DI19">
        <v>1168.2</v>
      </c>
      <c r="DJ19">
        <v>-15.8849</v>
      </c>
      <c r="DK19">
        <v>308.217</v>
      </c>
      <c r="DL19">
        <v>322.919</v>
      </c>
      <c r="DM19">
        <v>4.80923</v>
      </c>
      <c r="DN19">
        <v>316.343</v>
      </c>
      <c r="DO19">
        <v>20.3659</v>
      </c>
      <c r="DP19">
        <v>2.54748</v>
      </c>
      <c r="DQ19">
        <v>2.06084</v>
      </c>
      <c r="DR19">
        <v>21.3331</v>
      </c>
      <c r="DS19">
        <v>17.9197</v>
      </c>
      <c r="DT19">
        <v>1499.68</v>
      </c>
      <c r="DU19">
        <v>0.973006</v>
      </c>
      <c r="DV19">
        <v>0.0269937</v>
      </c>
      <c r="DW19">
        <v>0</v>
      </c>
      <c r="DX19">
        <v>2.4986</v>
      </c>
      <c r="DY19">
        <v>0</v>
      </c>
      <c r="DZ19">
        <v>17393.8</v>
      </c>
      <c r="EA19">
        <v>13300.8</v>
      </c>
      <c r="EB19">
        <v>36.562</v>
      </c>
      <c r="EC19">
        <v>38.062</v>
      </c>
      <c r="ED19">
        <v>37.062</v>
      </c>
      <c r="EE19">
        <v>36.75</v>
      </c>
      <c r="EF19">
        <v>36.875</v>
      </c>
      <c r="EG19">
        <v>1459.2</v>
      </c>
      <c r="EH19">
        <v>40.48</v>
      </c>
      <c r="EI19">
        <v>0</v>
      </c>
      <c r="EJ19">
        <v>89.5</v>
      </c>
      <c r="EK19">
        <v>0</v>
      </c>
      <c r="EL19">
        <v>2.396976923076923</v>
      </c>
      <c r="EM19">
        <v>-0.6969572618291456</v>
      </c>
      <c r="EN19">
        <v>-823.7538393741268</v>
      </c>
      <c r="EO19">
        <v>17805.52307692308</v>
      </c>
      <c r="EP19">
        <v>15</v>
      </c>
      <c r="EQ19">
        <v>1658241854.1</v>
      </c>
      <c r="ER19" t="s">
        <v>430</v>
      </c>
      <c r="ES19">
        <v>1658241854.1</v>
      </c>
      <c r="ET19">
        <v>1658241575.1</v>
      </c>
      <c r="EU19">
        <v>2</v>
      </c>
      <c r="EV19">
        <v>-0.28</v>
      </c>
      <c r="EW19">
        <v>-0.059</v>
      </c>
      <c r="EX19">
        <v>18.8</v>
      </c>
      <c r="EY19">
        <v>2.986</v>
      </c>
      <c r="EZ19">
        <v>335</v>
      </c>
      <c r="FA19">
        <v>22</v>
      </c>
      <c r="FB19">
        <v>0.42</v>
      </c>
      <c r="FC19">
        <v>0.02</v>
      </c>
      <c r="FD19">
        <v>-15.56221707317073</v>
      </c>
      <c r="FE19">
        <v>-1.969250174216016</v>
      </c>
      <c r="FF19">
        <v>0.2309206504011228</v>
      </c>
      <c r="FG19">
        <v>1</v>
      </c>
      <c r="FH19">
        <v>300.7715806451613</v>
      </c>
      <c r="FI19">
        <v>-3.792822580645511</v>
      </c>
      <c r="FJ19">
        <v>0.2899331151115611</v>
      </c>
      <c r="FK19">
        <v>1</v>
      </c>
      <c r="FL19">
        <v>4.836665853658538</v>
      </c>
      <c r="FM19">
        <v>-0.1172830662020848</v>
      </c>
      <c r="FN19">
        <v>0.02428616568714506</v>
      </c>
      <c r="FO19">
        <v>1</v>
      </c>
      <c r="FP19">
        <v>25.2436064516129</v>
      </c>
      <c r="FQ19">
        <v>-0.6101322580646078</v>
      </c>
      <c r="FR19">
        <v>0.04617510805117844</v>
      </c>
      <c r="FS19">
        <v>1</v>
      </c>
      <c r="FT19">
        <v>4</v>
      </c>
      <c r="FU19">
        <v>4</v>
      </c>
      <c r="FV19" t="s">
        <v>426</v>
      </c>
      <c r="FW19">
        <v>3.17844</v>
      </c>
      <c r="FX19">
        <v>2.7968</v>
      </c>
      <c r="FY19">
        <v>0.0766734</v>
      </c>
      <c r="FZ19">
        <v>0.0846944</v>
      </c>
      <c r="GA19">
        <v>0.11425</v>
      </c>
      <c r="GB19">
        <v>0.108281</v>
      </c>
      <c r="GC19">
        <v>28861</v>
      </c>
      <c r="GD19">
        <v>22750.4</v>
      </c>
      <c r="GE19">
        <v>29342.4</v>
      </c>
      <c r="GF19">
        <v>24303.7</v>
      </c>
      <c r="GG19">
        <v>32911.9</v>
      </c>
      <c r="GH19">
        <v>31636.7</v>
      </c>
      <c r="GI19">
        <v>40854</v>
      </c>
      <c r="GJ19">
        <v>39647.1</v>
      </c>
      <c r="GK19">
        <v>2.17945</v>
      </c>
      <c r="GL19">
        <v>1.89855</v>
      </c>
      <c r="GM19">
        <v>0.151791</v>
      </c>
      <c r="GN19">
        <v>0</v>
      </c>
      <c r="GO19">
        <v>26.3602</v>
      </c>
      <c r="GP19">
        <v>999.9</v>
      </c>
      <c r="GQ19">
        <v>66.7</v>
      </c>
      <c r="GR19">
        <v>31.6</v>
      </c>
      <c r="GS19">
        <v>30.769</v>
      </c>
      <c r="GT19">
        <v>62.5284</v>
      </c>
      <c r="GU19">
        <v>40.2684</v>
      </c>
      <c r="GV19">
        <v>1</v>
      </c>
      <c r="GW19">
        <v>-0.0313008</v>
      </c>
      <c r="GX19">
        <v>-2.18892</v>
      </c>
      <c r="GY19">
        <v>20.2505</v>
      </c>
      <c r="GZ19">
        <v>5.22418</v>
      </c>
      <c r="HA19">
        <v>11.9077</v>
      </c>
      <c r="HB19">
        <v>4.96495</v>
      </c>
      <c r="HC19">
        <v>3.292</v>
      </c>
      <c r="HD19">
        <v>9999</v>
      </c>
      <c r="HE19">
        <v>9999</v>
      </c>
      <c r="HF19">
        <v>9999</v>
      </c>
      <c r="HG19">
        <v>999.9</v>
      </c>
      <c r="HH19">
        <v>1.87712</v>
      </c>
      <c r="HI19">
        <v>1.8754</v>
      </c>
      <c r="HJ19">
        <v>1.87407</v>
      </c>
      <c r="HK19">
        <v>1.87327</v>
      </c>
      <c r="HL19">
        <v>1.87472</v>
      </c>
      <c r="HM19">
        <v>1.8697</v>
      </c>
      <c r="HN19">
        <v>1.87393</v>
      </c>
      <c r="HO19">
        <v>1.87898</v>
      </c>
      <c r="HP19">
        <v>0</v>
      </c>
      <c r="HQ19">
        <v>0</v>
      </c>
      <c r="HR19">
        <v>0</v>
      </c>
      <c r="HS19">
        <v>0</v>
      </c>
      <c r="HT19" t="s">
        <v>419</v>
      </c>
      <c r="HU19" t="s">
        <v>420</v>
      </c>
      <c r="HV19" t="s">
        <v>421</v>
      </c>
      <c r="HW19" t="s">
        <v>422</v>
      </c>
      <c r="HX19" t="s">
        <v>422</v>
      </c>
      <c r="HY19" t="s">
        <v>421</v>
      </c>
      <c r="HZ19">
        <v>0</v>
      </c>
      <c r="IA19">
        <v>100</v>
      </c>
      <c r="IB19">
        <v>100</v>
      </c>
      <c r="IC19">
        <v>18.8</v>
      </c>
      <c r="ID19">
        <v>3.1604</v>
      </c>
      <c r="IE19">
        <v>13.43668248403774</v>
      </c>
      <c r="IF19">
        <v>0.01978926573752289</v>
      </c>
      <c r="IG19">
        <v>-7.274561305773912E-06</v>
      </c>
      <c r="IH19">
        <v>1.119864253144479E-09</v>
      </c>
      <c r="II19">
        <v>1.306638251098743</v>
      </c>
      <c r="IJ19">
        <v>0.1326643661050919</v>
      </c>
      <c r="IK19">
        <v>-0.003773007815557471</v>
      </c>
      <c r="IL19">
        <v>7.139450426060361E-05</v>
      </c>
      <c r="IM19">
        <v>-10</v>
      </c>
      <c r="IN19">
        <v>1836</v>
      </c>
      <c r="IO19">
        <v>-0</v>
      </c>
      <c r="IP19">
        <v>23</v>
      </c>
      <c r="IQ19">
        <v>4.1</v>
      </c>
      <c r="IR19">
        <v>4</v>
      </c>
      <c r="IS19">
        <v>0.767822</v>
      </c>
      <c r="IT19">
        <v>2.41577</v>
      </c>
      <c r="IU19">
        <v>1.42578</v>
      </c>
      <c r="IV19">
        <v>2.28271</v>
      </c>
      <c r="IW19">
        <v>1.54785</v>
      </c>
      <c r="IX19">
        <v>2.31323</v>
      </c>
      <c r="IY19">
        <v>34.7837</v>
      </c>
      <c r="IZ19">
        <v>15.5067</v>
      </c>
      <c r="JA19">
        <v>18</v>
      </c>
      <c r="JB19">
        <v>631.76</v>
      </c>
      <c r="JC19">
        <v>434.681</v>
      </c>
      <c r="JD19">
        <v>30.0422</v>
      </c>
      <c r="JE19">
        <v>26.9134</v>
      </c>
      <c r="JF19">
        <v>30.0004</v>
      </c>
      <c r="JG19">
        <v>26.7386</v>
      </c>
      <c r="JH19">
        <v>26.6642</v>
      </c>
      <c r="JI19">
        <v>15.4025</v>
      </c>
      <c r="JJ19">
        <v>36.9866</v>
      </c>
      <c r="JK19">
        <v>87.69629999999999</v>
      </c>
      <c r="JL19">
        <v>30.0445</v>
      </c>
      <c r="JM19">
        <v>317.562</v>
      </c>
      <c r="JN19">
        <v>20.3719</v>
      </c>
      <c r="JO19">
        <v>96.1245</v>
      </c>
      <c r="JP19">
        <v>100.875</v>
      </c>
    </row>
    <row r="20" spans="1:276">
      <c r="A20">
        <v>4</v>
      </c>
      <c r="B20">
        <v>1658241955.6</v>
      </c>
      <c r="C20">
        <v>415</v>
      </c>
      <c r="D20" t="s">
        <v>431</v>
      </c>
      <c r="E20" t="s">
        <v>432</v>
      </c>
      <c r="F20" t="s">
        <v>408</v>
      </c>
      <c r="G20" t="s">
        <v>409</v>
      </c>
      <c r="H20" t="s">
        <v>410</v>
      </c>
      <c r="J20" t="s">
        <v>411</v>
      </c>
      <c r="K20" t="s">
        <v>412</v>
      </c>
      <c r="L20" t="s">
        <v>413</v>
      </c>
      <c r="M20">
        <v>1658241955.6</v>
      </c>
      <c r="N20">
        <f>(O20)/1000</f>
        <v>0</v>
      </c>
      <c r="O20">
        <f>1000*CY20*AM20*(CU20-CV20)/(100*CN20*(1000-AM20*CU20))</f>
        <v>0</v>
      </c>
      <c r="P20">
        <f>CY20*AM20*(CT20-CS20*(1000-AM20*CV20)/(1000-AM20*CU20))/(100*CN20)</f>
        <v>0</v>
      </c>
      <c r="Q20">
        <f>CS20 - IF(AM20&gt;1, P20*CN20*100.0/(AO20*DG20), 0)</f>
        <v>0</v>
      </c>
      <c r="R20">
        <f>((X20-N20/2)*Q20-P20)/(X20+N20/2)</f>
        <v>0</v>
      </c>
      <c r="S20">
        <f>R20*(CZ20+DA20)/1000.0</f>
        <v>0</v>
      </c>
      <c r="T20">
        <f>(CS20 - IF(AM20&gt;1, P20*CN20*100.0/(AO20*DG20), 0))*(CZ20+DA20)/1000.0</f>
        <v>0</v>
      </c>
      <c r="U20">
        <f>2.0/((1/W20-1/V20)+SIGN(W20)*SQRT((1/W20-1/V20)*(1/W20-1/V20) + 4*CO20/((CO20+1)*(CO20+1))*(2*1/W20*1/V20-1/V20*1/V20)))</f>
        <v>0</v>
      </c>
      <c r="V20">
        <f>IF(LEFT(CP20,1)&lt;&gt;"0",IF(LEFT(CP20,1)="1",3.0,CQ20),$D$5+$E$5*(DG20*CZ20/($K$5*1000))+$F$5*(DG20*CZ20/($K$5*1000))*MAX(MIN(CN20,$J$5),$I$5)*MAX(MIN(CN20,$J$5),$I$5)+$G$5*MAX(MIN(CN20,$J$5),$I$5)*(DG20*CZ20/($K$5*1000))+$H$5*(DG20*CZ20/($K$5*1000))*(DG20*CZ20/($K$5*1000)))</f>
        <v>0</v>
      </c>
      <c r="W20">
        <f>N20*(1000-(1000*0.61365*exp(17.502*AA20/(240.97+AA20))/(CZ20+DA20)+CU20)/2)/(1000*0.61365*exp(17.502*AA20/(240.97+AA20))/(CZ20+DA20)-CU20)</f>
        <v>0</v>
      </c>
      <c r="X20">
        <f>1/((CO20+1)/(U20/1.6)+1/(V20/1.37)) + CO20/((CO20+1)/(U20/1.6) + CO20/(V20/1.37))</f>
        <v>0</v>
      </c>
      <c r="Y20">
        <f>(CJ20*CM20)</f>
        <v>0</v>
      </c>
      <c r="Z20">
        <f>(DB20+(Y20+2*0.95*5.67E-8*(((DB20+$B$7)+273)^4-(DB20+273)^4)-44100*N20)/(1.84*29.3*V20+8*0.95*5.67E-8*(DB20+273)^3))</f>
        <v>0</v>
      </c>
      <c r="AA20">
        <f>($C$7*DC20+$D$7*DD20+$E$7*Z20)</f>
        <v>0</v>
      </c>
      <c r="AB20">
        <f>0.61365*exp(17.502*AA20/(240.97+AA20))</f>
        <v>0</v>
      </c>
      <c r="AC20">
        <f>(AD20/AE20*100)</f>
        <v>0</v>
      </c>
      <c r="AD20">
        <f>CU20*(CZ20+DA20)/1000</f>
        <v>0</v>
      </c>
      <c r="AE20">
        <f>0.61365*exp(17.502*DB20/(240.97+DB20))</f>
        <v>0</v>
      </c>
      <c r="AF20">
        <f>(AB20-CU20*(CZ20+DA20)/1000)</f>
        <v>0</v>
      </c>
      <c r="AG20">
        <f>(-N20*44100)</f>
        <v>0</v>
      </c>
      <c r="AH20">
        <f>2*29.3*V20*0.92*(DB20-AA20)</f>
        <v>0</v>
      </c>
      <c r="AI20">
        <f>2*0.95*5.67E-8*(((DB20+$B$7)+273)^4-(AA20+273)^4)</f>
        <v>0</v>
      </c>
      <c r="AJ20">
        <f>Y20+AI20+AG20+AH20</f>
        <v>0</v>
      </c>
      <c r="AK20">
        <v>0</v>
      </c>
      <c r="AL20">
        <v>0</v>
      </c>
      <c r="AM20">
        <f>IF(AK20*$H$13&gt;=AO20,1.0,(AO20/(AO20-AK20*$H$13)))</f>
        <v>0</v>
      </c>
      <c r="AN20">
        <f>(AM20-1)*100</f>
        <v>0</v>
      </c>
      <c r="AO20">
        <f>MAX(0,($B$13+$C$13*DG20)/(1+$D$13*DG20)*CZ20/(DB20+273)*$E$13)</f>
        <v>0</v>
      </c>
      <c r="AP20" t="s">
        <v>414</v>
      </c>
      <c r="AQ20">
        <v>0</v>
      </c>
      <c r="AR20">
        <v>0</v>
      </c>
      <c r="AS20">
        <v>0</v>
      </c>
      <c r="AT20">
        <f>1-AR20/AS20</f>
        <v>0</v>
      </c>
      <c r="AU20">
        <v>-1</v>
      </c>
      <c r="AV20" t="s">
        <v>433</v>
      </c>
      <c r="AW20">
        <v>10426.2</v>
      </c>
      <c r="AX20">
        <v>2.221888461538462</v>
      </c>
      <c r="AY20">
        <v>1.23</v>
      </c>
      <c r="AZ20">
        <f>1-AX20/AY20</f>
        <v>0</v>
      </c>
      <c r="BA20">
        <v>0.5</v>
      </c>
      <c r="BB20">
        <f>CK20</f>
        <v>0</v>
      </c>
      <c r="BC20">
        <f>P20</f>
        <v>0</v>
      </c>
      <c r="BD20">
        <f>AZ20*BA20*BB20</f>
        <v>0</v>
      </c>
      <c r="BE20">
        <f>(BC20-AU20)/BB20</f>
        <v>0</v>
      </c>
      <c r="BF20">
        <f>(AS20-AY20)/AY20</f>
        <v>0</v>
      </c>
      <c r="BG20">
        <f>AR20/(AT20+AR20/AY20)</f>
        <v>0</v>
      </c>
      <c r="BH20" t="s">
        <v>414</v>
      </c>
      <c r="BI20">
        <v>0</v>
      </c>
      <c r="BJ20">
        <f>IF(BI20&lt;&gt;0, BI20, BG20)</f>
        <v>0</v>
      </c>
      <c r="BK20">
        <f>1-BJ20/AY20</f>
        <v>0</v>
      </c>
      <c r="BL20">
        <f>(AY20-AX20)/(AY20-BJ20)</f>
        <v>0</v>
      </c>
      <c r="BM20">
        <f>(AS20-AY20)/(AS20-BJ20)</f>
        <v>0</v>
      </c>
      <c r="BN20">
        <f>(AY20-AX20)/(AY20-AR20)</f>
        <v>0</v>
      </c>
      <c r="BO20">
        <f>(AS20-AY20)/(AS20-AR20)</f>
        <v>0</v>
      </c>
      <c r="BP20">
        <f>(BL20*BJ20/AX20)</f>
        <v>0</v>
      </c>
      <c r="BQ20">
        <f>(1-BP20)</f>
        <v>0</v>
      </c>
      <c r="BR20" t="s">
        <v>414</v>
      </c>
      <c r="BS20" t="s">
        <v>414</v>
      </c>
      <c r="BT20" t="s">
        <v>414</v>
      </c>
      <c r="BU20" t="s">
        <v>414</v>
      </c>
      <c r="BV20" t="s">
        <v>414</v>
      </c>
      <c r="BW20" t="s">
        <v>414</v>
      </c>
      <c r="BX20" t="s">
        <v>414</v>
      </c>
      <c r="BY20" t="s">
        <v>414</v>
      </c>
      <c r="BZ20" t="s">
        <v>414</v>
      </c>
      <c r="CA20" t="s">
        <v>414</v>
      </c>
      <c r="CB20" t="s">
        <v>414</v>
      </c>
      <c r="CC20" t="s">
        <v>414</v>
      </c>
      <c r="CD20" t="s">
        <v>414</v>
      </c>
      <c r="CE20" t="s">
        <v>414</v>
      </c>
      <c r="CF20" t="s">
        <v>414</v>
      </c>
      <c r="CG20" t="s">
        <v>414</v>
      </c>
      <c r="CH20" t="s">
        <v>414</v>
      </c>
      <c r="CI20" t="s">
        <v>414</v>
      </c>
      <c r="CJ20">
        <f>$B$11*DH20+$C$11*DI20+$F$11*DT20*(1-DW20)</f>
        <v>0</v>
      </c>
      <c r="CK20">
        <f>CJ20*CL20</f>
        <v>0</v>
      </c>
      <c r="CL20">
        <f>($B$11*$D$9+$C$11*$D$9+$F$11*((EG20+DY20)/MAX(EG20+DY20+EH20, 0.1)*$I$9+EH20/MAX(EG20+DY20+EH20, 0.1)*$J$9))/($B$11+$C$11+$F$11)</f>
        <v>0</v>
      </c>
      <c r="CM20">
        <f>($B$11*$K$9+$C$11*$K$9+$F$11*((EG20+DY20)/MAX(EG20+DY20+EH20, 0.1)*$P$9+EH20/MAX(EG20+DY20+EH20, 0.1)*$Q$9))/($B$11+$C$11+$F$11)</f>
        <v>0</v>
      </c>
      <c r="CN20">
        <v>6</v>
      </c>
      <c r="CO20">
        <v>0.5</v>
      </c>
      <c r="CP20" t="s">
        <v>416</v>
      </c>
      <c r="CQ20">
        <v>2</v>
      </c>
      <c r="CR20">
        <v>1658241955.6</v>
      </c>
      <c r="CS20">
        <v>200.124</v>
      </c>
      <c r="CT20">
        <v>209.481</v>
      </c>
      <c r="CU20">
        <v>26.0411</v>
      </c>
      <c r="CV20">
        <v>21.4028</v>
      </c>
      <c r="CW20">
        <v>183.677</v>
      </c>
      <c r="CX20">
        <v>22.8232</v>
      </c>
      <c r="CY20">
        <v>600.112</v>
      </c>
      <c r="CZ20">
        <v>101.19</v>
      </c>
      <c r="DA20">
        <v>0.0997415</v>
      </c>
      <c r="DB20">
        <v>29.2763</v>
      </c>
      <c r="DC20">
        <v>29.0493</v>
      </c>
      <c r="DD20">
        <v>999.9</v>
      </c>
      <c r="DE20">
        <v>0</v>
      </c>
      <c r="DF20">
        <v>0</v>
      </c>
      <c r="DG20">
        <v>10024.4</v>
      </c>
      <c r="DH20">
        <v>0</v>
      </c>
      <c r="DI20">
        <v>1170.45</v>
      </c>
      <c r="DJ20">
        <v>-9.25137</v>
      </c>
      <c r="DK20">
        <v>205.583</v>
      </c>
      <c r="DL20">
        <v>214.062</v>
      </c>
      <c r="DM20">
        <v>4.63837</v>
      </c>
      <c r="DN20">
        <v>209.481</v>
      </c>
      <c r="DO20">
        <v>21.4028</v>
      </c>
      <c r="DP20">
        <v>2.63511</v>
      </c>
      <c r="DQ20">
        <v>2.16575</v>
      </c>
      <c r="DR20">
        <v>21.886</v>
      </c>
      <c r="DS20">
        <v>18.7112</v>
      </c>
      <c r="DT20">
        <v>1500.17</v>
      </c>
      <c r="DU20">
        <v>0.972996</v>
      </c>
      <c r="DV20">
        <v>0.0270039</v>
      </c>
      <c r="DW20">
        <v>0</v>
      </c>
      <c r="DX20">
        <v>2.5762</v>
      </c>
      <c r="DY20">
        <v>0</v>
      </c>
      <c r="DZ20">
        <v>16985.6</v>
      </c>
      <c r="EA20">
        <v>13305.1</v>
      </c>
      <c r="EB20">
        <v>38.687</v>
      </c>
      <c r="EC20">
        <v>41</v>
      </c>
      <c r="ED20">
        <v>38.875</v>
      </c>
      <c r="EE20">
        <v>40.375</v>
      </c>
      <c r="EF20">
        <v>39.125</v>
      </c>
      <c r="EG20">
        <v>1459.66</v>
      </c>
      <c r="EH20">
        <v>40.51</v>
      </c>
      <c r="EI20">
        <v>0</v>
      </c>
      <c r="EJ20">
        <v>141.5</v>
      </c>
      <c r="EK20">
        <v>0</v>
      </c>
      <c r="EL20">
        <v>2.221888461538462</v>
      </c>
      <c r="EM20">
        <v>0.4398324832404655</v>
      </c>
      <c r="EN20">
        <v>332.0957267003881</v>
      </c>
      <c r="EO20">
        <v>16968.04615384615</v>
      </c>
      <c r="EP20">
        <v>15</v>
      </c>
      <c r="EQ20">
        <v>1658241987.1</v>
      </c>
      <c r="ER20" t="s">
        <v>434</v>
      </c>
      <c r="ES20">
        <v>1658241987.1</v>
      </c>
      <c r="ET20">
        <v>1658241575.1</v>
      </c>
      <c r="EU20">
        <v>3</v>
      </c>
      <c r="EV20">
        <v>-0.24</v>
      </c>
      <c r="EW20">
        <v>-0.059</v>
      </c>
      <c r="EX20">
        <v>16.447</v>
      </c>
      <c r="EY20">
        <v>2.986</v>
      </c>
      <c r="EZ20">
        <v>208</v>
      </c>
      <c r="FA20">
        <v>22</v>
      </c>
      <c r="FB20">
        <v>0.35</v>
      </c>
      <c r="FC20">
        <v>0.02</v>
      </c>
      <c r="FD20">
        <v>-9.23425219512195</v>
      </c>
      <c r="FE20">
        <v>0.5895769337979099</v>
      </c>
      <c r="FF20">
        <v>0.09156714456328821</v>
      </c>
      <c r="FG20">
        <v>1</v>
      </c>
      <c r="FH20">
        <v>200.6116774193549</v>
      </c>
      <c r="FI20">
        <v>-2.964338709677615</v>
      </c>
      <c r="FJ20">
        <v>0.2240454140450798</v>
      </c>
      <c r="FK20">
        <v>1</v>
      </c>
      <c r="FL20">
        <v>4.627909024390244</v>
      </c>
      <c r="FM20">
        <v>0.4237275261324137</v>
      </c>
      <c r="FN20">
        <v>0.05431312507254351</v>
      </c>
      <c r="FO20">
        <v>1</v>
      </c>
      <c r="FP20">
        <v>26.10748709677419</v>
      </c>
      <c r="FQ20">
        <v>-0.691287096774267</v>
      </c>
      <c r="FR20">
        <v>0.05219049315193564</v>
      </c>
      <c r="FS20">
        <v>1</v>
      </c>
      <c r="FT20">
        <v>4</v>
      </c>
      <c r="FU20">
        <v>4</v>
      </c>
      <c r="FV20" t="s">
        <v>426</v>
      </c>
      <c r="FW20">
        <v>3.17813</v>
      </c>
      <c r="FX20">
        <v>2.79691</v>
      </c>
      <c r="FY20">
        <v>0.0528078</v>
      </c>
      <c r="FZ20">
        <v>0.0597236</v>
      </c>
      <c r="GA20">
        <v>0.117163</v>
      </c>
      <c r="GB20">
        <v>0.112083</v>
      </c>
      <c r="GC20">
        <v>29596.3</v>
      </c>
      <c r="GD20">
        <v>23363.4</v>
      </c>
      <c r="GE20">
        <v>29332.1</v>
      </c>
      <c r="GF20">
        <v>24296</v>
      </c>
      <c r="GG20">
        <v>32790.6</v>
      </c>
      <c r="GH20">
        <v>31488.8</v>
      </c>
      <c r="GI20">
        <v>40842.1</v>
      </c>
      <c r="GJ20">
        <v>39634.6</v>
      </c>
      <c r="GK20">
        <v>2.1795</v>
      </c>
      <c r="GL20">
        <v>1.89835</v>
      </c>
      <c r="GM20">
        <v>0.16579</v>
      </c>
      <c r="GN20">
        <v>0</v>
      </c>
      <c r="GO20">
        <v>26.3411</v>
      </c>
      <c r="GP20">
        <v>999.9</v>
      </c>
      <c r="GQ20">
        <v>66.7</v>
      </c>
      <c r="GR20">
        <v>31.8</v>
      </c>
      <c r="GS20">
        <v>31.1201</v>
      </c>
      <c r="GT20">
        <v>62.3384</v>
      </c>
      <c r="GU20">
        <v>41.0056</v>
      </c>
      <c r="GV20">
        <v>1</v>
      </c>
      <c r="GW20">
        <v>-0.0224492</v>
      </c>
      <c r="GX20">
        <v>-2.09431</v>
      </c>
      <c r="GY20">
        <v>20.2521</v>
      </c>
      <c r="GZ20">
        <v>5.22897</v>
      </c>
      <c r="HA20">
        <v>11.9081</v>
      </c>
      <c r="HB20">
        <v>4.96375</v>
      </c>
      <c r="HC20">
        <v>3.292</v>
      </c>
      <c r="HD20">
        <v>9999</v>
      </c>
      <c r="HE20">
        <v>9999</v>
      </c>
      <c r="HF20">
        <v>9999</v>
      </c>
      <c r="HG20">
        <v>999.9</v>
      </c>
      <c r="HH20">
        <v>1.87714</v>
      </c>
      <c r="HI20">
        <v>1.8754</v>
      </c>
      <c r="HJ20">
        <v>1.87408</v>
      </c>
      <c r="HK20">
        <v>1.8733</v>
      </c>
      <c r="HL20">
        <v>1.87477</v>
      </c>
      <c r="HM20">
        <v>1.86975</v>
      </c>
      <c r="HN20">
        <v>1.87393</v>
      </c>
      <c r="HO20">
        <v>1.879</v>
      </c>
      <c r="HP20">
        <v>0</v>
      </c>
      <c r="HQ20">
        <v>0</v>
      </c>
      <c r="HR20">
        <v>0</v>
      </c>
      <c r="HS20">
        <v>0</v>
      </c>
      <c r="HT20" t="s">
        <v>419</v>
      </c>
      <c r="HU20" t="s">
        <v>420</v>
      </c>
      <c r="HV20" t="s">
        <v>421</v>
      </c>
      <c r="HW20" t="s">
        <v>422</v>
      </c>
      <c r="HX20" t="s">
        <v>422</v>
      </c>
      <c r="HY20" t="s">
        <v>421</v>
      </c>
      <c r="HZ20">
        <v>0</v>
      </c>
      <c r="IA20">
        <v>100</v>
      </c>
      <c r="IB20">
        <v>100</v>
      </c>
      <c r="IC20">
        <v>16.447</v>
      </c>
      <c r="ID20">
        <v>3.2179</v>
      </c>
      <c r="IE20">
        <v>13.1565</v>
      </c>
      <c r="IF20">
        <v>0.0197893</v>
      </c>
      <c r="IG20">
        <v>-7.27456E-06</v>
      </c>
      <c r="IH20">
        <v>1.11986E-09</v>
      </c>
      <c r="II20">
        <v>1.306638251098743</v>
      </c>
      <c r="IJ20">
        <v>0.1326643661050919</v>
      </c>
      <c r="IK20">
        <v>-0.003773007815557471</v>
      </c>
      <c r="IL20">
        <v>7.139450426060361E-05</v>
      </c>
      <c r="IM20">
        <v>-10</v>
      </c>
      <c r="IN20">
        <v>1836</v>
      </c>
      <c r="IO20">
        <v>-0</v>
      </c>
      <c r="IP20">
        <v>23</v>
      </c>
      <c r="IQ20">
        <v>1.7</v>
      </c>
      <c r="IR20">
        <v>6.3</v>
      </c>
      <c r="IS20">
        <v>0.585938</v>
      </c>
      <c r="IT20">
        <v>2.44385</v>
      </c>
      <c r="IU20">
        <v>1.42578</v>
      </c>
      <c r="IV20">
        <v>2.28394</v>
      </c>
      <c r="IW20">
        <v>1.54785</v>
      </c>
      <c r="IX20">
        <v>2.33276</v>
      </c>
      <c r="IY20">
        <v>34.9904</v>
      </c>
      <c r="IZ20">
        <v>15.4804</v>
      </c>
      <c r="JA20">
        <v>18</v>
      </c>
      <c r="JB20">
        <v>632.399</v>
      </c>
      <c r="JC20">
        <v>434.99</v>
      </c>
      <c r="JD20">
        <v>30.6458</v>
      </c>
      <c r="JE20">
        <v>26.956</v>
      </c>
      <c r="JF20">
        <v>30</v>
      </c>
      <c r="JG20">
        <v>26.7945</v>
      </c>
      <c r="JH20">
        <v>26.7196</v>
      </c>
      <c r="JI20">
        <v>11.7458</v>
      </c>
      <c r="JJ20">
        <v>35.7646</v>
      </c>
      <c r="JK20">
        <v>96.1224</v>
      </c>
      <c r="JL20">
        <v>30.5838</v>
      </c>
      <c r="JM20">
        <v>210.11</v>
      </c>
      <c r="JN20">
        <v>21.2817</v>
      </c>
      <c r="JO20">
        <v>96.0939</v>
      </c>
      <c r="JP20">
        <v>100.843</v>
      </c>
    </row>
    <row r="21" spans="1:276">
      <c r="A21">
        <v>5</v>
      </c>
      <c r="B21">
        <v>1658242079.1</v>
      </c>
      <c r="C21">
        <v>538.5</v>
      </c>
      <c r="D21" t="s">
        <v>435</v>
      </c>
      <c r="E21" t="s">
        <v>436</v>
      </c>
      <c r="F21" t="s">
        <v>408</v>
      </c>
      <c r="G21" t="s">
        <v>409</v>
      </c>
      <c r="H21" t="s">
        <v>410</v>
      </c>
      <c r="J21" t="s">
        <v>411</v>
      </c>
      <c r="K21" t="s">
        <v>412</v>
      </c>
      <c r="L21" t="s">
        <v>413</v>
      </c>
      <c r="M21">
        <v>1658242079.1</v>
      </c>
      <c r="N21">
        <f>(O21)/1000</f>
        <v>0</v>
      </c>
      <c r="O21">
        <f>1000*CY21*AM21*(CU21-CV21)/(100*CN21*(1000-AM21*CU21))</f>
        <v>0</v>
      </c>
      <c r="P21">
        <f>CY21*AM21*(CT21-CS21*(1000-AM21*CV21)/(1000-AM21*CU21))/(100*CN21)</f>
        <v>0</v>
      </c>
      <c r="Q21">
        <f>CS21 - IF(AM21&gt;1, P21*CN21*100.0/(AO21*DG21), 0)</f>
        <v>0</v>
      </c>
      <c r="R21">
        <f>((X21-N21/2)*Q21-P21)/(X21+N21/2)</f>
        <v>0</v>
      </c>
      <c r="S21">
        <f>R21*(CZ21+DA21)/1000.0</f>
        <v>0</v>
      </c>
      <c r="T21">
        <f>(CS21 - IF(AM21&gt;1, P21*CN21*100.0/(AO21*DG21), 0))*(CZ21+DA21)/1000.0</f>
        <v>0</v>
      </c>
      <c r="U21">
        <f>2.0/((1/W21-1/V21)+SIGN(W21)*SQRT((1/W21-1/V21)*(1/W21-1/V21) + 4*CO21/((CO21+1)*(CO21+1))*(2*1/W21*1/V21-1/V21*1/V21)))</f>
        <v>0</v>
      </c>
      <c r="V21">
        <f>IF(LEFT(CP21,1)&lt;&gt;"0",IF(LEFT(CP21,1)="1",3.0,CQ21),$D$5+$E$5*(DG21*CZ21/($K$5*1000))+$F$5*(DG21*CZ21/($K$5*1000))*MAX(MIN(CN21,$J$5),$I$5)*MAX(MIN(CN21,$J$5),$I$5)+$G$5*MAX(MIN(CN21,$J$5),$I$5)*(DG21*CZ21/($K$5*1000))+$H$5*(DG21*CZ21/($K$5*1000))*(DG21*CZ21/($K$5*1000)))</f>
        <v>0</v>
      </c>
      <c r="W21">
        <f>N21*(1000-(1000*0.61365*exp(17.502*AA21/(240.97+AA21))/(CZ21+DA21)+CU21)/2)/(1000*0.61365*exp(17.502*AA21/(240.97+AA21))/(CZ21+DA21)-CU21)</f>
        <v>0</v>
      </c>
      <c r="X21">
        <f>1/((CO21+1)/(U21/1.6)+1/(V21/1.37)) + CO21/((CO21+1)/(U21/1.6) + CO21/(V21/1.37))</f>
        <v>0</v>
      </c>
      <c r="Y21">
        <f>(CJ21*CM21)</f>
        <v>0</v>
      </c>
      <c r="Z21">
        <f>(DB21+(Y21+2*0.95*5.67E-8*(((DB21+$B$7)+273)^4-(DB21+273)^4)-44100*N21)/(1.84*29.3*V21+8*0.95*5.67E-8*(DB21+273)^3))</f>
        <v>0</v>
      </c>
      <c r="AA21">
        <f>($C$7*DC21+$D$7*DD21+$E$7*Z21)</f>
        <v>0</v>
      </c>
      <c r="AB21">
        <f>0.61365*exp(17.502*AA21/(240.97+AA21))</f>
        <v>0</v>
      </c>
      <c r="AC21">
        <f>(AD21/AE21*100)</f>
        <v>0</v>
      </c>
      <c r="AD21">
        <f>CU21*(CZ21+DA21)/1000</f>
        <v>0</v>
      </c>
      <c r="AE21">
        <f>0.61365*exp(17.502*DB21/(240.97+DB21))</f>
        <v>0</v>
      </c>
      <c r="AF21">
        <f>(AB21-CU21*(CZ21+DA21)/1000)</f>
        <v>0</v>
      </c>
      <c r="AG21">
        <f>(-N21*44100)</f>
        <v>0</v>
      </c>
      <c r="AH21">
        <f>2*29.3*V21*0.92*(DB21-AA21)</f>
        <v>0</v>
      </c>
      <c r="AI21">
        <f>2*0.95*5.67E-8*(((DB21+$B$7)+273)^4-(AA21+273)^4)</f>
        <v>0</v>
      </c>
      <c r="AJ21">
        <f>Y21+AI21+AG21+AH21</f>
        <v>0</v>
      </c>
      <c r="AK21">
        <v>0</v>
      </c>
      <c r="AL21">
        <v>0</v>
      </c>
      <c r="AM21">
        <f>IF(AK21*$H$13&gt;=AO21,1.0,(AO21/(AO21-AK21*$H$13)))</f>
        <v>0</v>
      </c>
      <c r="AN21">
        <f>(AM21-1)*100</f>
        <v>0</v>
      </c>
      <c r="AO21">
        <f>MAX(0,($B$13+$C$13*DG21)/(1+$D$13*DG21)*CZ21/(DB21+273)*$E$13)</f>
        <v>0</v>
      </c>
      <c r="AP21" t="s">
        <v>414</v>
      </c>
      <c r="AQ21">
        <v>0</v>
      </c>
      <c r="AR21">
        <v>0</v>
      </c>
      <c r="AS21">
        <v>0</v>
      </c>
      <c r="AT21">
        <f>1-AR21/AS21</f>
        <v>0</v>
      </c>
      <c r="AU21">
        <v>-1</v>
      </c>
      <c r="AV21" t="s">
        <v>437</v>
      </c>
      <c r="AW21">
        <v>10425.4</v>
      </c>
      <c r="AX21">
        <v>2.462176</v>
      </c>
      <c r="AY21">
        <v>0.91</v>
      </c>
      <c r="AZ21">
        <f>1-AX21/AY21</f>
        <v>0</v>
      </c>
      <c r="BA21">
        <v>0.5</v>
      </c>
      <c r="BB21">
        <f>CK21</f>
        <v>0</v>
      </c>
      <c r="BC21">
        <f>P21</f>
        <v>0</v>
      </c>
      <c r="BD21">
        <f>AZ21*BA21*BB21</f>
        <v>0</v>
      </c>
      <c r="BE21">
        <f>(BC21-AU21)/BB21</f>
        <v>0</v>
      </c>
      <c r="BF21">
        <f>(AS21-AY21)/AY21</f>
        <v>0</v>
      </c>
      <c r="BG21">
        <f>AR21/(AT21+AR21/AY21)</f>
        <v>0</v>
      </c>
      <c r="BH21" t="s">
        <v>414</v>
      </c>
      <c r="BI21">
        <v>0</v>
      </c>
      <c r="BJ21">
        <f>IF(BI21&lt;&gt;0, BI21, BG21)</f>
        <v>0</v>
      </c>
      <c r="BK21">
        <f>1-BJ21/AY21</f>
        <v>0</v>
      </c>
      <c r="BL21">
        <f>(AY21-AX21)/(AY21-BJ21)</f>
        <v>0</v>
      </c>
      <c r="BM21">
        <f>(AS21-AY21)/(AS21-BJ21)</f>
        <v>0</v>
      </c>
      <c r="BN21">
        <f>(AY21-AX21)/(AY21-AR21)</f>
        <v>0</v>
      </c>
      <c r="BO21">
        <f>(AS21-AY21)/(AS21-AR21)</f>
        <v>0</v>
      </c>
      <c r="BP21">
        <f>(BL21*BJ21/AX21)</f>
        <v>0</v>
      </c>
      <c r="BQ21">
        <f>(1-BP21)</f>
        <v>0</v>
      </c>
      <c r="BR21" t="s">
        <v>414</v>
      </c>
      <c r="BS21" t="s">
        <v>414</v>
      </c>
      <c r="BT21" t="s">
        <v>414</v>
      </c>
      <c r="BU21" t="s">
        <v>414</v>
      </c>
      <c r="BV21" t="s">
        <v>414</v>
      </c>
      <c r="BW21" t="s">
        <v>414</v>
      </c>
      <c r="BX21" t="s">
        <v>414</v>
      </c>
      <c r="BY21" t="s">
        <v>414</v>
      </c>
      <c r="BZ21" t="s">
        <v>414</v>
      </c>
      <c r="CA21" t="s">
        <v>414</v>
      </c>
      <c r="CB21" t="s">
        <v>414</v>
      </c>
      <c r="CC21" t="s">
        <v>414</v>
      </c>
      <c r="CD21" t="s">
        <v>414</v>
      </c>
      <c r="CE21" t="s">
        <v>414</v>
      </c>
      <c r="CF21" t="s">
        <v>414</v>
      </c>
      <c r="CG21" t="s">
        <v>414</v>
      </c>
      <c r="CH21" t="s">
        <v>414</v>
      </c>
      <c r="CI21" t="s">
        <v>414</v>
      </c>
      <c r="CJ21">
        <f>$B$11*DH21+$C$11*DI21+$F$11*DT21*(1-DW21)</f>
        <v>0</v>
      </c>
      <c r="CK21">
        <f>CJ21*CL21</f>
        <v>0</v>
      </c>
      <c r="CL21">
        <f>($B$11*$D$9+$C$11*$D$9+$F$11*((EG21+DY21)/MAX(EG21+DY21+EH21, 0.1)*$I$9+EH21/MAX(EG21+DY21+EH21, 0.1)*$J$9))/($B$11+$C$11+$F$11)</f>
        <v>0</v>
      </c>
      <c r="CM21">
        <f>($B$11*$K$9+$C$11*$K$9+$F$11*((EG21+DY21)/MAX(EG21+DY21+EH21, 0.1)*$P$9+EH21/MAX(EG21+DY21+EH21, 0.1)*$Q$9))/($B$11+$C$11+$F$11)</f>
        <v>0</v>
      </c>
      <c r="CN21">
        <v>6</v>
      </c>
      <c r="CO21">
        <v>0.5</v>
      </c>
      <c r="CP21" t="s">
        <v>416</v>
      </c>
      <c r="CQ21">
        <v>2</v>
      </c>
      <c r="CR21">
        <v>1658242079.1</v>
      </c>
      <c r="CS21">
        <v>100.8994</v>
      </c>
      <c r="CT21">
        <v>103.612</v>
      </c>
      <c r="CU21">
        <v>26.2844</v>
      </c>
      <c r="CV21">
        <v>21.7354</v>
      </c>
      <c r="CW21">
        <v>85.9354</v>
      </c>
      <c r="CX21">
        <v>23.0501</v>
      </c>
      <c r="CY21">
        <v>600.187</v>
      </c>
      <c r="CZ21">
        <v>101.19</v>
      </c>
      <c r="DA21">
        <v>0.0998314</v>
      </c>
      <c r="DB21">
        <v>29.2694</v>
      </c>
      <c r="DC21">
        <v>29.0272</v>
      </c>
      <c r="DD21">
        <v>999.9</v>
      </c>
      <c r="DE21">
        <v>0</v>
      </c>
      <c r="DF21">
        <v>0</v>
      </c>
      <c r="DG21">
        <v>9993.75</v>
      </c>
      <c r="DH21">
        <v>0</v>
      </c>
      <c r="DI21">
        <v>1178.14</v>
      </c>
      <c r="DJ21">
        <v>-3.11231</v>
      </c>
      <c r="DK21">
        <v>103.212</v>
      </c>
      <c r="DL21">
        <v>105.914</v>
      </c>
      <c r="DM21">
        <v>4.54896</v>
      </c>
      <c r="DN21">
        <v>103.612</v>
      </c>
      <c r="DO21">
        <v>21.7354</v>
      </c>
      <c r="DP21">
        <v>2.65973</v>
      </c>
      <c r="DQ21">
        <v>2.19942</v>
      </c>
      <c r="DR21">
        <v>22.0384</v>
      </c>
      <c r="DS21">
        <v>18.9581</v>
      </c>
      <c r="DT21">
        <v>1499.88</v>
      </c>
      <c r="DU21">
        <v>0.973001</v>
      </c>
      <c r="DV21">
        <v>0.0269988</v>
      </c>
      <c r="DW21">
        <v>0</v>
      </c>
      <c r="DX21">
        <v>2.412</v>
      </c>
      <c r="DY21">
        <v>0</v>
      </c>
      <c r="DZ21">
        <v>16915.1</v>
      </c>
      <c r="EA21">
        <v>13302.5</v>
      </c>
      <c r="EB21">
        <v>39.25</v>
      </c>
      <c r="EC21">
        <v>40.875</v>
      </c>
      <c r="ED21">
        <v>39.75</v>
      </c>
      <c r="EE21">
        <v>40</v>
      </c>
      <c r="EF21">
        <v>39.5</v>
      </c>
      <c r="EG21">
        <v>1459.38</v>
      </c>
      <c r="EH21">
        <v>40.49</v>
      </c>
      <c r="EI21">
        <v>0</v>
      </c>
      <c r="EJ21">
        <v>122.9000000953674</v>
      </c>
      <c r="EK21">
        <v>0</v>
      </c>
      <c r="EL21">
        <v>2.462176</v>
      </c>
      <c r="EM21">
        <v>0.1581769336126367</v>
      </c>
      <c r="EN21">
        <v>-376.2461564314167</v>
      </c>
      <c r="EO21">
        <v>16921.536</v>
      </c>
      <c r="EP21">
        <v>15</v>
      </c>
      <c r="EQ21">
        <v>1658242096.1</v>
      </c>
      <c r="ER21" t="s">
        <v>438</v>
      </c>
      <c r="ES21">
        <v>1658242096.1</v>
      </c>
      <c r="ET21">
        <v>1658241575.1</v>
      </c>
      <c r="EU21">
        <v>4</v>
      </c>
      <c r="EV21">
        <v>0.356</v>
      </c>
      <c r="EW21">
        <v>-0.059</v>
      </c>
      <c r="EX21">
        <v>14.964</v>
      </c>
      <c r="EY21">
        <v>2.986</v>
      </c>
      <c r="EZ21">
        <v>103</v>
      </c>
      <c r="FA21">
        <v>22</v>
      </c>
      <c r="FB21">
        <v>0.41</v>
      </c>
      <c r="FC21">
        <v>0.02</v>
      </c>
      <c r="FD21">
        <v>-2.97005425</v>
      </c>
      <c r="FE21">
        <v>-1.013767542213871</v>
      </c>
      <c r="FF21">
        <v>0.1019908263249078</v>
      </c>
      <c r="FG21">
        <v>1</v>
      </c>
      <c r="FH21">
        <v>100.7892666666667</v>
      </c>
      <c r="FI21">
        <v>-2.625263626251121</v>
      </c>
      <c r="FJ21">
        <v>0.1925741300267391</v>
      </c>
      <c r="FK21">
        <v>1</v>
      </c>
      <c r="FL21">
        <v>4.626302</v>
      </c>
      <c r="FM21">
        <v>-0.4841885178236518</v>
      </c>
      <c r="FN21">
        <v>0.04667895115574053</v>
      </c>
      <c r="FO21">
        <v>1</v>
      </c>
      <c r="FP21">
        <v>26.31888</v>
      </c>
      <c r="FQ21">
        <v>-0.2366202447163107</v>
      </c>
      <c r="FR21">
        <v>0.01709302781838272</v>
      </c>
      <c r="FS21">
        <v>1</v>
      </c>
      <c r="FT21">
        <v>4</v>
      </c>
      <c r="FU21">
        <v>4</v>
      </c>
      <c r="FV21" t="s">
        <v>426</v>
      </c>
      <c r="FW21">
        <v>3.17817</v>
      </c>
      <c r="FX21">
        <v>2.79673</v>
      </c>
      <c r="FY21">
        <v>0.0256723</v>
      </c>
      <c r="FZ21">
        <v>0.0309874</v>
      </c>
      <c r="GA21">
        <v>0.117953</v>
      </c>
      <c r="GB21">
        <v>0.113267</v>
      </c>
      <c r="GC21">
        <v>30438.2</v>
      </c>
      <c r="GD21">
        <v>24073.5</v>
      </c>
      <c r="GE21">
        <v>29326.9</v>
      </c>
      <c r="GF21">
        <v>24292.5</v>
      </c>
      <c r="GG21">
        <v>32754.6</v>
      </c>
      <c r="GH21">
        <v>31440.5</v>
      </c>
      <c r="GI21">
        <v>40835.6</v>
      </c>
      <c r="GJ21">
        <v>39628.7</v>
      </c>
      <c r="GK21">
        <v>2.17755</v>
      </c>
      <c r="GL21">
        <v>1.89655</v>
      </c>
      <c r="GM21">
        <v>0.131652</v>
      </c>
      <c r="GN21">
        <v>0</v>
      </c>
      <c r="GO21">
        <v>26.8775</v>
      </c>
      <c r="GP21">
        <v>999.9</v>
      </c>
      <c r="GQ21">
        <v>68.09999999999999</v>
      </c>
      <c r="GR21">
        <v>31.9</v>
      </c>
      <c r="GS21">
        <v>31.9554</v>
      </c>
      <c r="GT21">
        <v>62.5384</v>
      </c>
      <c r="GU21">
        <v>40.8734</v>
      </c>
      <c r="GV21">
        <v>1</v>
      </c>
      <c r="GW21">
        <v>-0.0125483</v>
      </c>
      <c r="GX21">
        <v>1.67849</v>
      </c>
      <c r="GY21">
        <v>20.2529</v>
      </c>
      <c r="GZ21">
        <v>5.22867</v>
      </c>
      <c r="HA21">
        <v>11.9081</v>
      </c>
      <c r="HB21">
        <v>4.9646</v>
      </c>
      <c r="HC21">
        <v>3.292</v>
      </c>
      <c r="HD21">
        <v>9999</v>
      </c>
      <c r="HE21">
        <v>9999</v>
      </c>
      <c r="HF21">
        <v>9999</v>
      </c>
      <c r="HG21">
        <v>999.9</v>
      </c>
      <c r="HH21">
        <v>1.87714</v>
      </c>
      <c r="HI21">
        <v>1.87546</v>
      </c>
      <c r="HJ21">
        <v>1.87408</v>
      </c>
      <c r="HK21">
        <v>1.87332</v>
      </c>
      <c r="HL21">
        <v>1.87482</v>
      </c>
      <c r="HM21">
        <v>1.86975</v>
      </c>
      <c r="HN21">
        <v>1.87393</v>
      </c>
      <c r="HO21">
        <v>1.87902</v>
      </c>
      <c r="HP21">
        <v>0</v>
      </c>
      <c r="HQ21">
        <v>0</v>
      </c>
      <c r="HR21">
        <v>0</v>
      </c>
      <c r="HS21">
        <v>0</v>
      </c>
      <c r="HT21" t="s">
        <v>419</v>
      </c>
      <c r="HU21" t="s">
        <v>420</v>
      </c>
      <c r="HV21" t="s">
        <v>421</v>
      </c>
      <c r="HW21" t="s">
        <v>422</v>
      </c>
      <c r="HX21" t="s">
        <v>422</v>
      </c>
      <c r="HY21" t="s">
        <v>421</v>
      </c>
      <c r="HZ21">
        <v>0</v>
      </c>
      <c r="IA21">
        <v>100</v>
      </c>
      <c r="IB21">
        <v>100</v>
      </c>
      <c r="IC21">
        <v>14.964</v>
      </c>
      <c r="ID21">
        <v>3.2343</v>
      </c>
      <c r="IE21">
        <v>12.91635633675305</v>
      </c>
      <c r="IF21">
        <v>0.01978926573752289</v>
      </c>
      <c r="IG21">
        <v>-7.274561305773912E-06</v>
      </c>
      <c r="IH21">
        <v>1.119864253144479E-09</v>
      </c>
      <c r="II21">
        <v>1.306638251098743</v>
      </c>
      <c r="IJ21">
        <v>0.1326643661050919</v>
      </c>
      <c r="IK21">
        <v>-0.003773007815557471</v>
      </c>
      <c r="IL21">
        <v>7.139450426060361E-05</v>
      </c>
      <c r="IM21">
        <v>-10</v>
      </c>
      <c r="IN21">
        <v>1836</v>
      </c>
      <c r="IO21">
        <v>-0</v>
      </c>
      <c r="IP21">
        <v>23</v>
      </c>
      <c r="IQ21">
        <v>1.5</v>
      </c>
      <c r="IR21">
        <v>8.4</v>
      </c>
      <c r="IS21">
        <v>0.355225</v>
      </c>
      <c r="IT21">
        <v>2.44263</v>
      </c>
      <c r="IU21">
        <v>1.42578</v>
      </c>
      <c r="IV21">
        <v>2.28394</v>
      </c>
      <c r="IW21">
        <v>1.54785</v>
      </c>
      <c r="IX21">
        <v>2.41089</v>
      </c>
      <c r="IY21">
        <v>35.2209</v>
      </c>
      <c r="IZ21">
        <v>15.4717</v>
      </c>
      <c r="JA21">
        <v>18</v>
      </c>
      <c r="JB21">
        <v>631.918</v>
      </c>
      <c r="JC21">
        <v>434.646</v>
      </c>
      <c r="JD21">
        <v>26.0044</v>
      </c>
      <c r="JE21">
        <v>27.0767</v>
      </c>
      <c r="JF21">
        <v>29.9997</v>
      </c>
      <c r="JG21">
        <v>26.8836</v>
      </c>
      <c r="JH21">
        <v>26.8104</v>
      </c>
      <c r="JI21">
        <v>7.15831</v>
      </c>
      <c r="JJ21">
        <v>35.7646</v>
      </c>
      <c r="JK21">
        <v>96.1224</v>
      </c>
      <c r="JL21">
        <v>26.0099</v>
      </c>
      <c r="JM21">
        <v>103.852</v>
      </c>
      <c r="JN21">
        <v>22.1022</v>
      </c>
      <c r="JO21">
        <v>96.0779</v>
      </c>
      <c r="JP21">
        <v>100.828</v>
      </c>
    </row>
    <row r="22" spans="1:276">
      <c r="A22">
        <v>6</v>
      </c>
      <c r="B22">
        <v>1658242172.1</v>
      </c>
      <c r="C22">
        <v>631.5</v>
      </c>
      <c r="D22" t="s">
        <v>439</v>
      </c>
      <c r="E22" t="s">
        <v>440</v>
      </c>
      <c r="F22" t="s">
        <v>408</v>
      </c>
      <c r="G22" t="s">
        <v>409</v>
      </c>
      <c r="H22" t="s">
        <v>410</v>
      </c>
      <c r="J22" t="s">
        <v>411</v>
      </c>
      <c r="K22" t="s">
        <v>412</v>
      </c>
      <c r="L22" t="s">
        <v>413</v>
      </c>
      <c r="M22">
        <v>1658242172.1</v>
      </c>
      <c r="N22">
        <f>(O22)/1000</f>
        <v>0</v>
      </c>
      <c r="O22">
        <f>1000*CY22*AM22*(CU22-CV22)/(100*CN22*(1000-AM22*CU22))</f>
        <v>0</v>
      </c>
      <c r="P22">
        <f>CY22*AM22*(CT22-CS22*(1000-AM22*CV22)/(1000-AM22*CU22))/(100*CN22)</f>
        <v>0</v>
      </c>
      <c r="Q22">
        <f>CS22 - IF(AM22&gt;1, P22*CN22*100.0/(AO22*DG22), 0)</f>
        <v>0</v>
      </c>
      <c r="R22">
        <f>((X22-N22/2)*Q22-P22)/(X22+N22/2)</f>
        <v>0</v>
      </c>
      <c r="S22">
        <f>R22*(CZ22+DA22)/1000.0</f>
        <v>0</v>
      </c>
      <c r="T22">
        <f>(CS22 - IF(AM22&gt;1, P22*CN22*100.0/(AO22*DG22), 0))*(CZ22+DA22)/1000.0</f>
        <v>0</v>
      </c>
      <c r="U22">
        <f>2.0/((1/W22-1/V22)+SIGN(W22)*SQRT((1/W22-1/V22)*(1/W22-1/V22) + 4*CO22/((CO22+1)*(CO22+1))*(2*1/W22*1/V22-1/V22*1/V22)))</f>
        <v>0</v>
      </c>
      <c r="V22">
        <f>IF(LEFT(CP22,1)&lt;&gt;"0",IF(LEFT(CP22,1)="1",3.0,CQ22),$D$5+$E$5*(DG22*CZ22/($K$5*1000))+$F$5*(DG22*CZ22/($K$5*1000))*MAX(MIN(CN22,$J$5),$I$5)*MAX(MIN(CN22,$J$5),$I$5)+$G$5*MAX(MIN(CN22,$J$5),$I$5)*(DG22*CZ22/($K$5*1000))+$H$5*(DG22*CZ22/($K$5*1000))*(DG22*CZ22/($K$5*1000)))</f>
        <v>0</v>
      </c>
      <c r="W22">
        <f>N22*(1000-(1000*0.61365*exp(17.502*AA22/(240.97+AA22))/(CZ22+DA22)+CU22)/2)/(1000*0.61365*exp(17.502*AA22/(240.97+AA22))/(CZ22+DA22)-CU22)</f>
        <v>0</v>
      </c>
      <c r="X22">
        <f>1/((CO22+1)/(U22/1.6)+1/(V22/1.37)) + CO22/((CO22+1)/(U22/1.6) + CO22/(V22/1.37))</f>
        <v>0</v>
      </c>
      <c r="Y22">
        <f>(CJ22*CM22)</f>
        <v>0</v>
      </c>
      <c r="Z22">
        <f>(DB22+(Y22+2*0.95*5.67E-8*(((DB22+$B$7)+273)^4-(DB22+273)^4)-44100*N22)/(1.84*29.3*V22+8*0.95*5.67E-8*(DB22+273)^3))</f>
        <v>0</v>
      </c>
      <c r="AA22">
        <f>($C$7*DC22+$D$7*DD22+$E$7*Z22)</f>
        <v>0</v>
      </c>
      <c r="AB22">
        <f>0.61365*exp(17.502*AA22/(240.97+AA22))</f>
        <v>0</v>
      </c>
      <c r="AC22">
        <f>(AD22/AE22*100)</f>
        <v>0</v>
      </c>
      <c r="AD22">
        <f>CU22*(CZ22+DA22)/1000</f>
        <v>0</v>
      </c>
      <c r="AE22">
        <f>0.61365*exp(17.502*DB22/(240.97+DB22))</f>
        <v>0</v>
      </c>
      <c r="AF22">
        <f>(AB22-CU22*(CZ22+DA22)/1000)</f>
        <v>0</v>
      </c>
      <c r="AG22">
        <f>(-N22*44100)</f>
        <v>0</v>
      </c>
      <c r="AH22">
        <f>2*29.3*V22*0.92*(DB22-AA22)</f>
        <v>0</v>
      </c>
      <c r="AI22">
        <f>2*0.95*5.67E-8*(((DB22+$B$7)+273)^4-(AA22+273)^4)</f>
        <v>0</v>
      </c>
      <c r="AJ22">
        <f>Y22+AI22+AG22+AH22</f>
        <v>0</v>
      </c>
      <c r="AK22">
        <v>0</v>
      </c>
      <c r="AL22">
        <v>0</v>
      </c>
      <c r="AM22">
        <f>IF(AK22*$H$13&gt;=AO22,1.0,(AO22/(AO22-AK22*$H$13)))</f>
        <v>0</v>
      </c>
      <c r="AN22">
        <f>(AM22-1)*100</f>
        <v>0</v>
      </c>
      <c r="AO22">
        <f>MAX(0,($B$13+$C$13*DG22)/(1+$D$13*DG22)*CZ22/(DB22+273)*$E$13)</f>
        <v>0</v>
      </c>
      <c r="AP22" t="s">
        <v>414</v>
      </c>
      <c r="AQ22">
        <v>0</v>
      </c>
      <c r="AR22">
        <v>0</v>
      </c>
      <c r="AS22">
        <v>0</v>
      </c>
      <c r="AT22">
        <f>1-AR22/AS22</f>
        <v>0</v>
      </c>
      <c r="AU22">
        <v>-1</v>
      </c>
      <c r="AV22" t="s">
        <v>441</v>
      </c>
      <c r="AW22">
        <v>10430.1</v>
      </c>
      <c r="AX22">
        <v>2.372804</v>
      </c>
      <c r="AY22">
        <v>1.91</v>
      </c>
      <c r="AZ22">
        <f>1-AX22/AY22</f>
        <v>0</v>
      </c>
      <c r="BA22">
        <v>0.5</v>
      </c>
      <c r="BB22">
        <f>CK22</f>
        <v>0</v>
      </c>
      <c r="BC22">
        <f>P22</f>
        <v>0</v>
      </c>
      <c r="BD22">
        <f>AZ22*BA22*BB22</f>
        <v>0</v>
      </c>
      <c r="BE22">
        <f>(BC22-AU22)/BB22</f>
        <v>0</v>
      </c>
      <c r="BF22">
        <f>(AS22-AY22)/AY22</f>
        <v>0</v>
      </c>
      <c r="BG22">
        <f>AR22/(AT22+AR22/AY22)</f>
        <v>0</v>
      </c>
      <c r="BH22" t="s">
        <v>414</v>
      </c>
      <c r="BI22">
        <v>0</v>
      </c>
      <c r="BJ22">
        <f>IF(BI22&lt;&gt;0, BI22, BG22)</f>
        <v>0</v>
      </c>
      <c r="BK22">
        <f>1-BJ22/AY22</f>
        <v>0</v>
      </c>
      <c r="BL22">
        <f>(AY22-AX22)/(AY22-BJ22)</f>
        <v>0</v>
      </c>
      <c r="BM22">
        <f>(AS22-AY22)/(AS22-BJ22)</f>
        <v>0</v>
      </c>
      <c r="BN22">
        <f>(AY22-AX22)/(AY22-AR22)</f>
        <v>0</v>
      </c>
      <c r="BO22">
        <f>(AS22-AY22)/(AS22-AR22)</f>
        <v>0</v>
      </c>
      <c r="BP22">
        <f>(BL22*BJ22/AX22)</f>
        <v>0</v>
      </c>
      <c r="BQ22">
        <f>(1-BP22)</f>
        <v>0</v>
      </c>
      <c r="BR22" t="s">
        <v>414</v>
      </c>
      <c r="BS22" t="s">
        <v>414</v>
      </c>
      <c r="BT22" t="s">
        <v>414</v>
      </c>
      <c r="BU22" t="s">
        <v>414</v>
      </c>
      <c r="BV22" t="s">
        <v>414</v>
      </c>
      <c r="BW22" t="s">
        <v>414</v>
      </c>
      <c r="BX22" t="s">
        <v>414</v>
      </c>
      <c r="BY22" t="s">
        <v>414</v>
      </c>
      <c r="BZ22" t="s">
        <v>414</v>
      </c>
      <c r="CA22" t="s">
        <v>414</v>
      </c>
      <c r="CB22" t="s">
        <v>414</v>
      </c>
      <c r="CC22" t="s">
        <v>414</v>
      </c>
      <c r="CD22" t="s">
        <v>414</v>
      </c>
      <c r="CE22" t="s">
        <v>414</v>
      </c>
      <c r="CF22" t="s">
        <v>414</v>
      </c>
      <c r="CG22" t="s">
        <v>414</v>
      </c>
      <c r="CH22" t="s">
        <v>414</v>
      </c>
      <c r="CI22" t="s">
        <v>414</v>
      </c>
      <c r="CJ22">
        <f>$B$11*DH22+$C$11*DI22+$F$11*DT22*(1-DW22)</f>
        <v>0</v>
      </c>
      <c r="CK22">
        <f>CJ22*CL22</f>
        <v>0</v>
      </c>
      <c r="CL22">
        <f>($B$11*$D$9+$C$11*$D$9+$F$11*((EG22+DY22)/MAX(EG22+DY22+EH22, 0.1)*$I$9+EH22/MAX(EG22+DY22+EH22, 0.1)*$J$9))/($B$11+$C$11+$F$11)</f>
        <v>0</v>
      </c>
      <c r="CM22">
        <f>($B$11*$K$9+$C$11*$K$9+$F$11*((EG22+DY22)/MAX(EG22+DY22+EH22, 0.1)*$P$9+EH22/MAX(EG22+DY22+EH22, 0.1)*$Q$9))/($B$11+$C$11+$F$11)</f>
        <v>0</v>
      </c>
      <c r="CN22">
        <v>6</v>
      </c>
      <c r="CO22">
        <v>0.5</v>
      </c>
      <c r="CP22" t="s">
        <v>416</v>
      </c>
      <c r="CQ22">
        <v>2</v>
      </c>
      <c r="CR22">
        <v>1658242172.1</v>
      </c>
      <c r="CS22">
        <v>51.3078</v>
      </c>
      <c r="CT22">
        <v>50.6286</v>
      </c>
      <c r="CU22">
        <v>26.2267</v>
      </c>
      <c r="CV22">
        <v>21.8493</v>
      </c>
      <c r="CW22">
        <v>36.6168</v>
      </c>
      <c r="CX22">
        <v>22.9964</v>
      </c>
      <c r="CY22">
        <v>600.216</v>
      </c>
      <c r="CZ22">
        <v>101.195</v>
      </c>
      <c r="DA22">
        <v>0.0993791</v>
      </c>
      <c r="DB22">
        <v>28.7232</v>
      </c>
      <c r="DC22">
        <v>28.5578</v>
      </c>
      <c r="DD22">
        <v>999.9</v>
      </c>
      <c r="DE22">
        <v>0</v>
      </c>
      <c r="DF22">
        <v>0</v>
      </c>
      <c r="DG22">
        <v>10026.9</v>
      </c>
      <c r="DH22">
        <v>0</v>
      </c>
      <c r="DI22">
        <v>1186.7</v>
      </c>
      <c r="DJ22">
        <v>-0.024498</v>
      </c>
      <c r="DK22">
        <v>51.967</v>
      </c>
      <c r="DL22">
        <v>51.7595</v>
      </c>
      <c r="DM22">
        <v>4.37746</v>
      </c>
      <c r="DN22">
        <v>50.6286</v>
      </c>
      <c r="DO22">
        <v>21.8493</v>
      </c>
      <c r="DP22">
        <v>2.65401</v>
      </c>
      <c r="DQ22">
        <v>2.21103</v>
      </c>
      <c r="DR22">
        <v>22.0031</v>
      </c>
      <c r="DS22">
        <v>19.0425</v>
      </c>
      <c r="DT22">
        <v>1500.11</v>
      </c>
      <c r="DU22">
        <v>0.9729910000000001</v>
      </c>
      <c r="DV22">
        <v>0.027009</v>
      </c>
      <c r="DW22">
        <v>0</v>
      </c>
      <c r="DX22">
        <v>2.6333</v>
      </c>
      <c r="DY22">
        <v>0</v>
      </c>
      <c r="DZ22">
        <v>17298.1</v>
      </c>
      <c r="EA22">
        <v>13304.5</v>
      </c>
      <c r="EB22">
        <v>38.125</v>
      </c>
      <c r="EC22">
        <v>39.5</v>
      </c>
      <c r="ED22">
        <v>38.625</v>
      </c>
      <c r="EE22">
        <v>38.25</v>
      </c>
      <c r="EF22">
        <v>38.312</v>
      </c>
      <c r="EG22">
        <v>1459.59</v>
      </c>
      <c r="EH22">
        <v>40.52</v>
      </c>
      <c r="EI22">
        <v>0</v>
      </c>
      <c r="EJ22">
        <v>92.80000019073486</v>
      </c>
      <c r="EK22">
        <v>0</v>
      </c>
      <c r="EL22">
        <v>2.372804</v>
      </c>
      <c r="EM22">
        <v>-0.8573769221135288</v>
      </c>
      <c r="EN22">
        <v>-321.7230742768851</v>
      </c>
      <c r="EO22">
        <v>17282.308</v>
      </c>
      <c r="EP22">
        <v>15</v>
      </c>
      <c r="EQ22">
        <v>1658242189.1</v>
      </c>
      <c r="ER22" t="s">
        <v>442</v>
      </c>
      <c r="ES22">
        <v>1658242189.1</v>
      </c>
      <c r="ET22">
        <v>1658241575.1</v>
      </c>
      <c r="EU22">
        <v>5</v>
      </c>
      <c r="EV22">
        <v>0.723</v>
      </c>
      <c r="EW22">
        <v>-0.059</v>
      </c>
      <c r="EX22">
        <v>14.691</v>
      </c>
      <c r="EY22">
        <v>2.986</v>
      </c>
      <c r="EZ22">
        <v>50</v>
      </c>
      <c r="FA22">
        <v>22</v>
      </c>
      <c r="FB22">
        <v>0.28</v>
      </c>
      <c r="FC22">
        <v>0.02</v>
      </c>
      <c r="FD22">
        <v>0.0202822856097561</v>
      </c>
      <c r="FE22">
        <v>-0.2748208586759581</v>
      </c>
      <c r="FF22">
        <v>0.04152169566832555</v>
      </c>
      <c r="FG22">
        <v>1</v>
      </c>
      <c r="FH22">
        <v>50.89622258064517</v>
      </c>
      <c r="FI22">
        <v>-2.747346774193649</v>
      </c>
      <c r="FJ22">
        <v>0.2059485931937908</v>
      </c>
      <c r="FK22">
        <v>1</v>
      </c>
      <c r="FL22">
        <v>4.381938048780488</v>
      </c>
      <c r="FM22">
        <v>0.02187554006969306</v>
      </c>
      <c r="FN22">
        <v>0.004065097256516412</v>
      </c>
      <c r="FO22">
        <v>1</v>
      </c>
      <c r="FP22">
        <v>26.2173129032258</v>
      </c>
      <c r="FQ22">
        <v>0.1166322580644086</v>
      </c>
      <c r="FR22">
        <v>0.009048319820346942</v>
      </c>
      <c r="FS22">
        <v>1</v>
      </c>
      <c r="FT22">
        <v>4</v>
      </c>
      <c r="FU22">
        <v>4</v>
      </c>
      <c r="FV22" t="s">
        <v>426</v>
      </c>
      <c r="FW22">
        <v>3.17812</v>
      </c>
      <c r="FX22">
        <v>2.79657</v>
      </c>
      <c r="FY22">
        <v>0.0109919</v>
      </c>
      <c r="FZ22">
        <v>0.015287</v>
      </c>
      <c r="GA22">
        <v>0.117744</v>
      </c>
      <c r="GB22">
        <v>0.113664</v>
      </c>
      <c r="GC22">
        <v>30890.6</v>
      </c>
      <c r="GD22">
        <v>24459.2</v>
      </c>
      <c r="GE22">
        <v>29321.4</v>
      </c>
      <c r="GF22">
        <v>24288.5</v>
      </c>
      <c r="GG22">
        <v>32756.5</v>
      </c>
      <c r="GH22">
        <v>31421.3</v>
      </c>
      <c r="GI22">
        <v>40828.3</v>
      </c>
      <c r="GJ22">
        <v>39623</v>
      </c>
      <c r="GK22">
        <v>2.1764</v>
      </c>
      <c r="GL22">
        <v>1.89447</v>
      </c>
      <c r="GM22">
        <v>0.132252</v>
      </c>
      <c r="GN22">
        <v>0</v>
      </c>
      <c r="GO22">
        <v>26.3967</v>
      </c>
      <c r="GP22">
        <v>999.9</v>
      </c>
      <c r="GQ22">
        <v>68.40000000000001</v>
      </c>
      <c r="GR22">
        <v>32.1</v>
      </c>
      <c r="GS22">
        <v>32.4588</v>
      </c>
      <c r="GT22">
        <v>62.3284</v>
      </c>
      <c r="GU22">
        <v>40.3405</v>
      </c>
      <c r="GV22">
        <v>1</v>
      </c>
      <c r="GW22">
        <v>-0.0046875</v>
      </c>
      <c r="GX22">
        <v>-2.96917</v>
      </c>
      <c r="GY22">
        <v>20.2335</v>
      </c>
      <c r="GZ22">
        <v>5.22837</v>
      </c>
      <c r="HA22">
        <v>11.9081</v>
      </c>
      <c r="HB22">
        <v>4.9644</v>
      </c>
      <c r="HC22">
        <v>3.292</v>
      </c>
      <c r="HD22">
        <v>9999</v>
      </c>
      <c r="HE22">
        <v>9999</v>
      </c>
      <c r="HF22">
        <v>9999</v>
      </c>
      <c r="HG22">
        <v>999.9</v>
      </c>
      <c r="HH22">
        <v>1.87714</v>
      </c>
      <c r="HI22">
        <v>1.87544</v>
      </c>
      <c r="HJ22">
        <v>1.87408</v>
      </c>
      <c r="HK22">
        <v>1.87332</v>
      </c>
      <c r="HL22">
        <v>1.87482</v>
      </c>
      <c r="HM22">
        <v>1.86977</v>
      </c>
      <c r="HN22">
        <v>1.87393</v>
      </c>
      <c r="HO22">
        <v>1.87906</v>
      </c>
      <c r="HP22">
        <v>0</v>
      </c>
      <c r="HQ22">
        <v>0</v>
      </c>
      <c r="HR22">
        <v>0</v>
      </c>
      <c r="HS22">
        <v>0</v>
      </c>
      <c r="HT22" t="s">
        <v>419</v>
      </c>
      <c r="HU22" t="s">
        <v>420</v>
      </c>
      <c r="HV22" t="s">
        <v>421</v>
      </c>
      <c r="HW22" t="s">
        <v>422</v>
      </c>
      <c r="HX22" t="s">
        <v>422</v>
      </c>
      <c r="HY22" t="s">
        <v>421</v>
      </c>
      <c r="HZ22">
        <v>0</v>
      </c>
      <c r="IA22">
        <v>100</v>
      </c>
      <c r="IB22">
        <v>100</v>
      </c>
      <c r="IC22">
        <v>14.691</v>
      </c>
      <c r="ID22">
        <v>3.2303</v>
      </c>
      <c r="IE22">
        <v>13.27239491062175</v>
      </c>
      <c r="IF22">
        <v>0.01978926573752289</v>
      </c>
      <c r="IG22">
        <v>-7.274561305773912E-06</v>
      </c>
      <c r="IH22">
        <v>1.119864253144479E-09</v>
      </c>
      <c r="II22">
        <v>1.306638251098743</v>
      </c>
      <c r="IJ22">
        <v>0.1326643661050919</v>
      </c>
      <c r="IK22">
        <v>-0.003773007815557471</v>
      </c>
      <c r="IL22">
        <v>7.139450426060361E-05</v>
      </c>
      <c r="IM22">
        <v>-10</v>
      </c>
      <c r="IN22">
        <v>1836</v>
      </c>
      <c r="IO22">
        <v>-0</v>
      </c>
      <c r="IP22">
        <v>23</v>
      </c>
      <c r="IQ22">
        <v>1.3</v>
      </c>
      <c r="IR22">
        <v>9.9</v>
      </c>
      <c r="IS22">
        <v>0.240479</v>
      </c>
      <c r="IT22">
        <v>2.49268</v>
      </c>
      <c r="IU22">
        <v>1.42578</v>
      </c>
      <c r="IV22">
        <v>2.28394</v>
      </c>
      <c r="IW22">
        <v>1.54785</v>
      </c>
      <c r="IX22">
        <v>2.29004</v>
      </c>
      <c r="IY22">
        <v>35.3827</v>
      </c>
      <c r="IZ22">
        <v>15.4367</v>
      </c>
      <c r="JA22">
        <v>18</v>
      </c>
      <c r="JB22">
        <v>631.905</v>
      </c>
      <c r="JC22">
        <v>434.005</v>
      </c>
      <c r="JD22">
        <v>30.1012</v>
      </c>
      <c r="JE22">
        <v>27.17</v>
      </c>
      <c r="JF22">
        <v>30.0009</v>
      </c>
      <c r="JG22">
        <v>26.9614</v>
      </c>
      <c r="JH22">
        <v>26.8831</v>
      </c>
      <c r="JI22">
        <v>4.85088</v>
      </c>
      <c r="JJ22">
        <v>35.7646</v>
      </c>
      <c r="JK22">
        <v>96.1224</v>
      </c>
      <c r="JL22">
        <v>30.3995</v>
      </c>
      <c r="JM22">
        <v>50.6463</v>
      </c>
      <c r="JN22">
        <v>22.1022</v>
      </c>
      <c r="JO22">
        <v>96.0605</v>
      </c>
      <c r="JP22">
        <v>100.812</v>
      </c>
    </row>
    <row r="23" spans="1:276">
      <c r="A23">
        <v>7</v>
      </c>
      <c r="B23">
        <v>1658242265.1</v>
      </c>
      <c r="C23">
        <v>724.5</v>
      </c>
      <c r="D23" t="s">
        <v>443</v>
      </c>
      <c r="E23" t="s">
        <v>444</v>
      </c>
      <c r="F23" t="s">
        <v>408</v>
      </c>
      <c r="G23" t="s">
        <v>409</v>
      </c>
      <c r="H23" t="s">
        <v>410</v>
      </c>
      <c r="J23" t="s">
        <v>411</v>
      </c>
      <c r="K23" t="s">
        <v>412</v>
      </c>
      <c r="L23" t="s">
        <v>413</v>
      </c>
      <c r="M23">
        <v>1658242265.1</v>
      </c>
      <c r="N23">
        <f>(O23)/1000</f>
        <v>0</v>
      </c>
      <c r="O23">
        <f>1000*CY23*AM23*(CU23-CV23)/(100*CN23*(1000-AM23*CU23))</f>
        <v>0</v>
      </c>
      <c r="P23">
        <f>CY23*AM23*(CT23-CS23*(1000-AM23*CV23)/(1000-AM23*CU23))/(100*CN23)</f>
        <v>0</v>
      </c>
      <c r="Q23">
        <f>CS23 - IF(AM23&gt;1, P23*CN23*100.0/(AO23*DG23), 0)</f>
        <v>0</v>
      </c>
      <c r="R23">
        <f>((X23-N23/2)*Q23-P23)/(X23+N23/2)</f>
        <v>0</v>
      </c>
      <c r="S23">
        <f>R23*(CZ23+DA23)/1000.0</f>
        <v>0</v>
      </c>
      <c r="T23">
        <f>(CS23 - IF(AM23&gt;1, P23*CN23*100.0/(AO23*DG23), 0))*(CZ23+DA23)/1000.0</f>
        <v>0</v>
      </c>
      <c r="U23">
        <f>2.0/((1/W23-1/V23)+SIGN(W23)*SQRT((1/W23-1/V23)*(1/W23-1/V23) + 4*CO23/((CO23+1)*(CO23+1))*(2*1/W23*1/V23-1/V23*1/V23)))</f>
        <v>0</v>
      </c>
      <c r="V23">
        <f>IF(LEFT(CP23,1)&lt;&gt;"0",IF(LEFT(CP23,1)="1",3.0,CQ23),$D$5+$E$5*(DG23*CZ23/($K$5*1000))+$F$5*(DG23*CZ23/($K$5*1000))*MAX(MIN(CN23,$J$5),$I$5)*MAX(MIN(CN23,$J$5),$I$5)+$G$5*MAX(MIN(CN23,$J$5),$I$5)*(DG23*CZ23/($K$5*1000))+$H$5*(DG23*CZ23/($K$5*1000))*(DG23*CZ23/($K$5*1000)))</f>
        <v>0</v>
      </c>
      <c r="W23">
        <f>N23*(1000-(1000*0.61365*exp(17.502*AA23/(240.97+AA23))/(CZ23+DA23)+CU23)/2)/(1000*0.61365*exp(17.502*AA23/(240.97+AA23))/(CZ23+DA23)-CU23)</f>
        <v>0</v>
      </c>
      <c r="X23">
        <f>1/((CO23+1)/(U23/1.6)+1/(V23/1.37)) + CO23/((CO23+1)/(U23/1.6) + CO23/(V23/1.37))</f>
        <v>0</v>
      </c>
      <c r="Y23">
        <f>(CJ23*CM23)</f>
        <v>0</v>
      </c>
      <c r="Z23">
        <f>(DB23+(Y23+2*0.95*5.67E-8*(((DB23+$B$7)+273)^4-(DB23+273)^4)-44100*N23)/(1.84*29.3*V23+8*0.95*5.67E-8*(DB23+273)^3))</f>
        <v>0</v>
      </c>
      <c r="AA23">
        <f>($C$7*DC23+$D$7*DD23+$E$7*Z23)</f>
        <v>0</v>
      </c>
      <c r="AB23">
        <f>0.61365*exp(17.502*AA23/(240.97+AA23))</f>
        <v>0</v>
      </c>
      <c r="AC23">
        <f>(AD23/AE23*100)</f>
        <v>0</v>
      </c>
      <c r="AD23">
        <f>CU23*(CZ23+DA23)/1000</f>
        <v>0</v>
      </c>
      <c r="AE23">
        <f>0.61365*exp(17.502*DB23/(240.97+DB23))</f>
        <v>0</v>
      </c>
      <c r="AF23">
        <f>(AB23-CU23*(CZ23+DA23)/1000)</f>
        <v>0</v>
      </c>
      <c r="AG23">
        <f>(-N23*44100)</f>
        <v>0</v>
      </c>
      <c r="AH23">
        <f>2*29.3*V23*0.92*(DB23-AA23)</f>
        <v>0</v>
      </c>
      <c r="AI23">
        <f>2*0.95*5.67E-8*(((DB23+$B$7)+273)^4-(AA23+273)^4)</f>
        <v>0</v>
      </c>
      <c r="AJ23">
        <f>Y23+AI23+AG23+AH23</f>
        <v>0</v>
      </c>
      <c r="AK23">
        <v>0</v>
      </c>
      <c r="AL23">
        <v>0</v>
      </c>
      <c r="AM23">
        <f>IF(AK23*$H$13&gt;=AO23,1.0,(AO23/(AO23-AK23*$H$13)))</f>
        <v>0</v>
      </c>
      <c r="AN23">
        <f>(AM23-1)*100</f>
        <v>0</v>
      </c>
      <c r="AO23">
        <f>MAX(0,($B$13+$C$13*DG23)/(1+$D$13*DG23)*CZ23/(DB23+273)*$E$13)</f>
        <v>0</v>
      </c>
      <c r="AP23" t="s">
        <v>414</v>
      </c>
      <c r="AQ23">
        <v>0</v>
      </c>
      <c r="AR23">
        <v>0</v>
      </c>
      <c r="AS23">
        <v>0</v>
      </c>
      <c r="AT23">
        <f>1-AR23/AS23</f>
        <v>0</v>
      </c>
      <c r="AU23">
        <v>-1</v>
      </c>
      <c r="AV23" t="s">
        <v>445</v>
      </c>
      <c r="AW23">
        <v>10433.6</v>
      </c>
      <c r="AX23">
        <v>2.370584615384615</v>
      </c>
      <c r="AY23">
        <v>0.95</v>
      </c>
      <c r="AZ23">
        <f>1-AX23/AY23</f>
        <v>0</v>
      </c>
      <c r="BA23">
        <v>0.5</v>
      </c>
      <c r="BB23">
        <f>CK23</f>
        <v>0</v>
      </c>
      <c r="BC23">
        <f>P23</f>
        <v>0</v>
      </c>
      <c r="BD23">
        <f>AZ23*BA23*BB23</f>
        <v>0</v>
      </c>
      <c r="BE23">
        <f>(BC23-AU23)/BB23</f>
        <v>0</v>
      </c>
      <c r="BF23">
        <f>(AS23-AY23)/AY23</f>
        <v>0</v>
      </c>
      <c r="BG23">
        <f>AR23/(AT23+AR23/AY23)</f>
        <v>0</v>
      </c>
      <c r="BH23" t="s">
        <v>414</v>
      </c>
      <c r="BI23">
        <v>0</v>
      </c>
      <c r="BJ23">
        <f>IF(BI23&lt;&gt;0, BI23, BG23)</f>
        <v>0</v>
      </c>
      <c r="BK23">
        <f>1-BJ23/AY23</f>
        <v>0</v>
      </c>
      <c r="BL23">
        <f>(AY23-AX23)/(AY23-BJ23)</f>
        <v>0</v>
      </c>
      <c r="BM23">
        <f>(AS23-AY23)/(AS23-BJ23)</f>
        <v>0</v>
      </c>
      <c r="BN23">
        <f>(AY23-AX23)/(AY23-AR23)</f>
        <v>0</v>
      </c>
      <c r="BO23">
        <f>(AS23-AY23)/(AS23-AR23)</f>
        <v>0</v>
      </c>
      <c r="BP23">
        <f>(BL23*BJ23/AX23)</f>
        <v>0</v>
      </c>
      <c r="BQ23">
        <f>(1-BP23)</f>
        <v>0</v>
      </c>
      <c r="BR23" t="s">
        <v>414</v>
      </c>
      <c r="BS23" t="s">
        <v>414</v>
      </c>
      <c r="BT23" t="s">
        <v>414</v>
      </c>
      <c r="BU23" t="s">
        <v>414</v>
      </c>
      <c r="BV23" t="s">
        <v>414</v>
      </c>
      <c r="BW23" t="s">
        <v>414</v>
      </c>
      <c r="BX23" t="s">
        <v>414</v>
      </c>
      <c r="BY23" t="s">
        <v>414</v>
      </c>
      <c r="BZ23" t="s">
        <v>414</v>
      </c>
      <c r="CA23" t="s">
        <v>414</v>
      </c>
      <c r="CB23" t="s">
        <v>414</v>
      </c>
      <c r="CC23" t="s">
        <v>414</v>
      </c>
      <c r="CD23" t="s">
        <v>414</v>
      </c>
      <c r="CE23" t="s">
        <v>414</v>
      </c>
      <c r="CF23" t="s">
        <v>414</v>
      </c>
      <c r="CG23" t="s">
        <v>414</v>
      </c>
      <c r="CH23" t="s">
        <v>414</v>
      </c>
      <c r="CI23" t="s">
        <v>414</v>
      </c>
      <c r="CJ23">
        <f>$B$11*DH23+$C$11*DI23+$F$11*DT23*(1-DW23)</f>
        <v>0</v>
      </c>
      <c r="CK23">
        <f>CJ23*CL23</f>
        <v>0</v>
      </c>
      <c r="CL23">
        <f>($B$11*$D$9+$C$11*$D$9+$F$11*((EG23+DY23)/MAX(EG23+DY23+EH23, 0.1)*$I$9+EH23/MAX(EG23+DY23+EH23, 0.1)*$J$9))/($B$11+$C$11+$F$11)</f>
        <v>0</v>
      </c>
      <c r="CM23">
        <f>($B$11*$K$9+$C$11*$K$9+$F$11*((EG23+DY23)/MAX(EG23+DY23+EH23, 0.1)*$P$9+EH23/MAX(EG23+DY23+EH23, 0.1)*$Q$9))/($B$11+$C$11+$F$11)</f>
        <v>0</v>
      </c>
      <c r="CN23">
        <v>6</v>
      </c>
      <c r="CO23">
        <v>0.5</v>
      </c>
      <c r="CP23" t="s">
        <v>416</v>
      </c>
      <c r="CQ23">
        <v>2</v>
      </c>
      <c r="CR23">
        <v>1658242265.1</v>
      </c>
      <c r="CS23">
        <v>10.63453</v>
      </c>
      <c r="CT23">
        <v>6.98622</v>
      </c>
      <c r="CU23">
        <v>26.1786</v>
      </c>
      <c r="CV23">
        <v>21.8849</v>
      </c>
      <c r="CW23">
        <v>-4.42747</v>
      </c>
      <c r="CX23">
        <v>23.2236</v>
      </c>
      <c r="CY23">
        <v>600.3049999999999</v>
      </c>
      <c r="CZ23">
        <v>101.193</v>
      </c>
      <c r="DA23">
        <v>0.09985860000000001</v>
      </c>
      <c r="DB23">
        <v>29.1906</v>
      </c>
      <c r="DC23">
        <v>29.0872</v>
      </c>
      <c r="DD23">
        <v>999.9</v>
      </c>
      <c r="DE23">
        <v>0</v>
      </c>
      <c r="DF23">
        <v>0</v>
      </c>
      <c r="DG23">
        <v>10015</v>
      </c>
      <c r="DH23">
        <v>0</v>
      </c>
      <c r="DI23">
        <v>1197.74</v>
      </c>
      <c r="DJ23">
        <v>2.49364</v>
      </c>
      <c r="DK23">
        <v>9.73762</v>
      </c>
      <c r="DL23">
        <v>7.14254</v>
      </c>
      <c r="DM23">
        <v>4.58563</v>
      </c>
      <c r="DN23">
        <v>6.98622</v>
      </c>
      <c r="DO23">
        <v>21.8849</v>
      </c>
      <c r="DP23">
        <v>2.67864</v>
      </c>
      <c r="DQ23">
        <v>2.21461</v>
      </c>
      <c r="DR23">
        <v>22.1547</v>
      </c>
      <c r="DS23">
        <v>19.0684</v>
      </c>
      <c r="DT23">
        <v>1499.97</v>
      </c>
      <c r="DU23">
        <v>0.973006</v>
      </c>
      <c r="DV23">
        <v>0.0269937</v>
      </c>
      <c r="DW23">
        <v>0</v>
      </c>
      <c r="DX23">
        <v>2.1466</v>
      </c>
      <c r="DY23">
        <v>0</v>
      </c>
      <c r="DZ23">
        <v>17476.5</v>
      </c>
      <c r="EA23">
        <v>13303.3</v>
      </c>
      <c r="EB23">
        <v>37</v>
      </c>
      <c r="EC23">
        <v>38.562</v>
      </c>
      <c r="ED23">
        <v>37.625</v>
      </c>
      <c r="EE23">
        <v>37</v>
      </c>
      <c r="EF23">
        <v>37.25</v>
      </c>
      <c r="EG23">
        <v>1459.48</v>
      </c>
      <c r="EH23">
        <v>40.49</v>
      </c>
      <c r="EI23">
        <v>0</v>
      </c>
      <c r="EJ23">
        <v>92.60000014305115</v>
      </c>
      <c r="EK23">
        <v>0</v>
      </c>
      <c r="EL23">
        <v>2.370584615384615</v>
      </c>
      <c r="EM23">
        <v>-0.2723145311032944</v>
      </c>
      <c r="EN23">
        <v>-264.4136777703072</v>
      </c>
      <c r="EO23">
        <v>17331.68076923077</v>
      </c>
      <c r="EP23">
        <v>15</v>
      </c>
      <c r="EQ23">
        <v>1658242299.1</v>
      </c>
      <c r="ER23" t="s">
        <v>446</v>
      </c>
      <c r="ES23">
        <v>1658242286.6</v>
      </c>
      <c r="ET23">
        <v>1658242299.1</v>
      </c>
      <c r="EU23">
        <v>6</v>
      </c>
      <c r="EV23">
        <v>1.233</v>
      </c>
      <c r="EW23">
        <v>0.001</v>
      </c>
      <c r="EX23">
        <v>15.062</v>
      </c>
      <c r="EY23">
        <v>2.955</v>
      </c>
      <c r="EZ23">
        <v>7</v>
      </c>
      <c r="FA23">
        <v>22</v>
      </c>
      <c r="FB23">
        <v>0.35</v>
      </c>
      <c r="FC23">
        <v>0.03</v>
      </c>
      <c r="FD23">
        <v>2.520625365853658</v>
      </c>
      <c r="FE23">
        <v>-0.07353094076654768</v>
      </c>
      <c r="FF23">
        <v>0.02023308038681508</v>
      </c>
      <c r="FG23">
        <v>1</v>
      </c>
      <c r="FH23">
        <v>9.647649354838711</v>
      </c>
      <c r="FI23">
        <v>-1.194294193548396</v>
      </c>
      <c r="FJ23">
        <v>0.08977302432444827</v>
      </c>
      <c r="FK23">
        <v>1</v>
      </c>
      <c r="FL23">
        <v>4.562430243902439</v>
      </c>
      <c r="FM23">
        <v>0.08803337979095424</v>
      </c>
      <c r="FN23">
        <v>0.009919646553450921</v>
      </c>
      <c r="FO23">
        <v>1</v>
      </c>
      <c r="FP23">
        <v>26.4375</v>
      </c>
      <c r="FQ23">
        <v>0.2147225806450921</v>
      </c>
      <c r="FR23">
        <v>0.01633517874148072</v>
      </c>
      <c r="FS23">
        <v>1</v>
      </c>
      <c r="FT23">
        <v>4</v>
      </c>
      <c r="FU23">
        <v>4</v>
      </c>
      <c r="FV23" t="s">
        <v>426</v>
      </c>
      <c r="FW23">
        <v>3.17833</v>
      </c>
      <c r="FX23">
        <v>2.79694</v>
      </c>
      <c r="FY23">
        <v>-0.00132053</v>
      </c>
      <c r="FZ23">
        <v>0.00210221</v>
      </c>
      <c r="GA23">
        <v>0.11855</v>
      </c>
      <c r="GB23">
        <v>0.113787</v>
      </c>
      <c r="GC23">
        <v>31274.8</v>
      </c>
      <c r="GD23">
        <v>24787</v>
      </c>
      <c r="GE23">
        <v>29321</v>
      </c>
      <c r="GF23">
        <v>24288.7</v>
      </c>
      <c r="GG23">
        <v>32725.3</v>
      </c>
      <c r="GH23">
        <v>31416.4</v>
      </c>
      <c r="GI23">
        <v>40828.3</v>
      </c>
      <c r="GJ23">
        <v>39623</v>
      </c>
      <c r="GK23">
        <v>2.1765</v>
      </c>
      <c r="GL23">
        <v>1.89438</v>
      </c>
      <c r="GM23">
        <v>0.170298</v>
      </c>
      <c r="GN23">
        <v>0</v>
      </c>
      <c r="GO23">
        <v>26.3054</v>
      </c>
      <c r="GP23">
        <v>999.9</v>
      </c>
      <c r="GQ23">
        <v>68.40000000000001</v>
      </c>
      <c r="GR23">
        <v>32.2</v>
      </c>
      <c r="GS23">
        <v>32.6453</v>
      </c>
      <c r="GT23">
        <v>62.2084</v>
      </c>
      <c r="GU23">
        <v>40.1763</v>
      </c>
      <c r="GV23">
        <v>1</v>
      </c>
      <c r="GW23">
        <v>-0.00761687</v>
      </c>
      <c r="GX23">
        <v>-1.65967</v>
      </c>
      <c r="GY23">
        <v>20.2549</v>
      </c>
      <c r="GZ23">
        <v>5.22478</v>
      </c>
      <c r="HA23">
        <v>11.9081</v>
      </c>
      <c r="HB23">
        <v>4.96365</v>
      </c>
      <c r="HC23">
        <v>3.29125</v>
      </c>
      <c r="HD23">
        <v>9999</v>
      </c>
      <c r="HE23">
        <v>9999</v>
      </c>
      <c r="HF23">
        <v>9999</v>
      </c>
      <c r="HG23">
        <v>999.9</v>
      </c>
      <c r="HH23">
        <v>1.87716</v>
      </c>
      <c r="HI23">
        <v>1.87546</v>
      </c>
      <c r="HJ23">
        <v>1.87413</v>
      </c>
      <c r="HK23">
        <v>1.87332</v>
      </c>
      <c r="HL23">
        <v>1.87485</v>
      </c>
      <c r="HM23">
        <v>1.86981</v>
      </c>
      <c r="HN23">
        <v>1.87401</v>
      </c>
      <c r="HO23">
        <v>1.8791</v>
      </c>
      <c r="HP23">
        <v>0</v>
      </c>
      <c r="HQ23">
        <v>0</v>
      </c>
      <c r="HR23">
        <v>0</v>
      </c>
      <c r="HS23">
        <v>0</v>
      </c>
      <c r="HT23" t="s">
        <v>419</v>
      </c>
      <c r="HU23" t="s">
        <v>420</v>
      </c>
      <c r="HV23" t="s">
        <v>421</v>
      </c>
      <c r="HW23" t="s">
        <v>422</v>
      </c>
      <c r="HX23" t="s">
        <v>422</v>
      </c>
      <c r="HY23" t="s">
        <v>421</v>
      </c>
      <c r="HZ23">
        <v>0</v>
      </c>
      <c r="IA23">
        <v>100</v>
      </c>
      <c r="IB23">
        <v>100</v>
      </c>
      <c r="IC23">
        <v>15.062</v>
      </c>
      <c r="ID23">
        <v>2.955</v>
      </c>
      <c r="IE23">
        <v>13.9950903789847</v>
      </c>
      <c r="IF23">
        <v>0.01978926573752289</v>
      </c>
      <c r="IG23">
        <v>-7.274561305773912E-06</v>
      </c>
      <c r="IH23">
        <v>1.119864253144479E-09</v>
      </c>
      <c r="II23">
        <v>1.306638251098743</v>
      </c>
      <c r="IJ23">
        <v>0.1326643661050919</v>
      </c>
      <c r="IK23">
        <v>-0.003773007815557471</v>
      </c>
      <c r="IL23">
        <v>7.139450426060361E-05</v>
      </c>
      <c r="IM23">
        <v>-10</v>
      </c>
      <c r="IN23">
        <v>1836</v>
      </c>
      <c r="IO23">
        <v>-0</v>
      </c>
      <c r="IP23">
        <v>23</v>
      </c>
      <c r="IQ23">
        <v>1.3</v>
      </c>
      <c r="IR23">
        <v>11.5</v>
      </c>
      <c r="IS23">
        <v>0.0317383</v>
      </c>
      <c r="IT23">
        <v>4.99756</v>
      </c>
      <c r="IU23">
        <v>1.42578</v>
      </c>
      <c r="IV23">
        <v>2.28394</v>
      </c>
      <c r="IW23">
        <v>1.54785</v>
      </c>
      <c r="IX23">
        <v>2.36694</v>
      </c>
      <c r="IY23">
        <v>35.5451</v>
      </c>
      <c r="IZ23">
        <v>15.4279</v>
      </c>
      <c r="JA23">
        <v>18</v>
      </c>
      <c r="JB23">
        <v>632.204</v>
      </c>
      <c r="JC23">
        <v>434.073</v>
      </c>
      <c r="JD23">
        <v>30.2458</v>
      </c>
      <c r="JE23">
        <v>27.161</v>
      </c>
      <c r="JF23">
        <v>29.9994</v>
      </c>
      <c r="JG23">
        <v>26.9822</v>
      </c>
      <c r="JH23">
        <v>26.8995</v>
      </c>
      <c r="JI23">
        <v>0</v>
      </c>
      <c r="JJ23">
        <v>35.7646</v>
      </c>
      <c r="JK23">
        <v>96.1224</v>
      </c>
      <c r="JL23">
        <v>30.1866</v>
      </c>
      <c r="JM23">
        <v>51.7859</v>
      </c>
      <c r="JN23">
        <v>22.1022</v>
      </c>
      <c r="JO23">
        <v>96.0599</v>
      </c>
      <c r="JP23">
        <v>100.813</v>
      </c>
    </row>
    <row r="24" spans="1:276">
      <c r="A24">
        <v>8</v>
      </c>
      <c r="B24">
        <v>1658242409.1</v>
      </c>
      <c r="C24">
        <v>868.5</v>
      </c>
      <c r="D24" t="s">
        <v>447</v>
      </c>
      <c r="E24" t="s">
        <v>448</v>
      </c>
      <c r="F24" t="s">
        <v>408</v>
      </c>
      <c r="G24" t="s">
        <v>409</v>
      </c>
      <c r="H24" t="s">
        <v>410</v>
      </c>
      <c r="J24" t="s">
        <v>411</v>
      </c>
      <c r="K24" t="s">
        <v>412</v>
      </c>
      <c r="L24" t="s">
        <v>413</v>
      </c>
      <c r="M24">
        <v>1658242409.1</v>
      </c>
      <c r="N24">
        <f>(O24)/1000</f>
        <v>0</v>
      </c>
      <c r="O24">
        <f>1000*CY24*AM24*(CU24-CV24)/(100*CN24*(1000-AM24*CU24))</f>
        <v>0</v>
      </c>
      <c r="P24">
        <f>CY24*AM24*(CT24-CS24*(1000-AM24*CV24)/(1000-AM24*CU24))/(100*CN24)</f>
        <v>0</v>
      </c>
      <c r="Q24">
        <f>CS24 - IF(AM24&gt;1, P24*CN24*100.0/(AO24*DG24), 0)</f>
        <v>0</v>
      </c>
      <c r="R24">
        <f>((X24-N24/2)*Q24-P24)/(X24+N24/2)</f>
        <v>0</v>
      </c>
      <c r="S24">
        <f>R24*(CZ24+DA24)/1000.0</f>
        <v>0</v>
      </c>
      <c r="T24">
        <f>(CS24 - IF(AM24&gt;1, P24*CN24*100.0/(AO24*DG24), 0))*(CZ24+DA24)/1000.0</f>
        <v>0</v>
      </c>
      <c r="U24">
        <f>2.0/((1/W24-1/V24)+SIGN(W24)*SQRT((1/W24-1/V24)*(1/W24-1/V24) + 4*CO24/((CO24+1)*(CO24+1))*(2*1/W24*1/V24-1/V24*1/V24)))</f>
        <v>0</v>
      </c>
      <c r="V24">
        <f>IF(LEFT(CP24,1)&lt;&gt;"0",IF(LEFT(CP24,1)="1",3.0,CQ24),$D$5+$E$5*(DG24*CZ24/($K$5*1000))+$F$5*(DG24*CZ24/($K$5*1000))*MAX(MIN(CN24,$J$5),$I$5)*MAX(MIN(CN24,$J$5),$I$5)+$G$5*MAX(MIN(CN24,$J$5),$I$5)*(DG24*CZ24/($K$5*1000))+$H$5*(DG24*CZ24/($K$5*1000))*(DG24*CZ24/($K$5*1000)))</f>
        <v>0</v>
      </c>
      <c r="W24">
        <f>N24*(1000-(1000*0.61365*exp(17.502*AA24/(240.97+AA24))/(CZ24+DA24)+CU24)/2)/(1000*0.61365*exp(17.502*AA24/(240.97+AA24))/(CZ24+DA24)-CU24)</f>
        <v>0</v>
      </c>
      <c r="X24">
        <f>1/((CO24+1)/(U24/1.6)+1/(V24/1.37)) + CO24/((CO24+1)/(U24/1.6) + CO24/(V24/1.37))</f>
        <v>0</v>
      </c>
      <c r="Y24">
        <f>(CJ24*CM24)</f>
        <v>0</v>
      </c>
      <c r="Z24">
        <f>(DB24+(Y24+2*0.95*5.67E-8*(((DB24+$B$7)+273)^4-(DB24+273)^4)-44100*N24)/(1.84*29.3*V24+8*0.95*5.67E-8*(DB24+273)^3))</f>
        <v>0</v>
      </c>
      <c r="AA24">
        <f>($C$7*DC24+$D$7*DD24+$E$7*Z24)</f>
        <v>0</v>
      </c>
      <c r="AB24">
        <f>0.61365*exp(17.502*AA24/(240.97+AA24))</f>
        <v>0</v>
      </c>
      <c r="AC24">
        <f>(AD24/AE24*100)</f>
        <v>0</v>
      </c>
      <c r="AD24">
        <f>CU24*(CZ24+DA24)/1000</f>
        <v>0</v>
      </c>
      <c r="AE24">
        <f>0.61365*exp(17.502*DB24/(240.97+DB24))</f>
        <v>0</v>
      </c>
      <c r="AF24">
        <f>(AB24-CU24*(CZ24+DA24)/1000)</f>
        <v>0</v>
      </c>
      <c r="AG24">
        <f>(-N24*44100)</f>
        <v>0</v>
      </c>
      <c r="AH24">
        <f>2*29.3*V24*0.92*(DB24-AA24)</f>
        <v>0</v>
      </c>
      <c r="AI24">
        <f>2*0.95*5.67E-8*(((DB24+$B$7)+273)^4-(AA24+273)^4)</f>
        <v>0</v>
      </c>
      <c r="AJ24">
        <f>Y24+AI24+AG24+AH24</f>
        <v>0</v>
      </c>
      <c r="AK24">
        <v>0</v>
      </c>
      <c r="AL24">
        <v>0</v>
      </c>
      <c r="AM24">
        <f>IF(AK24*$H$13&gt;=AO24,1.0,(AO24/(AO24-AK24*$H$13)))</f>
        <v>0</v>
      </c>
      <c r="AN24">
        <f>(AM24-1)*100</f>
        <v>0</v>
      </c>
      <c r="AO24">
        <f>MAX(0,($B$13+$C$13*DG24)/(1+$D$13*DG24)*CZ24/(DB24+273)*$E$13)</f>
        <v>0</v>
      </c>
      <c r="AP24" t="s">
        <v>414</v>
      </c>
      <c r="AQ24">
        <v>0</v>
      </c>
      <c r="AR24">
        <v>0</v>
      </c>
      <c r="AS24">
        <v>0</v>
      </c>
      <c r="AT24">
        <f>1-AR24/AS24</f>
        <v>0</v>
      </c>
      <c r="AU24">
        <v>-1</v>
      </c>
      <c r="AV24" t="s">
        <v>449</v>
      </c>
      <c r="AW24">
        <v>10433</v>
      </c>
      <c r="AX24">
        <v>2.380161538461539</v>
      </c>
      <c r="AY24">
        <v>1.64</v>
      </c>
      <c r="AZ24">
        <f>1-AX24/AY24</f>
        <v>0</v>
      </c>
      <c r="BA24">
        <v>0.5</v>
      </c>
      <c r="BB24">
        <f>CK24</f>
        <v>0</v>
      </c>
      <c r="BC24">
        <f>P24</f>
        <v>0</v>
      </c>
      <c r="BD24">
        <f>AZ24*BA24*BB24</f>
        <v>0</v>
      </c>
      <c r="BE24">
        <f>(BC24-AU24)/BB24</f>
        <v>0</v>
      </c>
      <c r="BF24">
        <f>(AS24-AY24)/AY24</f>
        <v>0</v>
      </c>
      <c r="BG24">
        <f>AR24/(AT24+AR24/AY24)</f>
        <v>0</v>
      </c>
      <c r="BH24" t="s">
        <v>414</v>
      </c>
      <c r="BI24">
        <v>0</v>
      </c>
      <c r="BJ24">
        <f>IF(BI24&lt;&gt;0, BI24, BG24)</f>
        <v>0</v>
      </c>
      <c r="BK24">
        <f>1-BJ24/AY24</f>
        <v>0</v>
      </c>
      <c r="BL24">
        <f>(AY24-AX24)/(AY24-BJ24)</f>
        <v>0</v>
      </c>
      <c r="BM24">
        <f>(AS24-AY24)/(AS24-BJ24)</f>
        <v>0</v>
      </c>
      <c r="BN24">
        <f>(AY24-AX24)/(AY24-AR24)</f>
        <v>0</v>
      </c>
      <c r="BO24">
        <f>(AS24-AY24)/(AS24-AR24)</f>
        <v>0</v>
      </c>
      <c r="BP24">
        <f>(BL24*BJ24/AX24)</f>
        <v>0</v>
      </c>
      <c r="BQ24">
        <f>(1-BP24)</f>
        <v>0</v>
      </c>
      <c r="BR24" t="s">
        <v>414</v>
      </c>
      <c r="BS24" t="s">
        <v>414</v>
      </c>
      <c r="BT24" t="s">
        <v>414</v>
      </c>
      <c r="BU24" t="s">
        <v>414</v>
      </c>
      <c r="BV24" t="s">
        <v>414</v>
      </c>
      <c r="BW24" t="s">
        <v>414</v>
      </c>
      <c r="BX24" t="s">
        <v>414</v>
      </c>
      <c r="BY24" t="s">
        <v>414</v>
      </c>
      <c r="BZ24" t="s">
        <v>414</v>
      </c>
      <c r="CA24" t="s">
        <v>414</v>
      </c>
      <c r="CB24" t="s">
        <v>414</v>
      </c>
      <c r="CC24" t="s">
        <v>414</v>
      </c>
      <c r="CD24" t="s">
        <v>414</v>
      </c>
      <c r="CE24" t="s">
        <v>414</v>
      </c>
      <c r="CF24" t="s">
        <v>414</v>
      </c>
      <c r="CG24" t="s">
        <v>414</v>
      </c>
      <c r="CH24" t="s">
        <v>414</v>
      </c>
      <c r="CI24" t="s">
        <v>414</v>
      </c>
      <c r="CJ24">
        <f>$B$11*DH24+$C$11*DI24+$F$11*DT24*(1-DW24)</f>
        <v>0</v>
      </c>
      <c r="CK24">
        <f>CJ24*CL24</f>
        <v>0</v>
      </c>
      <c r="CL24">
        <f>($B$11*$D$9+$C$11*$D$9+$F$11*((EG24+DY24)/MAX(EG24+DY24+EH24, 0.1)*$I$9+EH24/MAX(EG24+DY24+EH24, 0.1)*$J$9))/($B$11+$C$11+$F$11)</f>
        <v>0</v>
      </c>
      <c r="CM24">
        <f>($B$11*$K$9+$C$11*$K$9+$F$11*((EG24+DY24)/MAX(EG24+DY24+EH24, 0.1)*$P$9+EH24/MAX(EG24+DY24+EH24, 0.1)*$Q$9))/($B$11+$C$11+$F$11)</f>
        <v>0</v>
      </c>
      <c r="CN24">
        <v>6</v>
      </c>
      <c r="CO24">
        <v>0.5</v>
      </c>
      <c r="CP24" t="s">
        <v>416</v>
      </c>
      <c r="CQ24">
        <v>2</v>
      </c>
      <c r="CR24">
        <v>1658242409.1</v>
      </c>
      <c r="CS24">
        <v>397.578</v>
      </c>
      <c r="CT24">
        <v>417.779</v>
      </c>
      <c r="CU24">
        <v>26.723</v>
      </c>
      <c r="CV24">
        <v>22.2385</v>
      </c>
      <c r="CW24">
        <v>377.303</v>
      </c>
      <c r="CX24">
        <v>23.4581</v>
      </c>
      <c r="CY24">
        <v>600.158</v>
      </c>
      <c r="CZ24">
        <v>101.19</v>
      </c>
      <c r="DA24">
        <v>0.100034</v>
      </c>
      <c r="DB24">
        <v>29.085</v>
      </c>
      <c r="DC24">
        <v>29.0061</v>
      </c>
      <c r="DD24">
        <v>999.9</v>
      </c>
      <c r="DE24">
        <v>0</v>
      </c>
      <c r="DF24">
        <v>0</v>
      </c>
      <c r="DG24">
        <v>10031.2</v>
      </c>
      <c r="DH24">
        <v>0</v>
      </c>
      <c r="DI24">
        <v>1209.54</v>
      </c>
      <c r="DJ24">
        <v>-18.7563</v>
      </c>
      <c r="DK24">
        <v>409.978</v>
      </c>
      <c r="DL24">
        <v>427.281</v>
      </c>
      <c r="DM24">
        <v>4.48448</v>
      </c>
      <c r="DN24">
        <v>417.779</v>
      </c>
      <c r="DO24">
        <v>22.2385</v>
      </c>
      <c r="DP24">
        <v>2.7041</v>
      </c>
      <c r="DQ24">
        <v>2.25032</v>
      </c>
      <c r="DR24">
        <v>22.3101</v>
      </c>
      <c r="DS24">
        <v>19.3251</v>
      </c>
      <c r="DT24">
        <v>1499.87</v>
      </c>
      <c r="DU24">
        <v>0.973001</v>
      </c>
      <c r="DV24">
        <v>0.0269988</v>
      </c>
      <c r="DW24">
        <v>0</v>
      </c>
      <c r="DX24">
        <v>2.4654</v>
      </c>
      <c r="DY24">
        <v>0</v>
      </c>
      <c r="DZ24">
        <v>16613.1</v>
      </c>
      <c r="EA24">
        <v>13302.4</v>
      </c>
      <c r="EB24">
        <v>36.875</v>
      </c>
      <c r="EC24">
        <v>39</v>
      </c>
      <c r="ED24">
        <v>37.437</v>
      </c>
      <c r="EE24">
        <v>37.562</v>
      </c>
      <c r="EF24">
        <v>37.312</v>
      </c>
      <c r="EG24">
        <v>1459.38</v>
      </c>
      <c r="EH24">
        <v>40.49</v>
      </c>
      <c r="EI24">
        <v>0</v>
      </c>
      <c r="EJ24">
        <v>143.5</v>
      </c>
      <c r="EK24">
        <v>0</v>
      </c>
      <c r="EL24">
        <v>2.380161538461539</v>
      </c>
      <c r="EM24">
        <v>-0.728984612764199</v>
      </c>
      <c r="EN24">
        <v>328.864958672975</v>
      </c>
      <c r="EO24">
        <v>16709.61153846154</v>
      </c>
      <c r="EP24">
        <v>15</v>
      </c>
      <c r="EQ24">
        <v>1658242433.1</v>
      </c>
      <c r="ER24" t="s">
        <v>450</v>
      </c>
      <c r="ES24">
        <v>1658242433.1</v>
      </c>
      <c r="ET24">
        <v>1658242299.1</v>
      </c>
      <c r="EU24">
        <v>7</v>
      </c>
      <c r="EV24">
        <v>-1.746</v>
      </c>
      <c r="EW24">
        <v>0.001</v>
      </c>
      <c r="EX24">
        <v>20.275</v>
      </c>
      <c r="EY24">
        <v>2.955</v>
      </c>
      <c r="EZ24">
        <v>418</v>
      </c>
      <c r="FA24">
        <v>22</v>
      </c>
      <c r="FB24">
        <v>0.08</v>
      </c>
      <c r="FC24">
        <v>0.03</v>
      </c>
      <c r="FD24">
        <v>-18.9662775</v>
      </c>
      <c r="FE24">
        <v>1.197243151970018</v>
      </c>
      <c r="FF24">
        <v>0.1201641699665499</v>
      </c>
      <c r="FG24">
        <v>1</v>
      </c>
      <c r="FH24">
        <v>398.4903666666667</v>
      </c>
      <c r="FI24">
        <v>4.554473859844544</v>
      </c>
      <c r="FJ24">
        <v>0.3312638911133496</v>
      </c>
      <c r="FK24">
        <v>1</v>
      </c>
      <c r="FL24">
        <v>4.5013725</v>
      </c>
      <c r="FM24">
        <v>-0.04477283302064487</v>
      </c>
      <c r="FN24">
        <v>0.004914550208309955</v>
      </c>
      <c r="FO24">
        <v>1</v>
      </c>
      <c r="FP24">
        <v>26.71841666666667</v>
      </c>
      <c r="FQ24">
        <v>0.07422380422692682</v>
      </c>
      <c r="FR24">
        <v>0.005668102759203468</v>
      </c>
      <c r="FS24">
        <v>1</v>
      </c>
      <c r="FT24">
        <v>4</v>
      </c>
      <c r="FU24">
        <v>4</v>
      </c>
      <c r="FV24" t="s">
        <v>426</v>
      </c>
      <c r="FW24">
        <v>3.17798</v>
      </c>
      <c r="FX24">
        <v>2.79727</v>
      </c>
      <c r="FY24">
        <v>0.0968581</v>
      </c>
      <c r="FZ24">
        <v>0.105277</v>
      </c>
      <c r="GA24">
        <v>0.119374</v>
      </c>
      <c r="GB24">
        <v>0.115047</v>
      </c>
      <c r="GC24">
        <v>28206.5</v>
      </c>
      <c r="GD24">
        <v>22223.2</v>
      </c>
      <c r="GE24">
        <v>29319.3</v>
      </c>
      <c r="GF24">
        <v>24287.8</v>
      </c>
      <c r="GG24">
        <v>32696.7</v>
      </c>
      <c r="GH24">
        <v>31374</v>
      </c>
      <c r="GI24">
        <v>40827</v>
      </c>
      <c r="GJ24">
        <v>39622.1</v>
      </c>
      <c r="GK24">
        <v>2.17623</v>
      </c>
      <c r="GL24">
        <v>1.89473</v>
      </c>
      <c r="GM24">
        <v>0.144698</v>
      </c>
      <c r="GN24">
        <v>0</v>
      </c>
      <c r="GO24">
        <v>26.6429</v>
      </c>
      <c r="GP24">
        <v>999.9</v>
      </c>
      <c r="GQ24">
        <v>68.5</v>
      </c>
      <c r="GR24">
        <v>32.4</v>
      </c>
      <c r="GS24">
        <v>33.062</v>
      </c>
      <c r="GT24">
        <v>62.2084</v>
      </c>
      <c r="GU24">
        <v>41.0697</v>
      </c>
      <c r="GV24">
        <v>1</v>
      </c>
      <c r="GW24">
        <v>-0.008750000000000001</v>
      </c>
      <c r="GX24">
        <v>-0.289779</v>
      </c>
      <c r="GY24">
        <v>20.265</v>
      </c>
      <c r="GZ24">
        <v>5.22807</v>
      </c>
      <c r="HA24">
        <v>11.9078</v>
      </c>
      <c r="HB24">
        <v>4.9637</v>
      </c>
      <c r="HC24">
        <v>3.292</v>
      </c>
      <c r="HD24">
        <v>9999</v>
      </c>
      <c r="HE24">
        <v>9999</v>
      </c>
      <c r="HF24">
        <v>9999</v>
      </c>
      <c r="HG24">
        <v>999.9</v>
      </c>
      <c r="HH24">
        <v>1.87714</v>
      </c>
      <c r="HI24">
        <v>1.87546</v>
      </c>
      <c r="HJ24">
        <v>1.8741</v>
      </c>
      <c r="HK24">
        <v>1.87333</v>
      </c>
      <c r="HL24">
        <v>1.87484</v>
      </c>
      <c r="HM24">
        <v>1.86981</v>
      </c>
      <c r="HN24">
        <v>1.87399</v>
      </c>
      <c r="HO24">
        <v>1.8791</v>
      </c>
      <c r="HP24">
        <v>0</v>
      </c>
      <c r="HQ24">
        <v>0</v>
      </c>
      <c r="HR24">
        <v>0</v>
      </c>
      <c r="HS24">
        <v>0</v>
      </c>
      <c r="HT24" t="s">
        <v>419</v>
      </c>
      <c r="HU24" t="s">
        <v>420</v>
      </c>
      <c r="HV24" t="s">
        <v>421</v>
      </c>
      <c r="HW24" t="s">
        <v>422</v>
      </c>
      <c r="HX24" t="s">
        <v>422</v>
      </c>
      <c r="HY24" t="s">
        <v>421</v>
      </c>
      <c r="HZ24">
        <v>0</v>
      </c>
      <c r="IA24">
        <v>100</v>
      </c>
      <c r="IB24">
        <v>100</v>
      </c>
      <c r="IC24">
        <v>20.275</v>
      </c>
      <c r="ID24">
        <v>3.2649</v>
      </c>
      <c r="IE24">
        <v>15.22771434953282</v>
      </c>
      <c r="IF24">
        <v>0.01978926573752289</v>
      </c>
      <c r="IG24">
        <v>-7.274561305773912E-06</v>
      </c>
      <c r="IH24">
        <v>1.119864253144479E-09</v>
      </c>
      <c r="II24">
        <v>1.307462220228065</v>
      </c>
      <c r="IJ24">
        <v>0.1326643661050919</v>
      </c>
      <c r="IK24">
        <v>-0.003773007815557471</v>
      </c>
      <c r="IL24">
        <v>7.139450426060361E-05</v>
      </c>
      <c r="IM24">
        <v>-10</v>
      </c>
      <c r="IN24">
        <v>1836</v>
      </c>
      <c r="IO24">
        <v>-0</v>
      </c>
      <c r="IP24">
        <v>23</v>
      </c>
      <c r="IQ24">
        <v>2</v>
      </c>
      <c r="IR24">
        <v>1.8</v>
      </c>
      <c r="IS24">
        <v>1.08398</v>
      </c>
      <c r="IT24">
        <v>2.44873</v>
      </c>
      <c r="IU24">
        <v>1.42578</v>
      </c>
      <c r="IV24">
        <v>2.28394</v>
      </c>
      <c r="IW24">
        <v>1.54785</v>
      </c>
      <c r="IX24">
        <v>2.33765</v>
      </c>
      <c r="IY24">
        <v>35.8244</v>
      </c>
      <c r="IZ24">
        <v>15.4279</v>
      </c>
      <c r="JA24">
        <v>18</v>
      </c>
      <c r="JB24">
        <v>632.2910000000001</v>
      </c>
      <c r="JC24">
        <v>434.53</v>
      </c>
      <c r="JD24">
        <v>28.0727</v>
      </c>
      <c r="JE24">
        <v>27.1815</v>
      </c>
      <c r="JF24">
        <v>30.0004</v>
      </c>
      <c r="JG24">
        <v>27.0092</v>
      </c>
      <c r="JH24">
        <v>26.9332</v>
      </c>
      <c r="JI24">
        <v>21.735</v>
      </c>
      <c r="JJ24">
        <v>35.7646</v>
      </c>
      <c r="JK24">
        <v>96.1224</v>
      </c>
      <c r="JL24">
        <v>28.0628</v>
      </c>
      <c r="JM24">
        <v>417.998</v>
      </c>
      <c r="JN24">
        <v>22.1022</v>
      </c>
      <c r="JO24">
        <v>96.0557</v>
      </c>
      <c r="JP24">
        <v>100.81</v>
      </c>
    </row>
    <row r="25" spans="1:276">
      <c r="A25">
        <v>9</v>
      </c>
      <c r="B25">
        <v>1658242509.5</v>
      </c>
      <c r="C25">
        <v>968.9000000953674</v>
      </c>
      <c r="D25" t="s">
        <v>451</v>
      </c>
      <c r="E25" t="s">
        <v>452</v>
      </c>
      <c r="F25" t="s">
        <v>408</v>
      </c>
      <c r="G25" t="s">
        <v>409</v>
      </c>
      <c r="H25" t="s">
        <v>410</v>
      </c>
      <c r="J25" t="s">
        <v>411</v>
      </c>
      <c r="K25" t="s">
        <v>412</v>
      </c>
      <c r="L25" t="s">
        <v>413</v>
      </c>
      <c r="M25">
        <v>1658242509.5</v>
      </c>
      <c r="N25">
        <f>(O25)/1000</f>
        <v>0</v>
      </c>
      <c r="O25">
        <f>1000*CY25*AM25*(CU25-CV25)/(100*CN25*(1000-AM25*CU25))</f>
        <v>0</v>
      </c>
      <c r="P25">
        <f>CY25*AM25*(CT25-CS25*(1000-AM25*CV25)/(1000-AM25*CU25))/(100*CN25)</f>
        <v>0</v>
      </c>
      <c r="Q25">
        <f>CS25 - IF(AM25&gt;1, P25*CN25*100.0/(AO25*DG25), 0)</f>
        <v>0</v>
      </c>
      <c r="R25">
        <f>((X25-N25/2)*Q25-P25)/(X25+N25/2)</f>
        <v>0</v>
      </c>
      <c r="S25">
        <f>R25*(CZ25+DA25)/1000.0</f>
        <v>0</v>
      </c>
      <c r="T25">
        <f>(CS25 - IF(AM25&gt;1, P25*CN25*100.0/(AO25*DG25), 0))*(CZ25+DA25)/1000.0</f>
        <v>0</v>
      </c>
      <c r="U25">
        <f>2.0/((1/W25-1/V25)+SIGN(W25)*SQRT((1/W25-1/V25)*(1/W25-1/V25) + 4*CO25/((CO25+1)*(CO25+1))*(2*1/W25*1/V25-1/V25*1/V25)))</f>
        <v>0</v>
      </c>
      <c r="V25">
        <f>IF(LEFT(CP25,1)&lt;&gt;"0",IF(LEFT(CP25,1)="1",3.0,CQ25),$D$5+$E$5*(DG25*CZ25/($K$5*1000))+$F$5*(DG25*CZ25/($K$5*1000))*MAX(MIN(CN25,$J$5),$I$5)*MAX(MIN(CN25,$J$5),$I$5)+$G$5*MAX(MIN(CN25,$J$5),$I$5)*(DG25*CZ25/($K$5*1000))+$H$5*(DG25*CZ25/($K$5*1000))*(DG25*CZ25/($K$5*1000)))</f>
        <v>0</v>
      </c>
      <c r="W25">
        <f>N25*(1000-(1000*0.61365*exp(17.502*AA25/(240.97+AA25))/(CZ25+DA25)+CU25)/2)/(1000*0.61365*exp(17.502*AA25/(240.97+AA25))/(CZ25+DA25)-CU25)</f>
        <v>0</v>
      </c>
      <c r="X25">
        <f>1/((CO25+1)/(U25/1.6)+1/(V25/1.37)) + CO25/((CO25+1)/(U25/1.6) + CO25/(V25/1.37))</f>
        <v>0</v>
      </c>
      <c r="Y25">
        <f>(CJ25*CM25)</f>
        <v>0</v>
      </c>
      <c r="Z25">
        <f>(DB25+(Y25+2*0.95*5.67E-8*(((DB25+$B$7)+273)^4-(DB25+273)^4)-44100*N25)/(1.84*29.3*V25+8*0.95*5.67E-8*(DB25+273)^3))</f>
        <v>0</v>
      </c>
      <c r="AA25">
        <f>($C$7*DC25+$D$7*DD25+$E$7*Z25)</f>
        <v>0</v>
      </c>
      <c r="AB25">
        <f>0.61365*exp(17.502*AA25/(240.97+AA25))</f>
        <v>0</v>
      </c>
      <c r="AC25">
        <f>(AD25/AE25*100)</f>
        <v>0</v>
      </c>
      <c r="AD25">
        <f>CU25*(CZ25+DA25)/1000</f>
        <v>0</v>
      </c>
      <c r="AE25">
        <f>0.61365*exp(17.502*DB25/(240.97+DB25))</f>
        <v>0</v>
      </c>
      <c r="AF25">
        <f>(AB25-CU25*(CZ25+DA25)/1000)</f>
        <v>0</v>
      </c>
      <c r="AG25">
        <f>(-N25*44100)</f>
        <v>0</v>
      </c>
      <c r="AH25">
        <f>2*29.3*V25*0.92*(DB25-AA25)</f>
        <v>0</v>
      </c>
      <c r="AI25">
        <f>2*0.95*5.67E-8*(((DB25+$B$7)+273)^4-(AA25+273)^4)</f>
        <v>0</v>
      </c>
      <c r="AJ25">
        <f>Y25+AI25+AG25+AH25</f>
        <v>0</v>
      </c>
      <c r="AK25">
        <v>0</v>
      </c>
      <c r="AL25">
        <v>0</v>
      </c>
      <c r="AM25">
        <f>IF(AK25*$H$13&gt;=AO25,1.0,(AO25/(AO25-AK25*$H$13)))</f>
        <v>0</v>
      </c>
      <c r="AN25">
        <f>(AM25-1)*100</f>
        <v>0</v>
      </c>
      <c r="AO25">
        <f>MAX(0,($B$13+$C$13*DG25)/(1+$D$13*DG25)*CZ25/(DB25+273)*$E$13)</f>
        <v>0</v>
      </c>
      <c r="AP25" t="s">
        <v>414</v>
      </c>
      <c r="AQ25">
        <v>0</v>
      </c>
      <c r="AR25">
        <v>0</v>
      </c>
      <c r="AS25">
        <v>0</v>
      </c>
      <c r="AT25">
        <f>1-AR25/AS25</f>
        <v>0</v>
      </c>
      <c r="AU25">
        <v>-1</v>
      </c>
      <c r="AV25" t="s">
        <v>453</v>
      </c>
      <c r="AW25">
        <v>10426.4</v>
      </c>
      <c r="AX25">
        <v>2.307076</v>
      </c>
      <c r="AY25">
        <v>1.02</v>
      </c>
      <c r="AZ25">
        <f>1-AX25/AY25</f>
        <v>0</v>
      </c>
      <c r="BA25">
        <v>0.5</v>
      </c>
      <c r="BB25">
        <f>CK25</f>
        <v>0</v>
      </c>
      <c r="BC25">
        <f>P25</f>
        <v>0</v>
      </c>
      <c r="BD25">
        <f>AZ25*BA25*BB25</f>
        <v>0</v>
      </c>
      <c r="BE25">
        <f>(BC25-AU25)/BB25</f>
        <v>0</v>
      </c>
      <c r="BF25">
        <f>(AS25-AY25)/AY25</f>
        <v>0</v>
      </c>
      <c r="BG25">
        <f>AR25/(AT25+AR25/AY25)</f>
        <v>0</v>
      </c>
      <c r="BH25" t="s">
        <v>414</v>
      </c>
      <c r="BI25">
        <v>0</v>
      </c>
      <c r="BJ25">
        <f>IF(BI25&lt;&gt;0, BI25, BG25)</f>
        <v>0</v>
      </c>
      <c r="BK25">
        <f>1-BJ25/AY25</f>
        <v>0</v>
      </c>
      <c r="BL25">
        <f>(AY25-AX25)/(AY25-BJ25)</f>
        <v>0</v>
      </c>
      <c r="BM25">
        <f>(AS25-AY25)/(AS25-BJ25)</f>
        <v>0</v>
      </c>
      <c r="BN25">
        <f>(AY25-AX25)/(AY25-AR25)</f>
        <v>0</v>
      </c>
      <c r="BO25">
        <f>(AS25-AY25)/(AS25-AR25)</f>
        <v>0</v>
      </c>
      <c r="BP25">
        <f>(BL25*BJ25/AX25)</f>
        <v>0</v>
      </c>
      <c r="BQ25">
        <f>(1-BP25)</f>
        <v>0</v>
      </c>
      <c r="BR25" t="s">
        <v>414</v>
      </c>
      <c r="BS25" t="s">
        <v>414</v>
      </c>
      <c r="BT25" t="s">
        <v>414</v>
      </c>
      <c r="BU25" t="s">
        <v>414</v>
      </c>
      <c r="BV25" t="s">
        <v>414</v>
      </c>
      <c r="BW25" t="s">
        <v>414</v>
      </c>
      <c r="BX25" t="s">
        <v>414</v>
      </c>
      <c r="BY25" t="s">
        <v>414</v>
      </c>
      <c r="BZ25" t="s">
        <v>414</v>
      </c>
      <c r="CA25" t="s">
        <v>414</v>
      </c>
      <c r="CB25" t="s">
        <v>414</v>
      </c>
      <c r="CC25" t="s">
        <v>414</v>
      </c>
      <c r="CD25" t="s">
        <v>414</v>
      </c>
      <c r="CE25" t="s">
        <v>414</v>
      </c>
      <c r="CF25" t="s">
        <v>414</v>
      </c>
      <c r="CG25" t="s">
        <v>414</v>
      </c>
      <c r="CH25" t="s">
        <v>414</v>
      </c>
      <c r="CI25" t="s">
        <v>414</v>
      </c>
      <c r="CJ25">
        <f>$B$11*DH25+$C$11*DI25+$F$11*DT25*(1-DW25)</f>
        <v>0</v>
      </c>
      <c r="CK25">
        <f>CJ25*CL25</f>
        <v>0</v>
      </c>
      <c r="CL25">
        <f>($B$11*$D$9+$C$11*$D$9+$F$11*((EG25+DY25)/MAX(EG25+DY25+EH25, 0.1)*$I$9+EH25/MAX(EG25+DY25+EH25, 0.1)*$J$9))/($B$11+$C$11+$F$11)</f>
        <v>0</v>
      </c>
      <c r="CM25">
        <f>($B$11*$K$9+$C$11*$K$9+$F$11*((EG25+DY25)/MAX(EG25+DY25+EH25, 0.1)*$P$9+EH25/MAX(EG25+DY25+EH25, 0.1)*$Q$9))/($B$11+$C$11+$F$11)</f>
        <v>0</v>
      </c>
      <c r="CN25">
        <v>6</v>
      </c>
      <c r="CO25">
        <v>0.5</v>
      </c>
      <c r="CP25" t="s">
        <v>416</v>
      </c>
      <c r="CQ25">
        <v>2</v>
      </c>
      <c r="CR25">
        <v>1658242509.5</v>
      </c>
      <c r="CS25">
        <v>399.851</v>
      </c>
      <c r="CT25">
        <v>421.186</v>
      </c>
      <c r="CU25">
        <v>26.8613</v>
      </c>
      <c r="CV25">
        <v>22.4647</v>
      </c>
      <c r="CW25">
        <v>379.841</v>
      </c>
      <c r="CX25">
        <v>23.5869</v>
      </c>
      <c r="CY25">
        <v>600.1319999999999</v>
      </c>
      <c r="CZ25">
        <v>101.195</v>
      </c>
      <c r="DA25">
        <v>0.0997072</v>
      </c>
      <c r="DB25">
        <v>28.955</v>
      </c>
      <c r="DC25">
        <v>28.9014</v>
      </c>
      <c r="DD25">
        <v>999.9</v>
      </c>
      <c r="DE25">
        <v>0</v>
      </c>
      <c r="DF25">
        <v>0</v>
      </c>
      <c r="DG25">
        <v>10018.8</v>
      </c>
      <c r="DH25">
        <v>0</v>
      </c>
      <c r="DI25">
        <v>1216.7</v>
      </c>
      <c r="DJ25">
        <v>-21.3344</v>
      </c>
      <c r="DK25">
        <v>410.888</v>
      </c>
      <c r="DL25">
        <v>430.865</v>
      </c>
      <c r="DM25">
        <v>4.39656</v>
      </c>
      <c r="DN25">
        <v>421.186</v>
      </c>
      <c r="DO25">
        <v>22.4647</v>
      </c>
      <c r="DP25">
        <v>2.71822</v>
      </c>
      <c r="DQ25">
        <v>2.27331</v>
      </c>
      <c r="DR25">
        <v>22.3957</v>
      </c>
      <c r="DS25">
        <v>19.4885</v>
      </c>
      <c r="DT25">
        <v>1500.09</v>
      </c>
      <c r="DU25">
        <v>0.973001</v>
      </c>
      <c r="DV25">
        <v>0.0269988</v>
      </c>
      <c r="DW25">
        <v>0</v>
      </c>
      <c r="DX25">
        <v>2.4487</v>
      </c>
      <c r="DY25">
        <v>0</v>
      </c>
      <c r="DZ25">
        <v>17005.2</v>
      </c>
      <c r="EA25">
        <v>13304.4</v>
      </c>
      <c r="EB25">
        <v>38.625</v>
      </c>
      <c r="EC25">
        <v>41.187</v>
      </c>
      <c r="ED25">
        <v>38.875</v>
      </c>
      <c r="EE25">
        <v>40.125</v>
      </c>
      <c r="EF25">
        <v>39</v>
      </c>
      <c r="EG25">
        <v>1459.59</v>
      </c>
      <c r="EH25">
        <v>40.5</v>
      </c>
      <c r="EI25">
        <v>0</v>
      </c>
      <c r="EJ25">
        <v>100</v>
      </c>
      <c r="EK25">
        <v>0</v>
      </c>
      <c r="EL25">
        <v>2.307076</v>
      </c>
      <c r="EM25">
        <v>-0.6141692389878475</v>
      </c>
      <c r="EN25">
        <v>-759.3461527187434</v>
      </c>
      <c r="EO25">
        <v>17018.332</v>
      </c>
      <c r="EP25">
        <v>15</v>
      </c>
      <c r="EQ25">
        <v>1658242433.1</v>
      </c>
      <c r="ER25" t="s">
        <v>450</v>
      </c>
      <c r="ES25">
        <v>1658242433.1</v>
      </c>
      <c r="ET25">
        <v>1658242299.1</v>
      </c>
      <c r="EU25">
        <v>7</v>
      </c>
      <c r="EV25">
        <v>-1.746</v>
      </c>
      <c r="EW25">
        <v>0.001</v>
      </c>
      <c r="EX25">
        <v>20.275</v>
      </c>
      <c r="EY25">
        <v>2.955</v>
      </c>
      <c r="EZ25">
        <v>418</v>
      </c>
      <c r="FA25">
        <v>22</v>
      </c>
      <c r="FB25">
        <v>0.08</v>
      </c>
      <c r="FC25">
        <v>0.03</v>
      </c>
      <c r="FD25">
        <v>-21.2509487804878</v>
      </c>
      <c r="FE25">
        <v>-0.7917276917455388</v>
      </c>
      <c r="FF25">
        <v>0.08646151017889582</v>
      </c>
      <c r="FG25">
        <v>1</v>
      </c>
      <c r="FH25">
        <v>399.7574193548387</v>
      </c>
      <c r="FI25">
        <v>0.2339999999994475</v>
      </c>
      <c r="FJ25">
        <v>0.02434002967839373</v>
      </c>
      <c r="FK25">
        <v>1</v>
      </c>
      <c r="FL25">
        <v>4.407945121951219</v>
      </c>
      <c r="FM25">
        <v>-0.02450150146703622</v>
      </c>
      <c r="FN25">
        <v>0.005359902675650455</v>
      </c>
      <c r="FO25">
        <v>1</v>
      </c>
      <c r="FP25">
        <v>26.85393548387097</v>
      </c>
      <c r="FQ25">
        <v>0.06898548387094858</v>
      </c>
      <c r="FR25">
        <v>0.005766228061409883</v>
      </c>
      <c r="FS25">
        <v>1</v>
      </c>
      <c r="FT25">
        <v>4</v>
      </c>
      <c r="FU25">
        <v>4</v>
      </c>
      <c r="FV25" t="s">
        <v>426</v>
      </c>
      <c r="FW25">
        <v>3.17781</v>
      </c>
      <c r="FX25">
        <v>2.79682</v>
      </c>
      <c r="FY25">
        <v>0.09734909999999999</v>
      </c>
      <c r="FZ25">
        <v>0.105912</v>
      </c>
      <c r="GA25">
        <v>0.119814</v>
      </c>
      <c r="GB25">
        <v>0.115839</v>
      </c>
      <c r="GC25">
        <v>28183.9</v>
      </c>
      <c r="GD25">
        <v>22202.3</v>
      </c>
      <c r="GE25">
        <v>29312.2</v>
      </c>
      <c r="GF25">
        <v>24282.5</v>
      </c>
      <c r="GG25">
        <v>32673</v>
      </c>
      <c r="GH25">
        <v>31339.1</v>
      </c>
      <c r="GI25">
        <v>40817.8</v>
      </c>
      <c r="GJ25">
        <v>39614</v>
      </c>
      <c r="GK25">
        <v>2.17497</v>
      </c>
      <c r="GL25">
        <v>1.89205</v>
      </c>
      <c r="GM25">
        <v>0.13753</v>
      </c>
      <c r="GN25">
        <v>0</v>
      </c>
      <c r="GO25">
        <v>26.6551</v>
      </c>
      <c r="GP25">
        <v>999.9</v>
      </c>
      <c r="GQ25">
        <v>68.7</v>
      </c>
      <c r="GR25">
        <v>32.6</v>
      </c>
      <c r="GS25">
        <v>33.5336</v>
      </c>
      <c r="GT25">
        <v>62.6184</v>
      </c>
      <c r="GU25">
        <v>40.7612</v>
      </c>
      <c r="GV25">
        <v>1</v>
      </c>
      <c r="GW25">
        <v>0.00182165</v>
      </c>
      <c r="GX25">
        <v>-1.60701</v>
      </c>
      <c r="GY25">
        <v>20.2573</v>
      </c>
      <c r="GZ25">
        <v>5.22852</v>
      </c>
      <c r="HA25">
        <v>11.9081</v>
      </c>
      <c r="HB25">
        <v>4.9644</v>
      </c>
      <c r="HC25">
        <v>3.292</v>
      </c>
      <c r="HD25">
        <v>9999</v>
      </c>
      <c r="HE25">
        <v>9999</v>
      </c>
      <c r="HF25">
        <v>9999</v>
      </c>
      <c r="HG25">
        <v>999.9</v>
      </c>
      <c r="HH25">
        <v>1.87714</v>
      </c>
      <c r="HI25">
        <v>1.87546</v>
      </c>
      <c r="HJ25">
        <v>1.8741</v>
      </c>
      <c r="HK25">
        <v>1.87332</v>
      </c>
      <c r="HL25">
        <v>1.87485</v>
      </c>
      <c r="HM25">
        <v>1.86981</v>
      </c>
      <c r="HN25">
        <v>1.87398</v>
      </c>
      <c r="HO25">
        <v>1.87911</v>
      </c>
      <c r="HP25">
        <v>0</v>
      </c>
      <c r="HQ25">
        <v>0</v>
      </c>
      <c r="HR25">
        <v>0</v>
      </c>
      <c r="HS25">
        <v>0</v>
      </c>
      <c r="HT25" t="s">
        <v>419</v>
      </c>
      <c r="HU25" t="s">
        <v>420</v>
      </c>
      <c r="HV25" t="s">
        <v>421</v>
      </c>
      <c r="HW25" t="s">
        <v>422</v>
      </c>
      <c r="HX25" t="s">
        <v>422</v>
      </c>
      <c r="HY25" t="s">
        <v>421</v>
      </c>
      <c r="HZ25">
        <v>0</v>
      </c>
      <c r="IA25">
        <v>100</v>
      </c>
      <c r="IB25">
        <v>100</v>
      </c>
      <c r="IC25">
        <v>20.01</v>
      </c>
      <c r="ID25">
        <v>3.2744</v>
      </c>
      <c r="IE25">
        <v>13.48212076988476</v>
      </c>
      <c r="IF25">
        <v>0.01978926573752289</v>
      </c>
      <c r="IG25">
        <v>-7.274561305773912E-06</v>
      </c>
      <c r="IH25">
        <v>1.119864253144479E-09</v>
      </c>
      <c r="II25">
        <v>1.307462220228065</v>
      </c>
      <c r="IJ25">
        <v>0.1326643661050919</v>
      </c>
      <c r="IK25">
        <v>-0.003773007815557471</v>
      </c>
      <c r="IL25">
        <v>7.139450426060361E-05</v>
      </c>
      <c r="IM25">
        <v>-10</v>
      </c>
      <c r="IN25">
        <v>1836</v>
      </c>
      <c r="IO25">
        <v>-0</v>
      </c>
      <c r="IP25">
        <v>23</v>
      </c>
      <c r="IQ25">
        <v>1.3</v>
      </c>
      <c r="IR25">
        <v>3.5</v>
      </c>
      <c r="IS25">
        <v>1.09009</v>
      </c>
      <c r="IT25">
        <v>2.42798</v>
      </c>
      <c r="IU25">
        <v>1.42578</v>
      </c>
      <c r="IV25">
        <v>2.28394</v>
      </c>
      <c r="IW25">
        <v>1.54785</v>
      </c>
      <c r="IX25">
        <v>2.41455</v>
      </c>
      <c r="IY25">
        <v>36.0347</v>
      </c>
      <c r="IZ25">
        <v>15.4104</v>
      </c>
      <c r="JA25">
        <v>18</v>
      </c>
      <c r="JB25">
        <v>632.231</v>
      </c>
      <c r="JC25">
        <v>433.623</v>
      </c>
      <c r="JD25">
        <v>29.4383</v>
      </c>
      <c r="JE25">
        <v>27.2691</v>
      </c>
      <c r="JF25">
        <v>30.0005</v>
      </c>
      <c r="JG25">
        <v>27.0898</v>
      </c>
      <c r="JH25">
        <v>27.0167</v>
      </c>
      <c r="JI25">
        <v>21.843</v>
      </c>
      <c r="JJ25">
        <v>35.7646</v>
      </c>
      <c r="JK25">
        <v>96.1224</v>
      </c>
      <c r="JL25">
        <v>29.488</v>
      </c>
      <c r="JM25">
        <v>421.204</v>
      </c>
      <c r="JN25">
        <v>22.1022</v>
      </c>
      <c r="JO25">
        <v>96.03360000000001</v>
      </c>
      <c r="JP25">
        <v>100.789</v>
      </c>
    </row>
    <row r="26" spans="1:276">
      <c r="A26">
        <v>10</v>
      </c>
      <c r="B26">
        <v>1658242599.5</v>
      </c>
      <c r="C26">
        <v>1058.900000095367</v>
      </c>
      <c r="D26" t="s">
        <v>454</v>
      </c>
      <c r="E26" t="s">
        <v>455</v>
      </c>
      <c r="F26" t="s">
        <v>408</v>
      </c>
      <c r="G26" t="s">
        <v>409</v>
      </c>
      <c r="H26" t="s">
        <v>410</v>
      </c>
      <c r="J26" t="s">
        <v>411</v>
      </c>
      <c r="K26" t="s">
        <v>412</v>
      </c>
      <c r="L26" t="s">
        <v>413</v>
      </c>
      <c r="M26">
        <v>1658242599.5</v>
      </c>
      <c r="N26">
        <f>(O26)/1000</f>
        <v>0</v>
      </c>
      <c r="O26">
        <f>1000*CY26*AM26*(CU26-CV26)/(100*CN26*(1000-AM26*CU26))</f>
        <v>0</v>
      </c>
      <c r="P26">
        <f>CY26*AM26*(CT26-CS26*(1000-AM26*CV26)/(1000-AM26*CU26))/(100*CN26)</f>
        <v>0</v>
      </c>
      <c r="Q26">
        <f>CS26 - IF(AM26&gt;1, P26*CN26*100.0/(AO26*DG26), 0)</f>
        <v>0</v>
      </c>
      <c r="R26">
        <f>((X26-N26/2)*Q26-P26)/(X26+N26/2)</f>
        <v>0</v>
      </c>
      <c r="S26">
        <f>R26*(CZ26+DA26)/1000.0</f>
        <v>0</v>
      </c>
      <c r="T26">
        <f>(CS26 - IF(AM26&gt;1, P26*CN26*100.0/(AO26*DG26), 0))*(CZ26+DA26)/1000.0</f>
        <v>0</v>
      </c>
      <c r="U26">
        <f>2.0/((1/W26-1/V26)+SIGN(W26)*SQRT((1/W26-1/V26)*(1/W26-1/V26) + 4*CO26/((CO26+1)*(CO26+1))*(2*1/W26*1/V26-1/V26*1/V26)))</f>
        <v>0</v>
      </c>
      <c r="V26">
        <f>IF(LEFT(CP26,1)&lt;&gt;"0",IF(LEFT(CP26,1)="1",3.0,CQ26),$D$5+$E$5*(DG26*CZ26/($K$5*1000))+$F$5*(DG26*CZ26/($K$5*1000))*MAX(MIN(CN26,$J$5),$I$5)*MAX(MIN(CN26,$J$5),$I$5)+$G$5*MAX(MIN(CN26,$J$5),$I$5)*(DG26*CZ26/($K$5*1000))+$H$5*(DG26*CZ26/($K$5*1000))*(DG26*CZ26/($K$5*1000)))</f>
        <v>0</v>
      </c>
      <c r="W26">
        <f>N26*(1000-(1000*0.61365*exp(17.502*AA26/(240.97+AA26))/(CZ26+DA26)+CU26)/2)/(1000*0.61365*exp(17.502*AA26/(240.97+AA26))/(CZ26+DA26)-CU26)</f>
        <v>0</v>
      </c>
      <c r="X26">
        <f>1/((CO26+1)/(U26/1.6)+1/(V26/1.37)) + CO26/((CO26+1)/(U26/1.6) + CO26/(V26/1.37))</f>
        <v>0</v>
      </c>
      <c r="Y26">
        <f>(CJ26*CM26)</f>
        <v>0</v>
      </c>
      <c r="Z26">
        <f>(DB26+(Y26+2*0.95*5.67E-8*(((DB26+$B$7)+273)^4-(DB26+273)^4)-44100*N26)/(1.84*29.3*V26+8*0.95*5.67E-8*(DB26+273)^3))</f>
        <v>0</v>
      </c>
      <c r="AA26">
        <f>($C$7*DC26+$D$7*DD26+$E$7*Z26)</f>
        <v>0</v>
      </c>
      <c r="AB26">
        <f>0.61365*exp(17.502*AA26/(240.97+AA26))</f>
        <v>0</v>
      </c>
      <c r="AC26">
        <f>(AD26/AE26*100)</f>
        <v>0</v>
      </c>
      <c r="AD26">
        <f>CU26*(CZ26+DA26)/1000</f>
        <v>0</v>
      </c>
      <c r="AE26">
        <f>0.61365*exp(17.502*DB26/(240.97+DB26))</f>
        <v>0</v>
      </c>
      <c r="AF26">
        <f>(AB26-CU26*(CZ26+DA26)/1000)</f>
        <v>0</v>
      </c>
      <c r="AG26">
        <f>(-N26*44100)</f>
        <v>0</v>
      </c>
      <c r="AH26">
        <f>2*29.3*V26*0.92*(DB26-AA26)</f>
        <v>0</v>
      </c>
      <c r="AI26">
        <f>2*0.95*5.67E-8*(((DB26+$B$7)+273)^4-(AA26+273)^4)</f>
        <v>0</v>
      </c>
      <c r="AJ26">
        <f>Y26+AI26+AG26+AH26</f>
        <v>0</v>
      </c>
      <c r="AK26">
        <v>0</v>
      </c>
      <c r="AL26">
        <v>0</v>
      </c>
      <c r="AM26">
        <f>IF(AK26*$H$13&gt;=AO26,1.0,(AO26/(AO26-AK26*$H$13)))</f>
        <v>0</v>
      </c>
      <c r="AN26">
        <f>(AM26-1)*100</f>
        <v>0</v>
      </c>
      <c r="AO26">
        <f>MAX(0,($B$13+$C$13*DG26)/(1+$D$13*DG26)*CZ26/(DB26+273)*$E$13)</f>
        <v>0</v>
      </c>
      <c r="AP26" t="s">
        <v>414</v>
      </c>
      <c r="AQ26">
        <v>0</v>
      </c>
      <c r="AR26">
        <v>0</v>
      </c>
      <c r="AS26">
        <v>0</v>
      </c>
      <c r="AT26">
        <f>1-AR26/AS26</f>
        <v>0</v>
      </c>
      <c r="AU26">
        <v>-1</v>
      </c>
      <c r="AV26" t="s">
        <v>456</v>
      </c>
      <c r="AW26">
        <v>10427.6</v>
      </c>
      <c r="AX26">
        <v>2.420064</v>
      </c>
      <c r="AY26">
        <v>1.23</v>
      </c>
      <c r="AZ26">
        <f>1-AX26/AY26</f>
        <v>0</v>
      </c>
      <c r="BA26">
        <v>0.5</v>
      </c>
      <c r="BB26">
        <f>CK26</f>
        <v>0</v>
      </c>
      <c r="BC26">
        <f>P26</f>
        <v>0</v>
      </c>
      <c r="BD26">
        <f>AZ26*BA26*BB26</f>
        <v>0</v>
      </c>
      <c r="BE26">
        <f>(BC26-AU26)/BB26</f>
        <v>0</v>
      </c>
      <c r="BF26">
        <f>(AS26-AY26)/AY26</f>
        <v>0</v>
      </c>
      <c r="BG26">
        <f>AR26/(AT26+AR26/AY26)</f>
        <v>0</v>
      </c>
      <c r="BH26" t="s">
        <v>414</v>
      </c>
      <c r="BI26">
        <v>0</v>
      </c>
      <c r="BJ26">
        <f>IF(BI26&lt;&gt;0, BI26, BG26)</f>
        <v>0</v>
      </c>
      <c r="BK26">
        <f>1-BJ26/AY26</f>
        <v>0</v>
      </c>
      <c r="BL26">
        <f>(AY26-AX26)/(AY26-BJ26)</f>
        <v>0</v>
      </c>
      <c r="BM26">
        <f>(AS26-AY26)/(AS26-BJ26)</f>
        <v>0</v>
      </c>
      <c r="BN26">
        <f>(AY26-AX26)/(AY26-AR26)</f>
        <v>0</v>
      </c>
      <c r="BO26">
        <f>(AS26-AY26)/(AS26-AR26)</f>
        <v>0</v>
      </c>
      <c r="BP26">
        <f>(BL26*BJ26/AX26)</f>
        <v>0</v>
      </c>
      <c r="BQ26">
        <f>(1-BP26)</f>
        <v>0</v>
      </c>
      <c r="BR26" t="s">
        <v>414</v>
      </c>
      <c r="BS26" t="s">
        <v>414</v>
      </c>
      <c r="BT26" t="s">
        <v>414</v>
      </c>
      <c r="BU26" t="s">
        <v>414</v>
      </c>
      <c r="BV26" t="s">
        <v>414</v>
      </c>
      <c r="BW26" t="s">
        <v>414</v>
      </c>
      <c r="BX26" t="s">
        <v>414</v>
      </c>
      <c r="BY26" t="s">
        <v>414</v>
      </c>
      <c r="BZ26" t="s">
        <v>414</v>
      </c>
      <c r="CA26" t="s">
        <v>414</v>
      </c>
      <c r="CB26" t="s">
        <v>414</v>
      </c>
      <c r="CC26" t="s">
        <v>414</v>
      </c>
      <c r="CD26" t="s">
        <v>414</v>
      </c>
      <c r="CE26" t="s">
        <v>414</v>
      </c>
      <c r="CF26" t="s">
        <v>414</v>
      </c>
      <c r="CG26" t="s">
        <v>414</v>
      </c>
      <c r="CH26" t="s">
        <v>414</v>
      </c>
      <c r="CI26" t="s">
        <v>414</v>
      </c>
      <c r="CJ26">
        <f>$B$11*DH26+$C$11*DI26+$F$11*DT26*(1-DW26)</f>
        <v>0</v>
      </c>
      <c r="CK26">
        <f>CJ26*CL26</f>
        <v>0</v>
      </c>
      <c r="CL26">
        <f>($B$11*$D$9+$C$11*$D$9+$F$11*((EG26+DY26)/MAX(EG26+DY26+EH26, 0.1)*$I$9+EH26/MAX(EG26+DY26+EH26, 0.1)*$J$9))/($B$11+$C$11+$F$11)</f>
        <v>0</v>
      </c>
      <c r="CM26">
        <f>($B$11*$K$9+$C$11*$K$9+$F$11*((EG26+DY26)/MAX(EG26+DY26+EH26, 0.1)*$P$9+EH26/MAX(EG26+DY26+EH26, 0.1)*$Q$9))/($B$11+$C$11+$F$11)</f>
        <v>0</v>
      </c>
      <c r="CN26">
        <v>6</v>
      </c>
      <c r="CO26">
        <v>0.5</v>
      </c>
      <c r="CP26" t="s">
        <v>416</v>
      </c>
      <c r="CQ26">
        <v>2</v>
      </c>
      <c r="CR26">
        <v>1658242599.5</v>
      </c>
      <c r="CS26">
        <v>599.648</v>
      </c>
      <c r="CT26">
        <v>627.744</v>
      </c>
      <c r="CU26">
        <v>27.1232</v>
      </c>
      <c r="CV26">
        <v>22.7283</v>
      </c>
      <c r="CW26">
        <v>576.235</v>
      </c>
      <c r="CX26">
        <v>23.8307</v>
      </c>
      <c r="CY26">
        <v>600.092</v>
      </c>
      <c r="CZ26">
        <v>101.195</v>
      </c>
      <c r="DA26">
        <v>0.0995347</v>
      </c>
      <c r="DB26">
        <v>29.1155</v>
      </c>
      <c r="DC26">
        <v>28.949</v>
      </c>
      <c r="DD26">
        <v>999.9</v>
      </c>
      <c r="DE26">
        <v>0</v>
      </c>
      <c r="DF26">
        <v>0</v>
      </c>
      <c r="DG26">
        <v>10030</v>
      </c>
      <c r="DH26">
        <v>0</v>
      </c>
      <c r="DI26">
        <v>1221.65</v>
      </c>
      <c r="DJ26">
        <v>-28.8252</v>
      </c>
      <c r="DK26">
        <v>615.616</v>
      </c>
      <c r="DL26">
        <v>642.343</v>
      </c>
      <c r="DM26">
        <v>4.39486</v>
      </c>
      <c r="DN26">
        <v>627.744</v>
      </c>
      <c r="DO26">
        <v>22.7283</v>
      </c>
      <c r="DP26">
        <v>2.74472</v>
      </c>
      <c r="DQ26">
        <v>2.29999</v>
      </c>
      <c r="DR26">
        <v>22.5553</v>
      </c>
      <c r="DS26">
        <v>19.6763</v>
      </c>
      <c r="DT26">
        <v>1499.93</v>
      </c>
      <c r="DU26">
        <v>0.973001</v>
      </c>
      <c r="DV26">
        <v>0.0269988</v>
      </c>
      <c r="DW26">
        <v>0</v>
      </c>
      <c r="DX26">
        <v>2.3579</v>
      </c>
      <c r="DY26">
        <v>0</v>
      </c>
      <c r="DZ26">
        <v>17965.9</v>
      </c>
      <c r="EA26">
        <v>13303</v>
      </c>
      <c r="EB26">
        <v>39.062</v>
      </c>
      <c r="EC26">
        <v>41.062</v>
      </c>
      <c r="ED26">
        <v>39.5</v>
      </c>
      <c r="EE26">
        <v>40.125</v>
      </c>
      <c r="EF26">
        <v>39.187</v>
      </c>
      <c r="EG26">
        <v>1459.43</v>
      </c>
      <c r="EH26">
        <v>40.5</v>
      </c>
      <c r="EI26">
        <v>0</v>
      </c>
      <c r="EJ26">
        <v>89.30000019073486</v>
      </c>
      <c r="EK26">
        <v>0</v>
      </c>
      <c r="EL26">
        <v>2.420064</v>
      </c>
      <c r="EM26">
        <v>-0.664707700512623</v>
      </c>
      <c r="EN26">
        <v>457.4153859682331</v>
      </c>
      <c r="EO26">
        <v>17912.632</v>
      </c>
      <c r="EP26">
        <v>15</v>
      </c>
      <c r="EQ26">
        <v>1658242625.5</v>
      </c>
      <c r="ER26" t="s">
        <v>457</v>
      </c>
      <c r="ES26">
        <v>1658242625.5</v>
      </c>
      <c r="ET26">
        <v>1658242299.1</v>
      </c>
      <c r="EU26">
        <v>8</v>
      </c>
      <c r="EV26">
        <v>0.381</v>
      </c>
      <c r="EW26">
        <v>0.001</v>
      </c>
      <c r="EX26">
        <v>23.413</v>
      </c>
      <c r="EY26">
        <v>2.955</v>
      </c>
      <c r="EZ26">
        <v>628</v>
      </c>
      <c r="FA26">
        <v>22</v>
      </c>
      <c r="FB26">
        <v>0.04</v>
      </c>
      <c r="FC26">
        <v>0.03</v>
      </c>
      <c r="FD26">
        <v>-29.0012575</v>
      </c>
      <c r="FE26">
        <v>1.664615009380853</v>
      </c>
      <c r="FF26">
        <v>0.1684922058842783</v>
      </c>
      <c r="FG26">
        <v>1</v>
      </c>
      <c r="FH26">
        <v>598.3829000000001</v>
      </c>
      <c r="FI26">
        <v>4.737343715237994</v>
      </c>
      <c r="FJ26">
        <v>0.345797566021892</v>
      </c>
      <c r="FK26">
        <v>1</v>
      </c>
      <c r="FL26">
        <v>4.35318675</v>
      </c>
      <c r="FM26">
        <v>0.1866611257035538</v>
      </c>
      <c r="FN26">
        <v>0.0188400068189345</v>
      </c>
      <c r="FO26">
        <v>1</v>
      </c>
      <c r="FP26">
        <v>27.06510333333334</v>
      </c>
      <c r="FQ26">
        <v>0.4340796440489095</v>
      </c>
      <c r="FR26">
        <v>0.03133246966894791</v>
      </c>
      <c r="FS26">
        <v>1</v>
      </c>
      <c r="FT26">
        <v>4</v>
      </c>
      <c r="FU26">
        <v>4</v>
      </c>
      <c r="FV26" t="s">
        <v>426</v>
      </c>
      <c r="FW26">
        <v>3.1776</v>
      </c>
      <c r="FX26">
        <v>2.79675</v>
      </c>
      <c r="FY26">
        <v>0.132568</v>
      </c>
      <c r="FZ26">
        <v>0.141451</v>
      </c>
      <c r="GA26">
        <v>0.120649</v>
      </c>
      <c r="GB26">
        <v>0.116751</v>
      </c>
      <c r="GC26">
        <v>27076.4</v>
      </c>
      <c r="GD26">
        <v>21314.2</v>
      </c>
      <c r="GE26">
        <v>29304.2</v>
      </c>
      <c r="GF26">
        <v>24276.5</v>
      </c>
      <c r="GG26">
        <v>32635.4</v>
      </c>
      <c r="GH26">
        <v>31300</v>
      </c>
      <c r="GI26">
        <v>40808.5</v>
      </c>
      <c r="GJ26">
        <v>39604.1</v>
      </c>
      <c r="GK26">
        <v>2.17407</v>
      </c>
      <c r="GL26">
        <v>1.89055</v>
      </c>
      <c r="GM26">
        <v>0.149332</v>
      </c>
      <c r="GN26">
        <v>0</v>
      </c>
      <c r="GO26">
        <v>26.5098</v>
      </c>
      <c r="GP26">
        <v>999.9</v>
      </c>
      <c r="GQ26">
        <v>68.90000000000001</v>
      </c>
      <c r="GR26">
        <v>32.7</v>
      </c>
      <c r="GS26">
        <v>33.8188</v>
      </c>
      <c r="GT26">
        <v>62.1684</v>
      </c>
      <c r="GU26">
        <v>40.9535</v>
      </c>
      <c r="GV26">
        <v>1</v>
      </c>
      <c r="GW26">
        <v>0.0135137</v>
      </c>
      <c r="GX26">
        <v>-2.37391</v>
      </c>
      <c r="GY26">
        <v>20.246</v>
      </c>
      <c r="GZ26">
        <v>5.22328</v>
      </c>
      <c r="HA26">
        <v>11.9081</v>
      </c>
      <c r="HB26">
        <v>4.96435</v>
      </c>
      <c r="HC26">
        <v>3.292</v>
      </c>
      <c r="HD26">
        <v>9999</v>
      </c>
      <c r="HE26">
        <v>9999</v>
      </c>
      <c r="HF26">
        <v>9999</v>
      </c>
      <c r="HG26">
        <v>999.9</v>
      </c>
      <c r="HH26">
        <v>1.87719</v>
      </c>
      <c r="HI26">
        <v>1.87546</v>
      </c>
      <c r="HJ26">
        <v>1.8742</v>
      </c>
      <c r="HK26">
        <v>1.87339</v>
      </c>
      <c r="HL26">
        <v>1.87485</v>
      </c>
      <c r="HM26">
        <v>1.86981</v>
      </c>
      <c r="HN26">
        <v>1.87403</v>
      </c>
      <c r="HO26">
        <v>1.87912</v>
      </c>
      <c r="HP26">
        <v>0</v>
      </c>
      <c r="HQ26">
        <v>0</v>
      </c>
      <c r="HR26">
        <v>0</v>
      </c>
      <c r="HS26">
        <v>0</v>
      </c>
      <c r="HT26" t="s">
        <v>419</v>
      </c>
      <c r="HU26" t="s">
        <v>420</v>
      </c>
      <c r="HV26" t="s">
        <v>421</v>
      </c>
      <c r="HW26" t="s">
        <v>422</v>
      </c>
      <c r="HX26" t="s">
        <v>422</v>
      </c>
      <c r="HY26" t="s">
        <v>421</v>
      </c>
      <c r="HZ26">
        <v>0</v>
      </c>
      <c r="IA26">
        <v>100</v>
      </c>
      <c r="IB26">
        <v>100</v>
      </c>
      <c r="IC26">
        <v>23.413</v>
      </c>
      <c r="ID26">
        <v>3.2925</v>
      </c>
      <c r="IE26">
        <v>13.48212076988476</v>
      </c>
      <c r="IF26">
        <v>0.01978926573752289</v>
      </c>
      <c r="IG26">
        <v>-7.274561305773912E-06</v>
      </c>
      <c r="IH26">
        <v>1.119864253144479E-09</v>
      </c>
      <c r="II26">
        <v>1.307462220228065</v>
      </c>
      <c r="IJ26">
        <v>0.1326643661050919</v>
      </c>
      <c r="IK26">
        <v>-0.003773007815557471</v>
      </c>
      <c r="IL26">
        <v>7.139450426060361E-05</v>
      </c>
      <c r="IM26">
        <v>-10</v>
      </c>
      <c r="IN26">
        <v>1836</v>
      </c>
      <c r="IO26">
        <v>-0</v>
      </c>
      <c r="IP26">
        <v>23</v>
      </c>
      <c r="IQ26">
        <v>2.8</v>
      </c>
      <c r="IR26">
        <v>5</v>
      </c>
      <c r="IS26">
        <v>1.51123</v>
      </c>
      <c r="IT26">
        <v>2.44141</v>
      </c>
      <c r="IU26">
        <v>1.42578</v>
      </c>
      <c r="IV26">
        <v>2.28394</v>
      </c>
      <c r="IW26">
        <v>1.54785</v>
      </c>
      <c r="IX26">
        <v>2.32788</v>
      </c>
      <c r="IY26">
        <v>36.1754</v>
      </c>
      <c r="IZ26">
        <v>15.3754</v>
      </c>
      <c r="JA26">
        <v>18</v>
      </c>
      <c r="JB26">
        <v>632.654</v>
      </c>
      <c r="JC26">
        <v>433.529</v>
      </c>
      <c r="JD26">
        <v>30.5398</v>
      </c>
      <c r="JE26">
        <v>27.3701</v>
      </c>
      <c r="JF26">
        <v>30.0007</v>
      </c>
      <c r="JG26">
        <v>27.1913</v>
      </c>
      <c r="JH26">
        <v>27.1184</v>
      </c>
      <c r="JI26">
        <v>30.2539</v>
      </c>
      <c r="JJ26">
        <v>35.7646</v>
      </c>
      <c r="JK26">
        <v>96.1224</v>
      </c>
      <c r="JL26">
        <v>30.5358</v>
      </c>
      <c r="JM26">
        <v>628.101</v>
      </c>
      <c r="JN26">
        <v>22.1022</v>
      </c>
      <c r="JO26">
        <v>96.0097</v>
      </c>
      <c r="JP26">
        <v>100.764</v>
      </c>
    </row>
    <row r="27" spans="1:276">
      <c r="A27">
        <v>11</v>
      </c>
      <c r="B27">
        <v>1658242711</v>
      </c>
      <c r="C27">
        <v>1170.400000095367</v>
      </c>
      <c r="D27" t="s">
        <v>458</v>
      </c>
      <c r="E27" t="s">
        <v>459</v>
      </c>
      <c r="F27" t="s">
        <v>408</v>
      </c>
      <c r="G27" t="s">
        <v>409</v>
      </c>
      <c r="H27" t="s">
        <v>410</v>
      </c>
      <c r="J27" t="s">
        <v>411</v>
      </c>
      <c r="K27" t="s">
        <v>412</v>
      </c>
      <c r="L27" t="s">
        <v>413</v>
      </c>
      <c r="M27">
        <v>1658242711</v>
      </c>
      <c r="N27">
        <f>(O27)/1000</f>
        <v>0</v>
      </c>
      <c r="O27">
        <f>1000*CY27*AM27*(CU27-CV27)/(100*CN27*(1000-AM27*CU27))</f>
        <v>0</v>
      </c>
      <c r="P27">
        <f>CY27*AM27*(CT27-CS27*(1000-AM27*CV27)/(1000-AM27*CU27))/(100*CN27)</f>
        <v>0</v>
      </c>
      <c r="Q27">
        <f>CS27 - IF(AM27&gt;1, P27*CN27*100.0/(AO27*DG27), 0)</f>
        <v>0</v>
      </c>
      <c r="R27">
        <f>((X27-N27/2)*Q27-P27)/(X27+N27/2)</f>
        <v>0</v>
      </c>
      <c r="S27">
        <f>R27*(CZ27+DA27)/1000.0</f>
        <v>0</v>
      </c>
      <c r="T27">
        <f>(CS27 - IF(AM27&gt;1, P27*CN27*100.0/(AO27*DG27), 0))*(CZ27+DA27)/1000.0</f>
        <v>0</v>
      </c>
      <c r="U27">
        <f>2.0/((1/W27-1/V27)+SIGN(W27)*SQRT((1/W27-1/V27)*(1/W27-1/V27) + 4*CO27/((CO27+1)*(CO27+1))*(2*1/W27*1/V27-1/V27*1/V27)))</f>
        <v>0</v>
      </c>
      <c r="V27">
        <f>IF(LEFT(CP27,1)&lt;&gt;"0",IF(LEFT(CP27,1)="1",3.0,CQ27),$D$5+$E$5*(DG27*CZ27/($K$5*1000))+$F$5*(DG27*CZ27/($K$5*1000))*MAX(MIN(CN27,$J$5),$I$5)*MAX(MIN(CN27,$J$5),$I$5)+$G$5*MAX(MIN(CN27,$J$5),$I$5)*(DG27*CZ27/($K$5*1000))+$H$5*(DG27*CZ27/($K$5*1000))*(DG27*CZ27/($K$5*1000)))</f>
        <v>0</v>
      </c>
      <c r="W27">
        <f>N27*(1000-(1000*0.61365*exp(17.502*AA27/(240.97+AA27))/(CZ27+DA27)+CU27)/2)/(1000*0.61365*exp(17.502*AA27/(240.97+AA27))/(CZ27+DA27)-CU27)</f>
        <v>0</v>
      </c>
      <c r="X27">
        <f>1/((CO27+1)/(U27/1.6)+1/(V27/1.37)) + CO27/((CO27+1)/(U27/1.6) + CO27/(V27/1.37))</f>
        <v>0</v>
      </c>
      <c r="Y27">
        <f>(CJ27*CM27)</f>
        <v>0</v>
      </c>
      <c r="Z27">
        <f>(DB27+(Y27+2*0.95*5.67E-8*(((DB27+$B$7)+273)^4-(DB27+273)^4)-44100*N27)/(1.84*29.3*V27+8*0.95*5.67E-8*(DB27+273)^3))</f>
        <v>0</v>
      </c>
      <c r="AA27">
        <f>($C$7*DC27+$D$7*DD27+$E$7*Z27)</f>
        <v>0</v>
      </c>
      <c r="AB27">
        <f>0.61365*exp(17.502*AA27/(240.97+AA27))</f>
        <v>0</v>
      </c>
      <c r="AC27">
        <f>(AD27/AE27*100)</f>
        <v>0</v>
      </c>
      <c r="AD27">
        <f>CU27*(CZ27+DA27)/1000</f>
        <v>0</v>
      </c>
      <c r="AE27">
        <f>0.61365*exp(17.502*DB27/(240.97+DB27))</f>
        <v>0</v>
      </c>
      <c r="AF27">
        <f>(AB27-CU27*(CZ27+DA27)/1000)</f>
        <v>0</v>
      </c>
      <c r="AG27">
        <f>(-N27*44100)</f>
        <v>0</v>
      </c>
      <c r="AH27">
        <f>2*29.3*V27*0.92*(DB27-AA27)</f>
        <v>0</v>
      </c>
      <c r="AI27">
        <f>2*0.95*5.67E-8*(((DB27+$B$7)+273)^4-(AA27+273)^4)</f>
        <v>0</v>
      </c>
      <c r="AJ27">
        <f>Y27+AI27+AG27+AH27</f>
        <v>0</v>
      </c>
      <c r="AK27">
        <v>0</v>
      </c>
      <c r="AL27">
        <v>0</v>
      </c>
      <c r="AM27">
        <f>IF(AK27*$H$13&gt;=AO27,1.0,(AO27/(AO27-AK27*$H$13)))</f>
        <v>0</v>
      </c>
      <c r="AN27">
        <f>(AM27-1)*100</f>
        <v>0</v>
      </c>
      <c r="AO27">
        <f>MAX(0,($B$13+$C$13*DG27)/(1+$D$13*DG27)*CZ27/(DB27+273)*$E$13)</f>
        <v>0</v>
      </c>
      <c r="AP27" t="s">
        <v>414</v>
      </c>
      <c r="AQ27">
        <v>0</v>
      </c>
      <c r="AR27">
        <v>0</v>
      </c>
      <c r="AS27">
        <v>0</v>
      </c>
      <c r="AT27">
        <f>1-AR27/AS27</f>
        <v>0</v>
      </c>
      <c r="AU27">
        <v>-1</v>
      </c>
      <c r="AV27" t="s">
        <v>460</v>
      </c>
      <c r="AW27">
        <v>10432.5</v>
      </c>
      <c r="AX27">
        <v>2.337904</v>
      </c>
      <c r="AY27">
        <v>1.55</v>
      </c>
      <c r="AZ27">
        <f>1-AX27/AY27</f>
        <v>0</v>
      </c>
      <c r="BA27">
        <v>0.5</v>
      </c>
      <c r="BB27">
        <f>CK27</f>
        <v>0</v>
      </c>
      <c r="BC27">
        <f>P27</f>
        <v>0</v>
      </c>
      <c r="BD27">
        <f>AZ27*BA27*BB27</f>
        <v>0</v>
      </c>
      <c r="BE27">
        <f>(BC27-AU27)/BB27</f>
        <v>0</v>
      </c>
      <c r="BF27">
        <f>(AS27-AY27)/AY27</f>
        <v>0</v>
      </c>
      <c r="BG27">
        <f>AR27/(AT27+AR27/AY27)</f>
        <v>0</v>
      </c>
      <c r="BH27" t="s">
        <v>414</v>
      </c>
      <c r="BI27">
        <v>0</v>
      </c>
      <c r="BJ27">
        <f>IF(BI27&lt;&gt;0, BI27, BG27)</f>
        <v>0</v>
      </c>
      <c r="BK27">
        <f>1-BJ27/AY27</f>
        <v>0</v>
      </c>
      <c r="BL27">
        <f>(AY27-AX27)/(AY27-BJ27)</f>
        <v>0</v>
      </c>
      <c r="BM27">
        <f>(AS27-AY27)/(AS27-BJ27)</f>
        <v>0</v>
      </c>
      <c r="BN27">
        <f>(AY27-AX27)/(AY27-AR27)</f>
        <v>0</v>
      </c>
      <c r="BO27">
        <f>(AS27-AY27)/(AS27-AR27)</f>
        <v>0</v>
      </c>
      <c r="BP27">
        <f>(BL27*BJ27/AX27)</f>
        <v>0</v>
      </c>
      <c r="BQ27">
        <f>(1-BP27)</f>
        <v>0</v>
      </c>
      <c r="BR27" t="s">
        <v>414</v>
      </c>
      <c r="BS27" t="s">
        <v>414</v>
      </c>
      <c r="BT27" t="s">
        <v>414</v>
      </c>
      <c r="BU27" t="s">
        <v>414</v>
      </c>
      <c r="BV27" t="s">
        <v>414</v>
      </c>
      <c r="BW27" t="s">
        <v>414</v>
      </c>
      <c r="BX27" t="s">
        <v>414</v>
      </c>
      <c r="BY27" t="s">
        <v>414</v>
      </c>
      <c r="BZ27" t="s">
        <v>414</v>
      </c>
      <c r="CA27" t="s">
        <v>414</v>
      </c>
      <c r="CB27" t="s">
        <v>414</v>
      </c>
      <c r="CC27" t="s">
        <v>414</v>
      </c>
      <c r="CD27" t="s">
        <v>414</v>
      </c>
      <c r="CE27" t="s">
        <v>414</v>
      </c>
      <c r="CF27" t="s">
        <v>414</v>
      </c>
      <c r="CG27" t="s">
        <v>414</v>
      </c>
      <c r="CH27" t="s">
        <v>414</v>
      </c>
      <c r="CI27" t="s">
        <v>414</v>
      </c>
      <c r="CJ27">
        <f>$B$11*DH27+$C$11*DI27+$F$11*DT27*(1-DW27)</f>
        <v>0</v>
      </c>
      <c r="CK27">
        <f>CJ27*CL27</f>
        <v>0</v>
      </c>
      <c r="CL27">
        <f>($B$11*$D$9+$C$11*$D$9+$F$11*((EG27+DY27)/MAX(EG27+DY27+EH27, 0.1)*$I$9+EH27/MAX(EG27+DY27+EH27, 0.1)*$J$9))/($B$11+$C$11+$F$11)</f>
        <v>0</v>
      </c>
      <c r="CM27">
        <f>($B$11*$K$9+$C$11*$K$9+$F$11*((EG27+DY27)/MAX(EG27+DY27+EH27, 0.1)*$P$9+EH27/MAX(EG27+DY27+EH27, 0.1)*$Q$9))/($B$11+$C$11+$F$11)</f>
        <v>0</v>
      </c>
      <c r="CN27">
        <v>6</v>
      </c>
      <c r="CO27">
        <v>0.5</v>
      </c>
      <c r="CP27" t="s">
        <v>416</v>
      </c>
      <c r="CQ27">
        <v>2</v>
      </c>
      <c r="CR27">
        <v>1658242711</v>
      </c>
      <c r="CS27">
        <v>798.909</v>
      </c>
      <c r="CT27">
        <v>830.715</v>
      </c>
      <c r="CU27">
        <v>27.3386</v>
      </c>
      <c r="CV27">
        <v>23.063</v>
      </c>
      <c r="CW27">
        <v>773.119</v>
      </c>
      <c r="CX27">
        <v>24.0312</v>
      </c>
      <c r="CY27">
        <v>600.165</v>
      </c>
      <c r="CZ27">
        <v>101.198</v>
      </c>
      <c r="DA27">
        <v>0.09980120000000001</v>
      </c>
      <c r="DB27">
        <v>29.0817</v>
      </c>
      <c r="DC27">
        <v>28.7888</v>
      </c>
      <c r="DD27">
        <v>999.9</v>
      </c>
      <c r="DE27">
        <v>0</v>
      </c>
      <c r="DF27">
        <v>0</v>
      </c>
      <c r="DG27">
        <v>9985.620000000001</v>
      </c>
      <c r="DH27">
        <v>0</v>
      </c>
      <c r="DI27">
        <v>1235.91</v>
      </c>
      <c r="DJ27">
        <v>-32.2645</v>
      </c>
      <c r="DK27">
        <v>820.893</v>
      </c>
      <c r="DL27">
        <v>850.326</v>
      </c>
      <c r="DM27">
        <v>4.27562</v>
      </c>
      <c r="DN27">
        <v>830.715</v>
      </c>
      <c r="DO27">
        <v>23.063</v>
      </c>
      <c r="DP27">
        <v>2.76661</v>
      </c>
      <c r="DQ27">
        <v>2.33393</v>
      </c>
      <c r="DR27">
        <v>22.6862</v>
      </c>
      <c r="DS27">
        <v>19.9125</v>
      </c>
      <c r="DT27">
        <v>1499.97</v>
      </c>
      <c r="DU27">
        <v>0.9729910000000001</v>
      </c>
      <c r="DV27">
        <v>0.027009</v>
      </c>
      <c r="DW27">
        <v>0</v>
      </c>
      <c r="DX27">
        <v>2.3872</v>
      </c>
      <c r="DY27">
        <v>0</v>
      </c>
      <c r="DZ27">
        <v>17915.9</v>
      </c>
      <c r="EA27">
        <v>13303.2</v>
      </c>
      <c r="EB27">
        <v>37.875</v>
      </c>
      <c r="EC27">
        <v>39.25</v>
      </c>
      <c r="ED27">
        <v>38.25</v>
      </c>
      <c r="EE27">
        <v>38.125</v>
      </c>
      <c r="EF27">
        <v>38.125</v>
      </c>
      <c r="EG27">
        <v>1459.46</v>
      </c>
      <c r="EH27">
        <v>40.51</v>
      </c>
      <c r="EI27">
        <v>0</v>
      </c>
      <c r="EJ27">
        <v>111.2999999523163</v>
      </c>
      <c r="EK27">
        <v>0</v>
      </c>
      <c r="EL27">
        <v>2.337904</v>
      </c>
      <c r="EM27">
        <v>0.8449923192494737</v>
      </c>
      <c r="EN27">
        <v>-555.5230748125413</v>
      </c>
      <c r="EO27">
        <v>17927.292</v>
      </c>
      <c r="EP27">
        <v>15</v>
      </c>
      <c r="EQ27">
        <v>1658242734</v>
      </c>
      <c r="ER27" t="s">
        <v>461</v>
      </c>
      <c r="ES27">
        <v>1658242734</v>
      </c>
      <c r="ET27">
        <v>1658242299.1</v>
      </c>
      <c r="EU27">
        <v>9</v>
      </c>
      <c r="EV27">
        <v>0.122</v>
      </c>
      <c r="EW27">
        <v>0.001</v>
      </c>
      <c r="EX27">
        <v>25.79</v>
      </c>
      <c r="EY27">
        <v>2.955</v>
      </c>
      <c r="EZ27">
        <v>831</v>
      </c>
      <c r="FA27">
        <v>22</v>
      </c>
      <c r="FB27">
        <v>0.08</v>
      </c>
      <c r="FC27">
        <v>0.03</v>
      </c>
      <c r="FD27">
        <v>-32.2322731707317</v>
      </c>
      <c r="FE27">
        <v>1.878495470383269</v>
      </c>
      <c r="FF27">
        <v>0.2587147068183269</v>
      </c>
      <c r="FG27">
        <v>1</v>
      </c>
      <c r="FH27">
        <v>797.9066129032258</v>
      </c>
      <c r="FI27">
        <v>4.708306451612192</v>
      </c>
      <c r="FJ27">
        <v>0.3564313875447234</v>
      </c>
      <c r="FK27">
        <v>1</v>
      </c>
      <c r="FL27">
        <v>4.282262195121951</v>
      </c>
      <c r="FM27">
        <v>-0.07336390243902224</v>
      </c>
      <c r="FN27">
        <v>0.008469833272812704</v>
      </c>
      <c r="FO27">
        <v>1</v>
      </c>
      <c r="FP27">
        <v>27.31684516129032</v>
      </c>
      <c r="FQ27">
        <v>0.1500774193547831</v>
      </c>
      <c r="FR27">
        <v>0.01216782745497223</v>
      </c>
      <c r="FS27">
        <v>1</v>
      </c>
      <c r="FT27">
        <v>4</v>
      </c>
      <c r="FU27">
        <v>4</v>
      </c>
      <c r="FV27" t="s">
        <v>426</v>
      </c>
      <c r="FW27">
        <v>3.17763</v>
      </c>
      <c r="FX27">
        <v>2.79663</v>
      </c>
      <c r="FY27">
        <v>0.162277</v>
      </c>
      <c r="FZ27">
        <v>0.171017</v>
      </c>
      <c r="GA27">
        <v>0.121324</v>
      </c>
      <c r="GB27">
        <v>0.117907</v>
      </c>
      <c r="GC27">
        <v>26139.8</v>
      </c>
      <c r="GD27">
        <v>20574</v>
      </c>
      <c r="GE27">
        <v>29294.5</v>
      </c>
      <c r="GF27">
        <v>24269.8</v>
      </c>
      <c r="GG27">
        <v>32601.8</v>
      </c>
      <c r="GH27">
        <v>31251.1</v>
      </c>
      <c r="GI27">
        <v>40796.6</v>
      </c>
      <c r="GJ27">
        <v>39593.3</v>
      </c>
      <c r="GK27">
        <v>2.1729</v>
      </c>
      <c r="GL27">
        <v>1.88825</v>
      </c>
      <c r="GM27">
        <v>0.151508</v>
      </c>
      <c r="GN27">
        <v>0</v>
      </c>
      <c r="GO27">
        <v>26.3132</v>
      </c>
      <c r="GP27">
        <v>999.9</v>
      </c>
      <c r="GQ27">
        <v>69.2</v>
      </c>
      <c r="GR27">
        <v>32.9</v>
      </c>
      <c r="GS27">
        <v>34.3551</v>
      </c>
      <c r="GT27">
        <v>62.4584</v>
      </c>
      <c r="GU27">
        <v>40.7732</v>
      </c>
      <c r="GV27">
        <v>1</v>
      </c>
      <c r="GW27">
        <v>0.0250356</v>
      </c>
      <c r="GX27">
        <v>-2.87561</v>
      </c>
      <c r="GY27">
        <v>20.2381</v>
      </c>
      <c r="GZ27">
        <v>5.22583</v>
      </c>
      <c r="HA27">
        <v>11.9081</v>
      </c>
      <c r="HB27">
        <v>4.9637</v>
      </c>
      <c r="HC27">
        <v>3.292</v>
      </c>
      <c r="HD27">
        <v>9999</v>
      </c>
      <c r="HE27">
        <v>9999</v>
      </c>
      <c r="HF27">
        <v>9999</v>
      </c>
      <c r="HG27">
        <v>999.9</v>
      </c>
      <c r="HH27">
        <v>1.87718</v>
      </c>
      <c r="HI27">
        <v>1.87546</v>
      </c>
      <c r="HJ27">
        <v>1.87421</v>
      </c>
      <c r="HK27">
        <v>1.87344</v>
      </c>
      <c r="HL27">
        <v>1.87485</v>
      </c>
      <c r="HM27">
        <v>1.86981</v>
      </c>
      <c r="HN27">
        <v>1.874</v>
      </c>
      <c r="HO27">
        <v>1.8791</v>
      </c>
      <c r="HP27">
        <v>0</v>
      </c>
      <c r="HQ27">
        <v>0</v>
      </c>
      <c r="HR27">
        <v>0</v>
      </c>
      <c r="HS27">
        <v>0</v>
      </c>
      <c r="HT27" t="s">
        <v>419</v>
      </c>
      <c r="HU27" t="s">
        <v>420</v>
      </c>
      <c r="HV27" t="s">
        <v>421</v>
      </c>
      <c r="HW27" t="s">
        <v>422</v>
      </c>
      <c r="HX27" t="s">
        <v>422</v>
      </c>
      <c r="HY27" t="s">
        <v>421</v>
      </c>
      <c r="HZ27">
        <v>0</v>
      </c>
      <c r="IA27">
        <v>100</v>
      </c>
      <c r="IB27">
        <v>100</v>
      </c>
      <c r="IC27">
        <v>25.79</v>
      </c>
      <c r="ID27">
        <v>3.3074</v>
      </c>
      <c r="IE27">
        <v>13.86260818675611</v>
      </c>
      <c r="IF27">
        <v>0.01978926573752289</v>
      </c>
      <c r="IG27">
        <v>-7.274561305773912E-06</v>
      </c>
      <c r="IH27">
        <v>1.119864253144479E-09</v>
      </c>
      <c r="II27">
        <v>1.307462220228065</v>
      </c>
      <c r="IJ27">
        <v>0.1326643661050919</v>
      </c>
      <c r="IK27">
        <v>-0.003773007815557471</v>
      </c>
      <c r="IL27">
        <v>7.139450426060361E-05</v>
      </c>
      <c r="IM27">
        <v>-10</v>
      </c>
      <c r="IN27">
        <v>1836</v>
      </c>
      <c r="IO27">
        <v>-0</v>
      </c>
      <c r="IP27">
        <v>23</v>
      </c>
      <c r="IQ27">
        <v>1.4</v>
      </c>
      <c r="IR27">
        <v>6.9</v>
      </c>
      <c r="IS27">
        <v>1.90308</v>
      </c>
      <c r="IT27">
        <v>2.42798</v>
      </c>
      <c r="IU27">
        <v>1.42578</v>
      </c>
      <c r="IV27">
        <v>2.28271</v>
      </c>
      <c r="IW27">
        <v>1.54785</v>
      </c>
      <c r="IX27">
        <v>2.31934</v>
      </c>
      <c r="IY27">
        <v>36.3635</v>
      </c>
      <c r="IZ27">
        <v>15.3491</v>
      </c>
      <c r="JA27">
        <v>18</v>
      </c>
      <c r="JB27">
        <v>633.138</v>
      </c>
      <c r="JC27">
        <v>433.129</v>
      </c>
      <c r="JD27">
        <v>31.2775</v>
      </c>
      <c r="JE27">
        <v>27.4878</v>
      </c>
      <c r="JF27">
        <v>30.0004</v>
      </c>
      <c r="JG27">
        <v>27.3178</v>
      </c>
      <c r="JH27">
        <v>27.2407</v>
      </c>
      <c r="JI27">
        <v>38.1137</v>
      </c>
      <c r="JJ27">
        <v>35.7646</v>
      </c>
      <c r="JK27">
        <v>96.1224</v>
      </c>
      <c r="JL27">
        <v>31.3971</v>
      </c>
      <c r="JM27">
        <v>831.188</v>
      </c>
      <c r="JN27">
        <v>22.1022</v>
      </c>
      <c r="JO27">
        <v>95.9802</v>
      </c>
      <c r="JP27">
        <v>100.736</v>
      </c>
    </row>
    <row r="28" spans="1:276">
      <c r="A28">
        <v>12</v>
      </c>
      <c r="B28">
        <v>1658242818</v>
      </c>
      <c r="C28">
        <v>1277.400000095367</v>
      </c>
      <c r="D28" t="s">
        <v>462</v>
      </c>
      <c r="E28" t="s">
        <v>463</v>
      </c>
      <c r="F28" t="s">
        <v>408</v>
      </c>
      <c r="G28" t="s">
        <v>409</v>
      </c>
      <c r="H28" t="s">
        <v>410</v>
      </c>
      <c r="J28" t="s">
        <v>411</v>
      </c>
      <c r="K28" t="s">
        <v>412</v>
      </c>
      <c r="L28" t="s">
        <v>413</v>
      </c>
      <c r="M28">
        <v>1658242818</v>
      </c>
      <c r="N28">
        <f>(O28)/1000</f>
        <v>0</v>
      </c>
      <c r="O28">
        <f>1000*CY28*AM28*(CU28-CV28)/(100*CN28*(1000-AM28*CU28))</f>
        <v>0</v>
      </c>
      <c r="P28">
        <f>CY28*AM28*(CT28-CS28*(1000-AM28*CV28)/(1000-AM28*CU28))/(100*CN28)</f>
        <v>0</v>
      </c>
      <c r="Q28">
        <f>CS28 - IF(AM28&gt;1, P28*CN28*100.0/(AO28*DG28), 0)</f>
        <v>0</v>
      </c>
      <c r="R28">
        <f>((X28-N28/2)*Q28-P28)/(X28+N28/2)</f>
        <v>0</v>
      </c>
      <c r="S28">
        <f>R28*(CZ28+DA28)/1000.0</f>
        <v>0</v>
      </c>
      <c r="T28">
        <f>(CS28 - IF(AM28&gt;1, P28*CN28*100.0/(AO28*DG28), 0))*(CZ28+DA28)/1000.0</f>
        <v>0</v>
      </c>
      <c r="U28">
        <f>2.0/((1/W28-1/V28)+SIGN(W28)*SQRT((1/W28-1/V28)*(1/W28-1/V28) + 4*CO28/((CO28+1)*(CO28+1))*(2*1/W28*1/V28-1/V28*1/V28)))</f>
        <v>0</v>
      </c>
      <c r="V28">
        <f>IF(LEFT(CP28,1)&lt;&gt;"0",IF(LEFT(CP28,1)="1",3.0,CQ28),$D$5+$E$5*(DG28*CZ28/($K$5*1000))+$F$5*(DG28*CZ28/($K$5*1000))*MAX(MIN(CN28,$J$5),$I$5)*MAX(MIN(CN28,$J$5),$I$5)+$G$5*MAX(MIN(CN28,$J$5),$I$5)*(DG28*CZ28/($K$5*1000))+$H$5*(DG28*CZ28/($K$5*1000))*(DG28*CZ28/($K$5*1000)))</f>
        <v>0</v>
      </c>
      <c r="W28">
        <f>N28*(1000-(1000*0.61365*exp(17.502*AA28/(240.97+AA28))/(CZ28+DA28)+CU28)/2)/(1000*0.61365*exp(17.502*AA28/(240.97+AA28))/(CZ28+DA28)-CU28)</f>
        <v>0</v>
      </c>
      <c r="X28">
        <f>1/((CO28+1)/(U28/1.6)+1/(V28/1.37)) + CO28/((CO28+1)/(U28/1.6) + CO28/(V28/1.37))</f>
        <v>0</v>
      </c>
      <c r="Y28">
        <f>(CJ28*CM28)</f>
        <v>0</v>
      </c>
      <c r="Z28">
        <f>(DB28+(Y28+2*0.95*5.67E-8*(((DB28+$B$7)+273)^4-(DB28+273)^4)-44100*N28)/(1.84*29.3*V28+8*0.95*5.67E-8*(DB28+273)^3))</f>
        <v>0</v>
      </c>
      <c r="AA28">
        <f>($C$7*DC28+$D$7*DD28+$E$7*Z28)</f>
        <v>0</v>
      </c>
      <c r="AB28">
        <f>0.61365*exp(17.502*AA28/(240.97+AA28))</f>
        <v>0</v>
      </c>
      <c r="AC28">
        <f>(AD28/AE28*100)</f>
        <v>0</v>
      </c>
      <c r="AD28">
        <f>CU28*(CZ28+DA28)/1000</f>
        <v>0</v>
      </c>
      <c r="AE28">
        <f>0.61365*exp(17.502*DB28/(240.97+DB28))</f>
        <v>0</v>
      </c>
      <c r="AF28">
        <f>(AB28-CU28*(CZ28+DA28)/1000)</f>
        <v>0</v>
      </c>
      <c r="AG28">
        <f>(-N28*44100)</f>
        <v>0</v>
      </c>
      <c r="AH28">
        <f>2*29.3*V28*0.92*(DB28-AA28)</f>
        <v>0</v>
      </c>
      <c r="AI28">
        <f>2*0.95*5.67E-8*(((DB28+$B$7)+273)^4-(AA28+273)^4)</f>
        <v>0</v>
      </c>
      <c r="AJ28">
        <f>Y28+AI28+AG28+AH28</f>
        <v>0</v>
      </c>
      <c r="AK28">
        <v>0</v>
      </c>
      <c r="AL28">
        <v>0</v>
      </c>
      <c r="AM28">
        <f>IF(AK28*$H$13&gt;=AO28,1.0,(AO28/(AO28-AK28*$H$13)))</f>
        <v>0</v>
      </c>
      <c r="AN28">
        <f>(AM28-1)*100</f>
        <v>0</v>
      </c>
      <c r="AO28">
        <f>MAX(0,($B$13+$C$13*DG28)/(1+$D$13*DG28)*CZ28/(DB28+273)*$E$13)</f>
        <v>0</v>
      </c>
      <c r="AP28" t="s">
        <v>414</v>
      </c>
      <c r="AQ28">
        <v>0</v>
      </c>
      <c r="AR28">
        <v>0</v>
      </c>
      <c r="AS28">
        <v>0</v>
      </c>
      <c r="AT28">
        <f>1-AR28/AS28</f>
        <v>0</v>
      </c>
      <c r="AU28">
        <v>-1</v>
      </c>
      <c r="AV28" t="s">
        <v>464</v>
      </c>
      <c r="AW28">
        <v>10435.8</v>
      </c>
      <c r="AX28">
        <v>2.327580769230769</v>
      </c>
      <c r="AY28">
        <v>1.81</v>
      </c>
      <c r="AZ28">
        <f>1-AX28/AY28</f>
        <v>0</v>
      </c>
      <c r="BA28">
        <v>0.5</v>
      </c>
      <c r="BB28">
        <f>CK28</f>
        <v>0</v>
      </c>
      <c r="BC28">
        <f>P28</f>
        <v>0</v>
      </c>
      <c r="BD28">
        <f>AZ28*BA28*BB28</f>
        <v>0</v>
      </c>
      <c r="BE28">
        <f>(BC28-AU28)/BB28</f>
        <v>0</v>
      </c>
      <c r="BF28">
        <f>(AS28-AY28)/AY28</f>
        <v>0</v>
      </c>
      <c r="BG28">
        <f>AR28/(AT28+AR28/AY28)</f>
        <v>0</v>
      </c>
      <c r="BH28" t="s">
        <v>414</v>
      </c>
      <c r="BI28">
        <v>0</v>
      </c>
      <c r="BJ28">
        <f>IF(BI28&lt;&gt;0, BI28, BG28)</f>
        <v>0</v>
      </c>
      <c r="BK28">
        <f>1-BJ28/AY28</f>
        <v>0</v>
      </c>
      <c r="BL28">
        <f>(AY28-AX28)/(AY28-BJ28)</f>
        <v>0</v>
      </c>
      <c r="BM28">
        <f>(AS28-AY28)/(AS28-BJ28)</f>
        <v>0</v>
      </c>
      <c r="BN28">
        <f>(AY28-AX28)/(AY28-AR28)</f>
        <v>0</v>
      </c>
      <c r="BO28">
        <f>(AS28-AY28)/(AS28-AR28)</f>
        <v>0</v>
      </c>
      <c r="BP28">
        <f>(BL28*BJ28/AX28)</f>
        <v>0</v>
      </c>
      <c r="BQ28">
        <f>(1-BP28)</f>
        <v>0</v>
      </c>
      <c r="BR28" t="s">
        <v>414</v>
      </c>
      <c r="BS28" t="s">
        <v>414</v>
      </c>
      <c r="BT28" t="s">
        <v>414</v>
      </c>
      <c r="BU28" t="s">
        <v>414</v>
      </c>
      <c r="BV28" t="s">
        <v>414</v>
      </c>
      <c r="BW28" t="s">
        <v>414</v>
      </c>
      <c r="BX28" t="s">
        <v>414</v>
      </c>
      <c r="BY28" t="s">
        <v>414</v>
      </c>
      <c r="BZ28" t="s">
        <v>414</v>
      </c>
      <c r="CA28" t="s">
        <v>414</v>
      </c>
      <c r="CB28" t="s">
        <v>414</v>
      </c>
      <c r="CC28" t="s">
        <v>414</v>
      </c>
      <c r="CD28" t="s">
        <v>414</v>
      </c>
      <c r="CE28" t="s">
        <v>414</v>
      </c>
      <c r="CF28" t="s">
        <v>414</v>
      </c>
      <c r="CG28" t="s">
        <v>414</v>
      </c>
      <c r="CH28" t="s">
        <v>414</v>
      </c>
      <c r="CI28" t="s">
        <v>414</v>
      </c>
      <c r="CJ28">
        <f>$B$11*DH28+$C$11*DI28+$F$11*DT28*(1-DW28)</f>
        <v>0</v>
      </c>
      <c r="CK28">
        <f>CJ28*CL28</f>
        <v>0</v>
      </c>
      <c r="CL28">
        <f>($B$11*$D$9+$C$11*$D$9+$F$11*((EG28+DY28)/MAX(EG28+DY28+EH28, 0.1)*$I$9+EH28/MAX(EG28+DY28+EH28, 0.1)*$J$9))/($B$11+$C$11+$F$11)</f>
        <v>0</v>
      </c>
      <c r="CM28">
        <f>($B$11*$K$9+$C$11*$K$9+$F$11*((EG28+DY28)/MAX(EG28+DY28+EH28, 0.1)*$P$9+EH28/MAX(EG28+DY28+EH28, 0.1)*$Q$9))/($B$11+$C$11+$F$11)</f>
        <v>0</v>
      </c>
      <c r="CN28">
        <v>6</v>
      </c>
      <c r="CO28">
        <v>0.5</v>
      </c>
      <c r="CP28" t="s">
        <v>416</v>
      </c>
      <c r="CQ28">
        <v>2</v>
      </c>
      <c r="CR28">
        <v>1658242818</v>
      </c>
      <c r="CS28">
        <v>997.735</v>
      </c>
      <c r="CT28">
        <v>1032.68</v>
      </c>
      <c r="CU28">
        <v>27.741</v>
      </c>
      <c r="CV28">
        <v>23.3106</v>
      </c>
      <c r="CW28">
        <v>970.754</v>
      </c>
      <c r="CX28">
        <v>24.4053</v>
      </c>
      <c r="CY28">
        <v>600.121</v>
      </c>
      <c r="CZ28">
        <v>101.195</v>
      </c>
      <c r="DA28">
        <v>0.09987890000000001</v>
      </c>
      <c r="DB28">
        <v>29.4189</v>
      </c>
      <c r="DC28">
        <v>29.1945</v>
      </c>
      <c r="DD28">
        <v>999.9</v>
      </c>
      <c r="DE28">
        <v>0</v>
      </c>
      <c r="DF28">
        <v>0</v>
      </c>
      <c r="DG28">
        <v>9973.75</v>
      </c>
      <c r="DH28">
        <v>0</v>
      </c>
      <c r="DI28">
        <v>1243.12</v>
      </c>
      <c r="DJ28">
        <v>-34.5576</v>
      </c>
      <c r="DK28">
        <v>1026.6</v>
      </c>
      <c r="DL28">
        <v>1057.32</v>
      </c>
      <c r="DM28">
        <v>4.4304</v>
      </c>
      <c r="DN28">
        <v>1032.68</v>
      </c>
      <c r="DO28">
        <v>23.3106</v>
      </c>
      <c r="DP28">
        <v>2.80724</v>
      </c>
      <c r="DQ28">
        <v>2.35891</v>
      </c>
      <c r="DR28">
        <v>22.9267</v>
      </c>
      <c r="DS28">
        <v>20.0844</v>
      </c>
      <c r="DT28">
        <v>1500.02</v>
      </c>
      <c r="DU28">
        <v>0.973006</v>
      </c>
      <c r="DV28">
        <v>0.0269937</v>
      </c>
      <c r="DW28">
        <v>0</v>
      </c>
      <c r="DX28">
        <v>2.3086</v>
      </c>
      <c r="DY28">
        <v>0</v>
      </c>
      <c r="DZ28">
        <v>18013.9</v>
      </c>
      <c r="EA28">
        <v>13303.8</v>
      </c>
      <c r="EB28">
        <v>36.875</v>
      </c>
      <c r="EC28">
        <v>38.375</v>
      </c>
      <c r="ED28">
        <v>37.312</v>
      </c>
      <c r="EE28">
        <v>37</v>
      </c>
      <c r="EF28">
        <v>37.187</v>
      </c>
      <c r="EG28">
        <v>1459.53</v>
      </c>
      <c r="EH28">
        <v>40.49</v>
      </c>
      <c r="EI28">
        <v>0</v>
      </c>
      <c r="EJ28">
        <v>106.8000001907349</v>
      </c>
      <c r="EK28">
        <v>0</v>
      </c>
      <c r="EL28">
        <v>2.327580769230769</v>
      </c>
      <c r="EM28">
        <v>0.1491726410289159</v>
      </c>
      <c r="EN28">
        <v>-59.30598211336017</v>
      </c>
      <c r="EO28">
        <v>17892.77307692308</v>
      </c>
      <c r="EP28">
        <v>15</v>
      </c>
      <c r="EQ28">
        <v>1658242850</v>
      </c>
      <c r="ER28" t="s">
        <v>465</v>
      </c>
      <c r="ES28">
        <v>1658242850</v>
      </c>
      <c r="ET28">
        <v>1658242299.1</v>
      </c>
      <c r="EU28">
        <v>10</v>
      </c>
      <c r="EV28">
        <v>-0.6879999999999999</v>
      </c>
      <c r="EW28">
        <v>0.001</v>
      </c>
      <c r="EX28">
        <v>26.981</v>
      </c>
      <c r="EY28">
        <v>2.955</v>
      </c>
      <c r="EZ28">
        <v>1033</v>
      </c>
      <c r="FA28">
        <v>22</v>
      </c>
      <c r="FB28">
        <v>0.09</v>
      </c>
      <c r="FC28">
        <v>0.03</v>
      </c>
      <c r="FD28">
        <v>-34.10077804878049</v>
      </c>
      <c r="FE28">
        <v>0.746600696864027</v>
      </c>
      <c r="FF28">
        <v>0.4519940877620002</v>
      </c>
      <c r="FG28">
        <v>1</v>
      </c>
      <c r="FH28">
        <v>997.6596451612903</v>
      </c>
      <c r="FI28">
        <v>2.536354838706182</v>
      </c>
      <c r="FJ28">
        <v>0.1984097338252099</v>
      </c>
      <c r="FK28">
        <v>1</v>
      </c>
      <c r="FL28">
        <v>4.451525609756097</v>
      </c>
      <c r="FM28">
        <v>-0.05144780487804465</v>
      </c>
      <c r="FN28">
        <v>0.006602864510964077</v>
      </c>
      <c r="FO28">
        <v>1</v>
      </c>
      <c r="FP28">
        <v>27.73471612903226</v>
      </c>
      <c r="FQ28">
        <v>0.09253064516118753</v>
      </c>
      <c r="FR28">
        <v>0.007213969278943673</v>
      </c>
      <c r="FS28">
        <v>1</v>
      </c>
      <c r="FT28">
        <v>4</v>
      </c>
      <c r="FU28">
        <v>4</v>
      </c>
      <c r="FV28" t="s">
        <v>426</v>
      </c>
      <c r="FW28">
        <v>3.17748</v>
      </c>
      <c r="FX28">
        <v>2.79662</v>
      </c>
      <c r="FY28">
        <v>0.188503</v>
      </c>
      <c r="FZ28">
        <v>0.197024</v>
      </c>
      <c r="GA28">
        <v>0.122623</v>
      </c>
      <c r="GB28">
        <v>0.118767</v>
      </c>
      <c r="GC28">
        <v>25320.3</v>
      </c>
      <c r="GD28">
        <v>19928.9</v>
      </c>
      <c r="GE28">
        <v>29293.3</v>
      </c>
      <c r="GF28">
        <v>24270.4</v>
      </c>
      <c r="GG28">
        <v>32553.6</v>
      </c>
      <c r="GH28">
        <v>31222.3</v>
      </c>
      <c r="GI28">
        <v>40796.7</v>
      </c>
      <c r="GJ28">
        <v>39594.8</v>
      </c>
      <c r="GK28">
        <v>2.17222</v>
      </c>
      <c r="GL28">
        <v>1.88815</v>
      </c>
      <c r="GM28">
        <v>0.166856</v>
      </c>
      <c r="GN28">
        <v>0</v>
      </c>
      <c r="GO28">
        <v>26.4695</v>
      </c>
      <c r="GP28">
        <v>999.9</v>
      </c>
      <c r="GQ28">
        <v>69.3</v>
      </c>
      <c r="GR28">
        <v>33.1</v>
      </c>
      <c r="GS28">
        <v>34.7911</v>
      </c>
      <c r="GT28">
        <v>62.4084</v>
      </c>
      <c r="GU28">
        <v>40.9335</v>
      </c>
      <c r="GV28">
        <v>1</v>
      </c>
      <c r="GW28">
        <v>0.0220783</v>
      </c>
      <c r="GX28">
        <v>-0.0317293</v>
      </c>
      <c r="GY28">
        <v>20.2632</v>
      </c>
      <c r="GZ28">
        <v>5.22687</v>
      </c>
      <c r="HA28">
        <v>11.9081</v>
      </c>
      <c r="HB28">
        <v>4.9641</v>
      </c>
      <c r="HC28">
        <v>3.292</v>
      </c>
      <c r="HD28">
        <v>9999</v>
      </c>
      <c r="HE28">
        <v>9999</v>
      </c>
      <c r="HF28">
        <v>9999</v>
      </c>
      <c r="HG28">
        <v>999.9</v>
      </c>
      <c r="HH28">
        <v>1.87722</v>
      </c>
      <c r="HI28">
        <v>1.87549</v>
      </c>
      <c r="HJ28">
        <v>1.87424</v>
      </c>
      <c r="HK28">
        <v>1.87346</v>
      </c>
      <c r="HL28">
        <v>1.87485</v>
      </c>
      <c r="HM28">
        <v>1.86982</v>
      </c>
      <c r="HN28">
        <v>1.87402</v>
      </c>
      <c r="HO28">
        <v>1.87912</v>
      </c>
      <c r="HP28">
        <v>0</v>
      </c>
      <c r="HQ28">
        <v>0</v>
      </c>
      <c r="HR28">
        <v>0</v>
      </c>
      <c r="HS28">
        <v>0</v>
      </c>
      <c r="HT28" t="s">
        <v>419</v>
      </c>
      <c r="HU28" t="s">
        <v>420</v>
      </c>
      <c r="HV28" t="s">
        <v>421</v>
      </c>
      <c r="HW28" t="s">
        <v>422</v>
      </c>
      <c r="HX28" t="s">
        <v>422</v>
      </c>
      <c r="HY28" t="s">
        <v>421</v>
      </c>
      <c r="HZ28">
        <v>0</v>
      </c>
      <c r="IA28">
        <v>100</v>
      </c>
      <c r="IB28">
        <v>100</v>
      </c>
      <c r="IC28">
        <v>26.981</v>
      </c>
      <c r="ID28">
        <v>3.3357</v>
      </c>
      <c r="IE28">
        <v>13.98507625601456</v>
      </c>
      <c r="IF28">
        <v>0.01978926573752289</v>
      </c>
      <c r="IG28">
        <v>-7.274561305773912E-06</v>
      </c>
      <c r="IH28">
        <v>1.119864253144479E-09</v>
      </c>
      <c r="II28">
        <v>1.307462220228065</v>
      </c>
      <c r="IJ28">
        <v>0.1326643661050919</v>
      </c>
      <c r="IK28">
        <v>-0.003773007815557471</v>
      </c>
      <c r="IL28">
        <v>7.139450426060361E-05</v>
      </c>
      <c r="IM28">
        <v>-10</v>
      </c>
      <c r="IN28">
        <v>1836</v>
      </c>
      <c r="IO28">
        <v>-0</v>
      </c>
      <c r="IP28">
        <v>23</v>
      </c>
      <c r="IQ28">
        <v>1.4</v>
      </c>
      <c r="IR28">
        <v>8.6</v>
      </c>
      <c r="IS28">
        <v>2.28027</v>
      </c>
      <c r="IT28">
        <v>2.40601</v>
      </c>
      <c r="IU28">
        <v>1.42578</v>
      </c>
      <c r="IV28">
        <v>2.28271</v>
      </c>
      <c r="IW28">
        <v>1.54785</v>
      </c>
      <c r="IX28">
        <v>2.36572</v>
      </c>
      <c r="IY28">
        <v>36.4814</v>
      </c>
      <c r="IZ28">
        <v>15.3579</v>
      </c>
      <c r="JA28">
        <v>18</v>
      </c>
      <c r="JB28">
        <v>633.001</v>
      </c>
      <c r="JC28">
        <v>433.301</v>
      </c>
      <c r="JD28">
        <v>29.0845</v>
      </c>
      <c r="JE28">
        <v>27.5175</v>
      </c>
      <c r="JF28">
        <v>30</v>
      </c>
      <c r="JG28">
        <v>27.3517</v>
      </c>
      <c r="JH28">
        <v>27.2711</v>
      </c>
      <c r="JI28">
        <v>45.6445</v>
      </c>
      <c r="JJ28">
        <v>35.7646</v>
      </c>
      <c r="JK28">
        <v>96.1224</v>
      </c>
      <c r="JL28">
        <v>28.9081</v>
      </c>
      <c r="JM28">
        <v>1033.11</v>
      </c>
      <c r="JN28">
        <v>22.1022</v>
      </c>
      <c r="JO28">
        <v>95.9787</v>
      </c>
      <c r="JP28">
        <v>100.739</v>
      </c>
    </row>
    <row r="29" spans="1:276">
      <c r="A29">
        <v>13</v>
      </c>
      <c r="B29">
        <v>1658242935.5</v>
      </c>
      <c r="C29">
        <v>1394.900000095367</v>
      </c>
      <c r="D29" t="s">
        <v>466</v>
      </c>
      <c r="E29" t="s">
        <v>467</v>
      </c>
      <c r="F29" t="s">
        <v>408</v>
      </c>
      <c r="G29" t="s">
        <v>409</v>
      </c>
      <c r="H29" t="s">
        <v>410</v>
      </c>
      <c r="J29" t="s">
        <v>411</v>
      </c>
      <c r="K29" t="s">
        <v>412</v>
      </c>
      <c r="L29" t="s">
        <v>413</v>
      </c>
      <c r="M29">
        <v>1658242935.5</v>
      </c>
      <c r="N29">
        <f>(O29)/1000</f>
        <v>0</v>
      </c>
      <c r="O29">
        <f>1000*CY29*AM29*(CU29-CV29)/(100*CN29*(1000-AM29*CU29))</f>
        <v>0</v>
      </c>
      <c r="P29">
        <f>CY29*AM29*(CT29-CS29*(1000-AM29*CV29)/(1000-AM29*CU29))/(100*CN29)</f>
        <v>0</v>
      </c>
      <c r="Q29">
        <f>CS29 - IF(AM29&gt;1, P29*CN29*100.0/(AO29*DG29), 0)</f>
        <v>0</v>
      </c>
      <c r="R29">
        <f>((X29-N29/2)*Q29-P29)/(X29+N29/2)</f>
        <v>0</v>
      </c>
      <c r="S29">
        <f>R29*(CZ29+DA29)/1000.0</f>
        <v>0</v>
      </c>
      <c r="T29">
        <f>(CS29 - IF(AM29&gt;1, P29*CN29*100.0/(AO29*DG29), 0))*(CZ29+DA29)/1000.0</f>
        <v>0</v>
      </c>
      <c r="U29">
        <f>2.0/((1/W29-1/V29)+SIGN(W29)*SQRT((1/W29-1/V29)*(1/W29-1/V29) + 4*CO29/((CO29+1)*(CO29+1))*(2*1/W29*1/V29-1/V29*1/V29)))</f>
        <v>0</v>
      </c>
      <c r="V29">
        <f>IF(LEFT(CP29,1)&lt;&gt;"0",IF(LEFT(CP29,1)="1",3.0,CQ29),$D$5+$E$5*(DG29*CZ29/($K$5*1000))+$F$5*(DG29*CZ29/($K$5*1000))*MAX(MIN(CN29,$J$5),$I$5)*MAX(MIN(CN29,$J$5),$I$5)+$G$5*MAX(MIN(CN29,$J$5),$I$5)*(DG29*CZ29/($K$5*1000))+$H$5*(DG29*CZ29/($K$5*1000))*(DG29*CZ29/($K$5*1000)))</f>
        <v>0</v>
      </c>
      <c r="W29">
        <f>N29*(1000-(1000*0.61365*exp(17.502*AA29/(240.97+AA29))/(CZ29+DA29)+CU29)/2)/(1000*0.61365*exp(17.502*AA29/(240.97+AA29))/(CZ29+DA29)-CU29)</f>
        <v>0</v>
      </c>
      <c r="X29">
        <f>1/((CO29+1)/(U29/1.6)+1/(V29/1.37)) + CO29/((CO29+1)/(U29/1.6) + CO29/(V29/1.37))</f>
        <v>0</v>
      </c>
      <c r="Y29">
        <f>(CJ29*CM29)</f>
        <v>0</v>
      </c>
      <c r="Z29">
        <f>(DB29+(Y29+2*0.95*5.67E-8*(((DB29+$B$7)+273)^4-(DB29+273)^4)-44100*N29)/(1.84*29.3*V29+8*0.95*5.67E-8*(DB29+273)^3))</f>
        <v>0</v>
      </c>
      <c r="AA29">
        <f>($C$7*DC29+$D$7*DD29+$E$7*Z29)</f>
        <v>0</v>
      </c>
      <c r="AB29">
        <f>0.61365*exp(17.502*AA29/(240.97+AA29))</f>
        <v>0</v>
      </c>
      <c r="AC29">
        <f>(AD29/AE29*100)</f>
        <v>0</v>
      </c>
      <c r="AD29">
        <f>CU29*(CZ29+DA29)/1000</f>
        <v>0</v>
      </c>
      <c r="AE29">
        <f>0.61365*exp(17.502*DB29/(240.97+DB29))</f>
        <v>0</v>
      </c>
      <c r="AF29">
        <f>(AB29-CU29*(CZ29+DA29)/1000)</f>
        <v>0</v>
      </c>
      <c r="AG29">
        <f>(-N29*44100)</f>
        <v>0</v>
      </c>
      <c r="AH29">
        <f>2*29.3*V29*0.92*(DB29-AA29)</f>
        <v>0</v>
      </c>
      <c r="AI29">
        <f>2*0.95*5.67E-8*(((DB29+$B$7)+273)^4-(AA29+273)^4)</f>
        <v>0</v>
      </c>
      <c r="AJ29">
        <f>Y29+AI29+AG29+AH29</f>
        <v>0</v>
      </c>
      <c r="AK29">
        <v>0</v>
      </c>
      <c r="AL29">
        <v>0</v>
      </c>
      <c r="AM29">
        <f>IF(AK29*$H$13&gt;=AO29,1.0,(AO29/(AO29-AK29*$H$13)))</f>
        <v>0</v>
      </c>
      <c r="AN29">
        <f>(AM29-1)*100</f>
        <v>0</v>
      </c>
      <c r="AO29">
        <f>MAX(0,($B$13+$C$13*DG29)/(1+$D$13*DG29)*CZ29/(DB29+273)*$E$13)</f>
        <v>0</v>
      </c>
      <c r="AP29" t="s">
        <v>414</v>
      </c>
      <c r="AQ29">
        <v>0</v>
      </c>
      <c r="AR29">
        <v>0</v>
      </c>
      <c r="AS29">
        <v>0</v>
      </c>
      <c r="AT29">
        <f>1-AR29/AS29</f>
        <v>0</v>
      </c>
      <c r="AU29">
        <v>-1</v>
      </c>
      <c r="AV29" t="s">
        <v>468</v>
      </c>
      <c r="AW29">
        <v>10437.8</v>
      </c>
      <c r="AX29">
        <v>2.281569230769231</v>
      </c>
      <c r="AY29">
        <v>1.31</v>
      </c>
      <c r="AZ29">
        <f>1-AX29/AY29</f>
        <v>0</v>
      </c>
      <c r="BA29">
        <v>0.5</v>
      </c>
      <c r="BB29">
        <f>CK29</f>
        <v>0</v>
      </c>
      <c r="BC29">
        <f>P29</f>
        <v>0</v>
      </c>
      <c r="BD29">
        <f>AZ29*BA29*BB29</f>
        <v>0</v>
      </c>
      <c r="BE29">
        <f>(BC29-AU29)/BB29</f>
        <v>0</v>
      </c>
      <c r="BF29">
        <f>(AS29-AY29)/AY29</f>
        <v>0</v>
      </c>
      <c r="BG29">
        <f>AR29/(AT29+AR29/AY29)</f>
        <v>0</v>
      </c>
      <c r="BH29" t="s">
        <v>414</v>
      </c>
      <c r="BI29">
        <v>0</v>
      </c>
      <c r="BJ29">
        <f>IF(BI29&lt;&gt;0, BI29, BG29)</f>
        <v>0</v>
      </c>
      <c r="BK29">
        <f>1-BJ29/AY29</f>
        <v>0</v>
      </c>
      <c r="BL29">
        <f>(AY29-AX29)/(AY29-BJ29)</f>
        <v>0</v>
      </c>
      <c r="BM29">
        <f>(AS29-AY29)/(AS29-BJ29)</f>
        <v>0</v>
      </c>
      <c r="BN29">
        <f>(AY29-AX29)/(AY29-AR29)</f>
        <v>0</v>
      </c>
      <c r="BO29">
        <f>(AS29-AY29)/(AS29-AR29)</f>
        <v>0</v>
      </c>
      <c r="BP29">
        <f>(BL29*BJ29/AX29)</f>
        <v>0</v>
      </c>
      <c r="BQ29">
        <f>(1-BP29)</f>
        <v>0</v>
      </c>
      <c r="BR29" t="s">
        <v>414</v>
      </c>
      <c r="BS29" t="s">
        <v>414</v>
      </c>
      <c r="BT29" t="s">
        <v>414</v>
      </c>
      <c r="BU29" t="s">
        <v>414</v>
      </c>
      <c r="BV29" t="s">
        <v>414</v>
      </c>
      <c r="BW29" t="s">
        <v>414</v>
      </c>
      <c r="BX29" t="s">
        <v>414</v>
      </c>
      <c r="BY29" t="s">
        <v>414</v>
      </c>
      <c r="BZ29" t="s">
        <v>414</v>
      </c>
      <c r="CA29" t="s">
        <v>414</v>
      </c>
      <c r="CB29" t="s">
        <v>414</v>
      </c>
      <c r="CC29" t="s">
        <v>414</v>
      </c>
      <c r="CD29" t="s">
        <v>414</v>
      </c>
      <c r="CE29" t="s">
        <v>414</v>
      </c>
      <c r="CF29" t="s">
        <v>414</v>
      </c>
      <c r="CG29" t="s">
        <v>414</v>
      </c>
      <c r="CH29" t="s">
        <v>414</v>
      </c>
      <c r="CI29" t="s">
        <v>414</v>
      </c>
      <c r="CJ29">
        <f>$B$11*DH29+$C$11*DI29+$F$11*DT29*(1-DW29)</f>
        <v>0</v>
      </c>
      <c r="CK29">
        <f>CJ29*CL29</f>
        <v>0</v>
      </c>
      <c r="CL29">
        <f>($B$11*$D$9+$C$11*$D$9+$F$11*((EG29+DY29)/MAX(EG29+DY29+EH29, 0.1)*$I$9+EH29/MAX(EG29+DY29+EH29, 0.1)*$J$9))/($B$11+$C$11+$F$11)</f>
        <v>0</v>
      </c>
      <c r="CM29">
        <f>($B$11*$K$9+$C$11*$K$9+$F$11*((EG29+DY29)/MAX(EG29+DY29+EH29, 0.1)*$P$9+EH29/MAX(EG29+DY29+EH29, 0.1)*$Q$9))/($B$11+$C$11+$F$11)</f>
        <v>0</v>
      </c>
      <c r="CN29">
        <v>6</v>
      </c>
      <c r="CO29">
        <v>0.5</v>
      </c>
      <c r="CP29" t="s">
        <v>416</v>
      </c>
      <c r="CQ29">
        <v>2</v>
      </c>
      <c r="CR29">
        <v>1658242935.5</v>
      </c>
      <c r="CS29">
        <v>1198.459</v>
      </c>
      <c r="CT29">
        <v>1234.28</v>
      </c>
      <c r="CU29">
        <v>27.5551</v>
      </c>
      <c r="CV29">
        <v>23.5626</v>
      </c>
      <c r="CW29">
        <v>1169.98</v>
      </c>
      <c r="CX29">
        <v>24.5121</v>
      </c>
      <c r="CY29">
        <v>600.332</v>
      </c>
      <c r="CZ29">
        <v>101.193</v>
      </c>
      <c r="DA29">
        <v>0.0997695</v>
      </c>
      <c r="DB29">
        <v>29.035</v>
      </c>
      <c r="DC29">
        <v>29.0513</v>
      </c>
      <c r="DD29">
        <v>999.9</v>
      </c>
      <c r="DE29">
        <v>0</v>
      </c>
      <c r="DF29">
        <v>0</v>
      </c>
      <c r="DG29">
        <v>10020</v>
      </c>
      <c r="DH29">
        <v>0</v>
      </c>
      <c r="DI29">
        <v>1250.12</v>
      </c>
      <c r="DJ29">
        <v>-36.02</v>
      </c>
      <c r="DK29">
        <v>1232.6</v>
      </c>
      <c r="DL29">
        <v>1264.07</v>
      </c>
      <c r="DM29">
        <v>4.29328</v>
      </c>
      <c r="DN29">
        <v>1234.28</v>
      </c>
      <c r="DO29">
        <v>23.5626</v>
      </c>
      <c r="DP29">
        <v>2.81882</v>
      </c>
      <c r="DQ29">
        <v>2.38437</v>
      </c>
      <c r="DR29">
        <v>22.9947</v>
      </c>
      <c r="DS29">
        <v>20.258</v>
      </c>
      <c r="DT29">
        <v>1499.93</v>
      </c>
      <c r="DU29">
        <v>0.973001</v>
      </c>
      <c r="DV29">
        <v>0.0269988</v>
      </c>
      <c r="DW29">
        <v>0</v>
      </c>
      <c r="DX29">
        <v>2.3557</v>
      </c>
      <c r="DY29">
        <v>0</v>
      </c>
      <c r="DZ29">
        <v>18035.4</v>
      </c>
      <c r="EA29">
        <v>13303</v>
      </c>
      <c r="EB29">
        <v>36.25</v>
      </c>
      <c r="EC29">
        <v>38</v>
      </c>
      <c r="ED29">
        <v>36.812</v>
      </c>
      <c r="EE29">
        <v>36.562</v>
      </c>
      <c r="EF29">
        <v>36.562</v>
      </c>
      <c r="EG29">
        <v>1459.43</v>
      </c>
      <c r="EH29">
        <v>40.5</v>
      </c>
      <c r="EI29">
        <v>0</v>
      </c>
      <c r="EJ29">
        <v>117.2999999523163</v>
      </c>
      <c r="EK29">
        <v>0</v>
      </c>
      <c r="EL29">
        <v>2.281569230769231</v>
      </c>
      <c r="EM29">
        <v>-0.6787350336461477</v>
      </c>
      <c r="EN29">
        <v>-913.7846164574036</v>
      </c>
      <c r="EO29">
        <v>18080.04615384615</v>
      </c>
      <c r="EP29">
        <v>15</v>
      </c>
      <c r="EQ29">
        <v>1658242967</v>
      </c>
      <c r="ER29" t="s">
        <v>469</v>
      </c>
      <c r="ES29">
        <v>1658242967</v>
      </c>
      <c r="ET29">
        <v>1658242965.5</v>
      </c>
      <c r="EU29">
        <v>11</v>
      </c>
      <c r="EV29">
        <v>-0.068</v>
      </c>
      <c r="EW29">
        <v>-0.021</v>
      </c>
      <c r="EX29">
        <v>28.479</v>
      </c>
      <c r="EY29">
        <v>3.043</v>
      </c>
      <c r="EZ29">
        <v>1234</v>
      </c>
      <c r="FA29">
        <v>24</v>
      </c>
      <c r="FB29">
        <v>0.05</v>
      </c>
      <c r="FC29">
        <v>0.03</v>
      </c>
      <c r="FD29">
        <v>-35.57310750000001</v>
      </c>
      <c r="FE29">
        <v>1.456103189493576</v>
      </c>
      <c r="FF29">
        <v>0.3765045666306721</v>
      </c>
      <c r="FG29">
        <v>1</v>
      </c>
      <c r="FH29">
        <v>1197.930333333333</v>
      </c>
      <c r="FI29">
        <v>3.17979977753197</v>
      </c>
      <c r="FJ29">
        <v>0.2335306308721758</v>
      </c>
      <c r="FK29">
        <v>1</v>
      </c>
      <c r="FL29">
        <v>4.30273225</v>
      </c>
      <c r="FM29">
        <v>-0.05297166979362149</v>
      </c>
      <c r="FN29">
        <v>0.005684670829300486</v>
      </c>
      <c r="FO29">
        <v>1</v>
      </c>
      <c r="FP29">
        <v>27.83742333333333</v>
      </c>
      <c r="FQ29">
        <v>0.1618411568409145</v>
      </c>
      <c r="FR29">
        <v>0.01183747392347219</v>
      </c>
      <c r="FS29">
        <v>1</v>
      </c>
      <c r="FT29">
        <v>4</v>
      </c>
      <c r="FU29">
        <v>4</v>
      </c>
      <c r="FV29" t="s">
        <v>426</v>
      </c>
      <c r="FW29">
        <v>3.17789</v>
      </c>
      <c r="FX29">
        <v>2.7969</v>
      </c>
      <c r="FY29">
        <v>0.212321</v>
      </c>
      <c r="FZ29">
        <v>0.220506</v>
      </c>
      <c r="GA29">
        <v>0.122979</v>
      </c>
      <c r="GB29">
        <v>0.119634</v>
      </c>
      <c r="GC29">
        <v>24577.4</v>
      </c>
      <c r="GD29">
        <v>19346</v>
      </c>
      <c r="GE29">
        <v>29293.9</v>
      </c>
      <c r="GF29">
        <v>24270.5</v>
      </c>
      <c r="GG29">
        <v>32543.1</v>
      </c>
      <c r="GH29">
        <v>31192.1</v>
      </c>
      <c r="GI29">
        <v>40799</v>
      </c>
      <c r="GJ29">
        <v>39594.9</v>
      </c>
      <c r="GK29">
        <v>2.1716</v>
      </c>
      <c r="GL29">
        <v>1.8878</v>
      </c>
      <c r="GM29">
        <v>0.131711</v>
      </c>
      <c r="GN29">
        <v>0</v>
      </c>
      <c r="GO29">
        <v>26.9007</v>
      </c>
      <c r="GP29">
        <v>999.9</v>
      </c>
      <c r="GQ29">
        <v>69.3</v>
      </c>
      <c r="GR29">
        <v>33.3</v>
      </c>
      <c r="GS29">
        <v>35.1852</v>
      </c>
      <c r="GT29">
        <v>62.4384</v>
      </c>
      <c r="GU29">
        <v>39.9079</v>
      </c>
      <c r="GV29">
        <v>1</v>
      </c>
      <c r="GW29">
        <v>0.0229345</v>
      </c>
      <c r="GX29">
        <v>-0.126471</v>
      </c>
      <c r="GY29">
        <v>20.2637</v>
      </c>
      <c r="GZ29">
        <v>5.22687</v>
      </c>
      <c r="HA29">
        <v>11.9081</v>
      </c>
      <c r="HB29">
        <v>4.9637</v>
      </c>
      <c r="HC29">
        <v>3.292</v>
      </c>
      <c r="HD29">
        <v>9999</v>
      </c>
      <c r="HE29">
        <v>9999</v>
      </c>
      <c r="HF29">
        <v>9999</v>
      </c>
      <c r="HG29">
        <v>999.9</v>
      </c>
      <c r="HH29">
        <v>1.87726</v>
      </c>
      <c r="HI29">
        <v>1.87548</v>
      </c>
      <c r="HJ29">
        <v>1.87424</v>
      </c>
      <c r="HK29">
        <v>1.87345</v>
      </c>
      <c r="HL29">
        <v>1.87486</v>
      </c>
      <c r="HM29">
        <v>1.86983</v>
      </c>
      <c r="HN29">
        <v>1.87407</v>
      </c>
      <c r="HO29">
        <v>1.87912</v>
      </c>
      <c r="HP29">
        <v>0</v>
      </c>
      <c r="HQ29">
        <v>0</v>
      </c>
      <c r="HR29">
        <v>0</v>
      </c>
      <c r="HS29">
        <v>0</v>
      </c>
      <c r="HT29" t="s">
        <v>419</v>
      </c>
      <c r="HU29" t="s">
        <v>420</v>
      </c>
      <c r="HV29" t="s">
        <v>421</v>
      </c>
      <c r="HW29" t="s">
        <v>422</v>
      </c>
      <c r="HX29" t="s">
        <v>422</v>
      </c>
      <c r="HY29" t="s">
        <v>421</v>
      </c>
      <c r="HZ29">
        <v>0</v>
      </c>
      <c r="IA29">
        <v>100</v>
      </c>
      <c r="IB29">
        <v>100</v>
      </c>
      <c r="IC29">
        <v>28.479</v>
      </c>
      <c r="ID29">
        <v>3.043</v>
      </c>
      <c r="IE29">
        <v>13.29656415193223</v>
      </c>
      <c r="IF29">
        <v>0.01978926573752289</v>
      </c>
      <c r="IG29">
        <v>-7.274561305773912E-06</v>
      </c>
      <c r="IH29">
        <v>1.119864253144479E-09</v>
      </c>
      <c r="II29">
        <v>1.307462220228065</v>
      </c>
      <c r="IJ29">
        <v>0.1326643661050919</v>
      </c>
      <c r="IK29">
        <v>-0.003773007815557471</v>
      </c>
      <c r="IL29">
        <v>7.139450426060361E-05</v>
      </c>
      <c r="IM29">
        <v>-10</v>
      </c>
      <c r="IN29">
        <v>1836</v>
      </c>
      <c r="IO29">
        <v>-0</v>
      </c>
      <c r="IP29">
        <v>23</v>
      </c>
      <c r="IQ29">
        <v>1.4</v>
      </c>
      <c r="IR29">
        <v>10.6</v>
      </c>
      <c r="IS29">
        <v>2.64404</v>
      </c>
      <c r="IT29">
        <v>2.39868</v>
      </c>
      <c r="IU29">
        <v>1.42578</v>
      </c>
      <c r="IV29">
        <v>2.28271</v>
      </c>
      <c r="IW29">
        <v>1.54785</v>
      </c>
      <c r="IX29">
        <v>2.35352</v>
      </c>
      <c r="IY29">
        <v>36.6469</v>
      </c>
      <c r="IZ29">
        <v>15.3491</v>
      </c>
      <c r="JA29">
        <v>18</v>
      </c>
      <c r="JB29">
        <v>633.086</v>
      </c>
      <c r="JC29">
        <v>433.514</v>
      </c>
      <c r="JD29">
        <v>27.9097</v>
      </c>
      <c r="JE29">
        <v>27.5827</v>
      </c>
      <c r="JF29">
        <v>30.0002</v>
      </c>
      <c r="JG29">
        <v>27.403</v>
      </c>
      <c r="JH29">
        <v>27.3263</v>
      </c>
      <c r="JI29">
        <v>52.9313</v>
      </c>
      <c r="JJ29">
        <v>35.7646</v>
      </c>
      <c r="JK29">
        <v>96.1224</v>
      </c>
      <c r="JL29">
        <v>27.8931</v>
      </c>
      <c r="JM29">
        <v>1234.69</v>
      </c>
      <c r="JN29">
        <v>22.1022</v>
      </c>
      <c r="JO29">
        <v>95.98269999999999</v>
      </c>
      <c r="JP29">
        <v>100.74</v>
      </c>
    </row>
    <row r="30" spans="1:276">
      <c r="A30">
        <v>14</v>
      </c>
      <c r="B30">
        <v>1658243057</v>
      </c>
      <c r="C30">
        <v>1516.400000095367</v>
      </c>
      <c r="D30" t="s">
        <v>470</v>
      </c>
      <c r="E30" t="s">
        <v>471</v>
      </c>
      <c r="F30" t="s">
        <v>408</v>
      </c>
      <c r="G30" t="s">
        <v>409</v>
      </c>
      <c r="H30" t="s">
        <v>410</v>
      </c>
      <c r="J30" t="s">
        <v>411</v>
      </c>
      <c r="K30" t="s">
        <v>412</v>
      </c>
      <c r="L30" t="s">
        <v>413</v>
      </c>
      <c r="M30">
        <v>1658243057</v>
      </c>
      <c r="N30">
        <f>(O30)/1000</f>
        <v>0</v>
      </c>
      <c r="O30">
        <f>1000*CY30*AM30*(CU30-CV30)/(100*CN30*(1000-AM30*CU30))</f>
        <v>0</v>
      </c>
      <c r="P30">
        <f>CY30*AM30*(CT30-CS30*(1000-AM30*CV30)/(1000-AM30*CU30))/(100*CN30)</f>
        <v>0</v>
      </c>
      <c r="Q30">
        <f>CS30 - IF(AM30&gt;1, P30*CN30*100.0/(AO30*DG30), 0)</f>
        <v>0</v>
      </c>
      <c r="R30">
        <f>((X30-N30/2)*Q30-P30)/(X30+N30/2)</f>
        <v>0</v>
      </c>
      <c r="S30">
        <f>R30*(CZ30+DA30)/1000.0</f>
        <v>0</v>
      </c>
      <c r="T30">
        <f>(CS30 - IF(AM30&gt;1, P30*CN30*100.0/(AO30*DG30), 0))*(CZ30+DA30)/1000.0</f>
        <v>0</v>
      </c>
      <c r="U30">
        <f>2.0/((1/W30-1/V30)+SIGN(W30)*SQRT((1/W30-1/V30)*(1/W30-1/V30) + 4*CO30/((CO30+1)*(CO30+1))*(2*1/W30*1/V30-1/V30*1/V30)))</f>
        <v>0</v>
      </c>
      <c r="V30">
        <f>IF(LEFT(CP30,1)&lt;&gt;"0",IF(LEFT(CP30,1)="1",3.0,CQ30),$D$5+$E$5*(DG30*CZ30/($K$5*1000))+$F$5*(DG30*CZ30/($K$5*1000))*MAX(MIN(CN30,$J$5),$I$5)*MAX(MIN(CN30,$J$5),$I$5)+$G$5*MAX(MIN(CN30,$J$5),$I$5)*(DG30*CZ30/($K$5*1000))+$H$5*(DG30*CZ30/($K$5*1000))*(DG30*CZ30/($K$5*1000)))</f>
        <v>0</v>
      </c>
      <c r="W30">
        <f>N30*(1000-(1000*0.61365*exp(17.502*AA30/(240.97+AA30))/(CZ30+DA30)+CU30)/2)/(1000*0.61365*exp(17.502*AA30/(240.97+AA30))/(CZ30+DA30)-CU30)</f>
        <v>0</v>
      </c>
      <c r="X30">
        <f>1/((CO30+1)/(U30/1.6)+1/(V30/1.37)) + CO30/((CO30+1)/(U30/1.6) + CO30/(V30/1.37))</f>
        <v>0</v>
      </c>
      <c r="Y30">
        <f>(CJ30*CM30)</f>
        <v>0</v>
      </c>
      <c r="Z30">
        <f>(DB30+(Y30+2*0.95*5.67E-8*(((DB30+$B$7)+273)^4-(DB30+273)^4)-44100*N30)/(1.84*29.3*V30+8*0.95*5.67E-8*(DB30+273)^3))</f>
        <v>0</v>
      </c>
      <c r="AA30">
        <f>($C$7*DC30+$D$7*DD30+$E$7*Z30)</f>
        <v>0</v>
      </c>
      <c r="AB30">
        <f>0.61365*exp(17.502*AA30/(240.97+AA30))</f>
        <v>0</v>
      </c>
      <c r="AC30">
        <f>(AD30/AE30*100)</f>
        <v>0</v>
      </c>
      <c r="AD30">
        <f>CU30*(CZ30+DA30)/1000</f>
        <v>0</v>
      </c>
      <c r="AE30">
        <f>0.61365*exp(17.502*DB30/(240.97+DB30))</f>
        <v>0</v>
      </c>
      <c r="AF30">
        <f>(AB30-CU30*(CZ30+DA30)/1000)</f>
        <v>0</v>
      </c>
      <c r="AG30">
        <f>(-N30*44100)</f>
        <v>0</v>
      </c>
      <c r="AH30">
        <f>2*29.3*V30*0.92*(DB30-AA30)</f>
        <v>0</v>
      </c>
      <c r="AI30">
        <f>2*0.95*5.67E-8*(((DB30+$B$7)+273)^4-(AA30+273)^4)</f>
        <v>0</v>
      </c>
      <c r="AJ30">
        <f>Y30+AI30+AG30+AH30</f>
        <v>0</v>
      </c>
      <c r="AK30">
        <v>0</v>
      </c>
      <c r="AL30">
        <v>0</v>
      </c>
      <c r="AM30">
        <f>IF(AK30*$H$13&gt;=AO30,1.0,(AO30/(AO30-AK30*$H$13)))</f>
        <v>0</v>
      </c>
      <c r="AN30">
        <f>(AM30-1)*100</f>
        <v>0</v>
      </c>
      <c r="AO30">
        <f>MAX(0,($B$13+$C$13*DG30)/(1+$D$13*DG30)*CZ30/(DB30+273)*$E$13)</f>
        <v>0</v>
      </c>
      <c r="AP30" t="s">
        <v>414</v>
      </c>
      <c r="AQ30">
        <v>0</v>
      </c>
      <c r="AR30">
        <v>0</v>
      </c>
      <c r="AS30">
        <v>0</v>
      </c>
      <c r="AT30">
        <f>1-AR30/AS30</f>
        <v>0</v>
      </c>
      <c r="AU30">
        <v>-1</v>
      </c>
      <c r="AV30" t="s">
        <v>472</v>
      </c>
      <c r="AW30">
        <v>10429</v>
      </c>
      <c r="AX30">
        <v>2.348461538461538</v>
      </c>
      <c r="AY30">
        <v>1.65</v>
      </c>
      <c r="AZ30">
        <f>1-AX30/AY30</f>
        <v>0</v>
      </c>
      <c r="BA30">
        <v>0.5</v>
      </c>
      <c r="BB30">
        <f>CK30</f>
        <v>0</v>
      </c>
      <c r="BC30">
        <f>P30</f>
        <v>0</v>
      </c>
      <c r="BD30">
        <f>AZ30*BA30*BB30</f>
        <v>0</v>
      </c>
      <c r="BE30">
        <f>(BC30-AU30)/BB30</f>
        <v>0</v>
      </c>
      <c r="BF30">
        <f>(AS30-AY30)/AY30</f>
        <v>0</v>
      </c>
      <c r="BG30">
        <f>AR30/(AT30+AR30/AY30)</f>
        <v>0</v>
      </c>
      <c r="BH30" t="s">
        <v>414</v>
      </c>
      <c r="BI30">
        <v>0</v>
      </c>
      <c r="BJ30">
        <f>IF(BI30&lt;&gt;0, BI30, BG30)</f>
        <v>0</v>
      </c>
      <c r="BK30">
        <f>1-BJ30/AY30</f>
        <v>0</v>
      </c>
      <c r="BL30">
        <f>(AY30-AX30)/(AY30-BJ30)</f>
        <v>0</v>
      </c>
      <c r="BM30">
        <f>(AS30-AY30)/(AS30-BJ30)</f>
        <v>0</v>
      </c>
      <c r="BN30">
        <f>(AY30-AX30)/(AY30-AR30)</f>
        <v>0</v>
      </c>
      <c r="BO30">
        <f>(AS30-AY30)/(AS30-AR30)</f>
        <v>0</v>
      </c>
      <c r="BP30">
        <f>(BL30*BJ30/AX30)</f>
        <v>0</v>
      </c>
      <c r="BQ30">
        <f>(1-BP30)</f>
        <v>0</v>
      </c>
      <c r="BR30" t="s">
        <v>414</v>
      </c>
      <c r="BS30" t="s">
        <v>414</v>
      </c>
      <c r="BT30" t="s">
        <v>414</v>
      </c>
      <c r="BU30" t="s">
        <v>414</v>
      </c>
      <c r="BV30" t="s">
        <v>414</v>
      </c>
      <c r="BW30" t="s">
        <v>414</v>
      </c>
      <c r="BX30" t="s">
        <v>414</v>
      </c>
      <c r="BY30" t="s">
        <v>414</v>
      </c>
      <c r="BZ30" t="s">
        <v>414</v>
      </c>
      <c r="CA30" t="s">
        <v>414</v>
      </c>
      <c r="CB30" t="s">
        <v>414</v>
      </c>
      <c r="CC30" t="s">
        <v>414</v>
      </c>
      <c r="CD30" t="s">
        <v>414</v>
      </c>
      <c r="CE30" t="s">
        <v>414</v>
      </c>
      <c r="CF30" t="s">
        <v>414</v>
      </c>
      <c r="CG30" t="s">
        <v>414</v>
      </c>
      <c r="CH30" t="s">
        <v>414</v>
      </c>
      <c r="CI30" t="s">
        <v>414</v>
      </c>
      <c r="CJ30">
        <f>$B$11*DH30+$C$11*DI30+$F$11*DT30*(1-DW30)</f>
        <v>0</v>
      </c>
      <c r="CK30">
        <f>CJ30*CL30</f>
        <v>0</v>
      </c>
      <c r="CL30">
        <f>($B$11*$D$9+$C$11*$D$9+$F$11*((EG30+DY30)/MAX(EG30+DY30+EH30, 0.1)*$I$9+EH30/MAX(EG30+DY30+EH30, 0.1)*$J$9))/($B$11+$C$11+$F$11)</f>
        <v>0</v>
      </c>
      <c r="CM30">
        <f>($B$11*$K$9+$C$11*$K$9+$F$11*((EG30+DY30)/MAX(EG30+DY30+EH30, 0.1)*$P$9+EH30/MAX(EG30+DY30+EH30, 0.1)*$Q$9))/($B$11+$C$11+$F$11)</f>
        <v>0</v>
      </c>
      <c r="CN30">
        <v>6</v>
      </c>
      <c r="CO30">
        <v>0.5</v>
      </c>
      <c r="CP30" t="s">
        <v>416</v>
      </c>
      <c r="CQ30">
        <v>2</v>
      </c>
      <c r="CR30">
        <v>1658243057</v>
      </c>
      <c r="CS30">
        <v>1497.598</v>
      </c>
      <c r="CT30">
        <v>1536.47</v>
      </c>
      <c r="CU30">
        <v>24.3684</v>
      </c>
      <c r="CV30">
        <v>18.9314</v>
      </c>
      <c r="CW30">
        <v>1467.5</v>
      </c>
      <c r="CX30">
        <v>21.2793</v>
      </c>
      <c r="CY30">
        <v>600.356</v>
      </c>
      <c r="CZ30">
        <v>101.198</v>
      </c>
      <c r="DA30">
        <v>0.10087</v>
      </c>
      <c r="DB30">
        <v>28.9384</v>
      </c>
      <c r="DC30">
        <v>28.9779</v>
      </c>
      <c r="DD30">
        <v>999.9</v>
      </c>
      <c r="DE30">
        <v>0</v>
      </c>
      <c r="DF30">
        <v>0</v>
      </c>
      <c r="DG30">
        <v>9963.120000000001</v>
      </c>
      <c r="DH30">
        <v>0</v>
      </c>
      <c r="DI30">
        <v>1259.72</v>
      </c>
      <c r="DJ30">
        <v>-38.8247</v>
      </c>
      <c r="DK30">
        <v>1535.05</v>
      </c>
      <c r="DL30">
        <v>1566.12</v>
      </c>
      <c r="DM30">
        <v>5.43699</v>
      </c>
      <c r="DN30">
        <v>1536.47</v>
      </c>
      <c r="DO30">
        <v>18.9314</v>
      </c>
      <c r="DP30">
        <v>2.46603</v>
      </c>
      <c r="DQ30">
        <v>1.91582</v>
      </c>
      <c r="DR30">
        <v>20.804</v>
      </c>
      <c r="DS30">
        <v>16.7652</v>
      </c>
      <c r="DT30">
        <v>1500.01</v>
      </c>
      <c r="DU30">
        <v>0.973011</v>
      </c>
      <c r="DV30">
        <v>0.0269887</v>
      </c>
      <c r="DW30">
        <v>0</v>
      </c>
      <c r="DX30">
        <v>2.2582</v>
      </c>
      <c r="DY30">
        <v>0</v>
      </c>
      <c r="DZ30">
        <v>18109.2</v>
      </c>
      <c r="EA30">
        <v>13303.7</v>
      </c>
      <c r="EB30">
        <v>38.312</v>
      </c>
      <c r="EC30">
        <v>40.937</v>
      </c>
      <c r="ED30">
        <v>38.875</v>
      </c>
      <c r="EE30">
        <v>39.75</v>
      </c>
      <c r="EF30">
        <v>38.687</v>
      </c>
      <c r="EG30">
        <v>1459.53</v>
      </c>
      <c r="EH30">
        <v>40.48</v>
      </c>
      <c r="EI30">
        <v>0</v>
      </c>
      <c r="EJ30">
        <v>120.8000001907349</v>
      </c>
      <c r="EK30">
        <v>0</v>
      </c>
      <c r="EL30">
        <v>2.348461538461538</v>
      </c>
      <c r="EM30">
        <v>-0.9996649627300939</v>
      </c>
      <c r="EN30">
        <v>-46.54017135735896</v>
      </c>
      <c r="EO30">
        <v>18069.98846153846</v>
      </c>
      <c r="EP30">
        <v>15</v>
      </c>
      <c r="EQ30">
        <v>1658243083</v>
      </c>
      <c r="ER30" t="s">
        <v>473</v>
      </c>
      <c r="ES30">
        <v>1658243083</v>
      </c>
      <c r="ET30">
        <v>1658242965.5</v>
      </c>
      <c r="EU30">
        <v>12</v>
      </c>
      <c r="EV30">
        <v>-0.23</v>
      </c>
      <c r="EW30">
        <v>-0.021</v>
      </c>
      <c r="EX30">
        <v>30.098</v>
      </c>
      <c r="EY30">
        <v>3.043</v>
      </c>
      <c r="EZ30">
        <v>1530</v>
      </c>
      <c r="FA30">
        <v>24</v>
      </c>
      <c r="FB30">
        <v>0.07000000000000001</v>
      </c>
      <c r="FC30">
        <v>0.03</v>
      </c>
      <c r="FD30">
        <v>-37.87192926829267</v>
      </c>
      <c r="FE30">
        <v>-1.265416724738658</v>
      </c>
      <c r="FF30">
        <v>0.4294377704109899</v>
      </c>
      <c r="FG30">
        <v>1</v>
      </c>
      <c r="FH30">
        <v>1497.27193548387</v>
      </c>
      <c r="FI30">
        <v>1.946129032256368</v>
      </c>
      <c r="FJ30">
        <v>0.1659269049104315</v>
      </c>
      <c r="FK30">
        <v>1</v>
      </c>
      <c r="FL30">
        <v>5.447343170731707</v>
      </c>
      <c r="FM30">
        <v>0.4044150522648184</v>
      </c>
      <c r="FN30">
        <v>0.05452317687713856</v>
      </c>
      <c r="FO30">
        <v>1</v>
      </c>
      <c r="FP30">
        <v>24.3224935483871</v>
      </c>
      <c r="FQ30">
        <v>0.270120967741928</v>
      </c>
      <c r="FR30">
        <v>0.02146401242415853</v>
      </c>
      <c r="FS30">
        <v>1</v>
      </c>
      <c r="FT30">
        <v>4</v>
      </c>
      <c r="FU30">
        <v>4</v>
      </c>
      <c r="FV30" t="s">
        <v>426</v>
      </c>
      <c r="FW30">
        <v>3.1779</v>
      </c>
      <c r="FX30">
        <v>2.79751</v>
      </c>
      <c r="FY30">
        <v>0.24413</v>
      </c>
      <c r="FZ30">
        <v>0.251978</v>
      </c>
      <c r="GA30">
        <v>0.111364</v>
      </c>
      <c r="GB30">
        <v>0.102698</v>
      </c>
      <c r="GC30">
        <v>23586.9</v>
      </c>
      <c r="GD30">
        <v>18565.8</v>
      </c>
      <c r="GE30">
        <v>29297</v>
      </c>
      <c r="GF30">
        <v>24272.1</v>
      </c>
      <c r="GG30">
        <v>32986</v>
      </c>
      <c r="GH30">
        <v>31804.8</v>
      </c>
      <c r="GI30">
        <v>40799.6</v>
      </c>
      <c r="GJ30">
        <v>39597.4</v>
      </c>
      <c r="GK30">
        <v>2.17112</v>
      </c>
      <c r="GL30">
        <v>1.87348</v>
      </c>
      <c r="GM30">
        <v>0.113003</v>
      </c>
      <c r="GN30">
        <v>0</v>
      </c>
      <c r="GO30">
        <v>27.1331</v>
      </c>
      <c r="GP30">
        <v>999.9</v>
      </c>
      <c r="GQ30">
        <v>68.8</v>
      </c>
      <c r="GR30">
        <v>33.5</v>
      </c>
      <c r="GS30">
        <v>35.3243</v>
      </c>
      <c r="GT30">
        <v>62.7184</v>
      </c>
      <c r="GU30">
        <v>40.3606</v>
      </c>
      <c r="GV30">
        <v>1</v>
      </c>
      <c r="GW30">
        <v>0.0294868</v>
      </c>
      <c r="GX30">
        <v>-0.943056</v>
      </c>
      <c r="GY30">
        <v>20.2616</v>
      </c>
      <c r="GZ30">
        <v>5.22283</v>
      </c>
      <c r="HA30">
        <v>11.9081</v>
      </c>
      <c r="HB30">
        <v>4.96345</v>
      </c>
      <c r="HC30">
        <v>3.29128</v>
      </c>
      <c r="HD30">
        <v>9999</v>
      </c>
      <c r="HE30">
        <v>9999</v>
      </c>
      <c r="HF30">
        <v>9999</v>
      </c>
      <c r="HG30">
        <v>999.9</v>
      </c>
      <c r="HH30">
        <v>1.87723</v>
      </c>
      <c r="HI30">
        <v>1.87556</v>
      </c>
      <c r="HJ30">
        <v>1.87424</v>
      </c>
      <c r="HK30">
        <v>1.87347</v>
      </c>
      <c r="HL30">
        <v>1.87487</v>
      </c>
      <c r="HM30">
        <v>1.86983</v>
      </c>
      <c r="HN30">
        <v>1.87408</v>
      </c>
      <c r="HO30">
        <v>1.87912</v>
      </c>
      <c r="HP30">
        <v>0</v>
      </c>
      <c r="HQ30">
        <v>0</v>
      </c>
      <c r="HR30">
        <v>0</v>
      </c>
      <c r="HS30">
        <v>0</v>
      </c>
      <c r="HT30" t="s">
        <v>419</v>
      </c>
      <c r="HU30" t="s">
        <v>420</v>
      </c>
      <c r="HV30" t="s">
        <v>421</v>
      </c>
      <c r="HW30" t="s">
        <v>422</v>
      </c>
      <c r="HX30" t="s">
        <v>422</v>
      </c>
      <c r="HY30" t="s">
        <v>421</v>
      </c>
      <c r="HZ30">
        <v>0</v>
      </c>
      <c r="IA30">
        <v>100</v>
      </c>
      <c r="IB30">
        <v>100</v>
      </c>
      <c r="IC30">
        <v>30.098</v>
      </c>
      <c r="ID30">
        <v>3.0891</v>
      </c>
      <c r="IE30">
        <v>13.22924874550635</v>
      </c>
      <c r="IF30">
        <v>0.01978926573752289</v>
      </c>
      <c r="IG30">
        <v>-7.274561305773912E-06</v>
      </c>
      <c r="IH30">
        <v>1.119864253144479E-09</v>
      </c>
      <c r="II30">
        <v>1.286667611177233</v>
      </c>
      <c r="IJ30">
        <v>0.1326643661050919</v>
      </c>
      <c r="IK30">
        <v>-0.003773007815557471</v>
      </c>
      <c r="IL30">
        <v>7.139450426060361E-05</v>
      </c>
      <c r="IM30">
        <v>-10</v>
      </c>
      <c r="IN30">
        <v>1836</v>
      </c>
      <c r="IO30">
        <v>-0</v>
      </c>
      <c r="IP30">
        <v>23</v>
      </c>
      <c r="IQ30">
        <v>1.5</v>
      </c>
      <c r="IR30">
        <v>1.5</v>
      </c>
      <c r="IS30">
        <v>3.15674</v>
      </c>
      <c r="IT30">
        <v>2.36694</v>
      </c>
      <c r="IU30">
        <v>1.42578</v>
      </c>
      <c r="IV30">
        <v>2.28149</v>
      </c>
      <c r="IW30">
        <v>1.54785</v>
      </c>
      <c r="IX30">
        <v>2.42065</v>
      </c>
      <c r="IY30">
        <v>36.8842</v>
      </c>
      <c r="IZ30">
        <v>15.3316</v>
      </c>
      <c r="JA30">
        <v>18</v>
      </c>
      <c r="JB30">
        <v>633.5119999999999</v>
      </c>
      <c r="JC30">
        <v>425.9</v>
      </c>
      <c r="JD30">
        <v>28.5525</v>
      </c>
      <c r="JE30">
        <v>27.6674</v>
      </c>
      <c r="JF30">
        <v>30.0005</v>
      </c>
      <c r="JG30">
        <v>27.4759</v>
      </c>
      <c r="JH30">
        <v>27.4058</v>
      </c>
      <c r="JI30">
        <v>63.2074</v>
      </c>
      <c r="JJ30">
        <v>45.6465</v>
      </c>
      <c r="JK30">
        <v>86.6219</v>
      </c>
      <c r="JL30">
        <v>28.5517</v>
      </c>
      <c r="JM30">
        <v>1537.13</v>
      </c>
      <c r="JN30">
        <v>19.1245</v>
      </c>
      <c r="JO30">
        <v>95.9877</v>
      </c>
      <c r="JP30">
        <v>100.746</v>
      </c>
    </row>
    <row r="31" spans="1:276">
      <c r="A31">
        <v>15</v>
      </c>
      <c r="B31">
        <v>1658243204</v>
      </c>
      <c r="C31">
        <v>1663.400000095367</v>
      </c>
      <c r="D31" t="s">
        <v>474</v>
      </c>
      <c r="E31" t="s">
        <v>475</v>
      </c>
      <c r="F31" t="s">
        <v>408</v>
      </c>
      <c r="G31" t="s">
        <v>409</v>
      </c>
      <c r="H31" t="s">
        <v>410</v>
      </c>
      <c r="J31" t="s">
        <v>411</v>
      </c>
      <c r="K31" t="s">
        <v>412</v>
      </c>
      <c r="L31" t="s">
        <v>413</v>
      </c>
      <c r="M31">
        <v>1658243204</v>
      </c>
      <c r="N31">
        <f>(O31)/1000</f>
        <v>0</v>
      </c>
      <c r="O31">
        <f>1000*CY31*AM31*(CU31-CV31)/(100*CN31*(1000-AM31*CU31))</f>
        <v>0</v>
      </c>
      <c r="P31">
        <f>CY31*AM31*(CT31-CS31*(1000-AM31*CV31)/(1000-AM31*CU31))/(100*CN31)</f>
        <v>0</v>
      </c>
      <c r="Q31">
        <f>CS31 - IF(AM31&gt;1, P31*CN31*100.0/(AO31*DG31), 0)</f>
        <v>0</v>
      </c>
      <c r="R31">
        <f>((X31-N31/2)*Q31-P31)/(X31+N31/2)</f>
        <v>0</v>
      </c>
      <c r="S31">
        <f>R31*(CZ31+DA31)/1000.0</f>
        <v>0</v>
      </c>
      <c r="T31">
        <f>(CS31 - IF(AM31&gt;1, P31*CN31*100.0/(AO31*DG31), 0))*(CZ31+DA31)/1000.0</f>
        <v>0</v>
      </c>
      <c r="U31">
        <f>2.0/((1/W31-1/V31)+SIGN(W31)*SQRT((1/W31-1/V31)*(1/W31-1/V31) + 4*CO31/((CO31+1)*(CO31+1))*(2*1/W31*1/V31-1/V31*1/V31)))</f>
        <v>0</v>
      </c>
      <c r="V31">
        <f>IF(LEFT(CP31,1)&lt;&gt;"0",IF(LEFT(CP31,1)="1",3.0,CQ31),$D$5+$E$5*(DG31*CZ31/($K$5*1000))+$F$5*(DG31*CZ31/($K$5*1000))*MAX(MIN(CN31,$J$5),$I$5)*MAX(MIN(CN31,$J$5),$I$5)+$G$5*MAX(MIN(CN31,$J$5),$I$5)*(DG31*CZ31/($K$5*1000))+$H$5*(DG31*CZ31/($K$5*1000))*(DG31*CZ31/($K$5*1000)))</f>
        <v>0</v>
      </c>
      <c r="W31">
        <f>N31*(1000-(1000*0.61365*exp(17.502*AA31/(240.97+AA31))/(CZ31+DA31)+CU31)/2)/(1000*0.61365*exp(17.502*AA31/(240.97+AA31))/(CZ31+DA31)-CU31)</f>
        <v>0</v>
      </c>
      <c r="X31">
        <f>1/((CO31+1)/(U31/1.6)+1/(V31/1.37)) + CO31/((CO31+1)/(U31/1.6) + CO31/(V31/1.37))</f>
        <v>0</v>
      </c>
      <c r="Y31">
        <f>(CJ31*CM31)</f>
        <v>0</v>
      </c>
      <c r="Z31">
        <f>(DB31+(Y31+2*0.95*5.67E-8*(((DB31+$B$7)+273)^4-(DB31+273)^4)-44100*N31)/(1.84*29.3*V31+8*0.95*5.67E-8*(DB31+273)^3))</f>
        <v>0</v>
      </c>
      <c r="AA31">
        <f>($C$7*DC31+$D$7*DD31+$E$7*Z31)</f>
        <v>0</v>
      </c>
      <c r="AB31">
        <f>0.61365*exp(17.502*AA31/(240.97+AA31))</f>
        <v>0</v>
      </c>
      <c r="AC31">
        <f>(AD31/AE31*100)</f>
        <v>0</v>
      </c>
      <c r="AD31">
        <f>CU31*(CZ31+DA31)/1000</f>
        <v>0</v>
      </c>
      <c r="AE31">
        <f>0.61365*exp(17.502*DB31/(240.97+DB31))</f>
        <v>0</v>
      </c>
      <c r="AF31">
        <f>(AB31-CU31*(CZ31+DA31)/1000)</f>
        <v>0</v>
      </c>
      <c r="AG31">
        <f>(-N31*44100)</f>
        <v>0</v>
      </c>
      <c r="AH31">
        <f>2*29.3*V31*0.92*(DB31-AA31)</f>
        <v>0</v>
      </c>
      <c r="AI31">
        <f>2*0.95*5.67E-8*(((DB31+$B$7)+273)^4-(AA31+273)^4)</f>
        <v>0</v>
      </c>
      <c r="AJ31">
        <f>Y31+AI31+AG31+AH31</f>
        <v>0</v>
      </c>
      <c r="AK31">
        <v>0</v>
      </c>
      <c r="AL31">
        <v>0</v>
      </c>
      <c r="AM31">
        <f>IF(AK31*$H$13&gt;=AO31,1.0,(AO31/(AO31-AK31*$H$13)))</f>
        <v>0</v>
      </c>
      <c r="AN31">
        <f>(AM31-1)*100</f>
        <v>0</v>
      </c>
      <c r="AO31">
        <f>MAX(0,($B$13+$C$13*DG31)/(1+$D$13*DG31)*CZ31/(DB31+273)*$E$13)</f>
        <v>0</v>
      </c>
      <c r="AP31" t="s">
        <v>414</v>
      </c>
      <c r="AQ31">
        <v>0</v>
      </c>
      <c r="AR31">
        <v>0</v>
      </c>
      <c r="AS31">
        <v>0</v>
      </c>
      <c r="AT31">
        <f>1-AR31/AS31</f>
        <v>0</v>
      </c>
      <c r="AU31">
        <v>-1</v>
      </c>
      <c r="AV31" t="s">
        <v>476</v>
      </c>
      <c r="AW31">
        <v>10455.9</v>
      </c>
      <c r="AX31">
        <v>765.7309200000001</v>
      </c>
      <c r="AY31">
        <v>968.64</v>
      </c>
      <c r="AZ31">
        <f>1-AX31/AY31</f>
        <v>0</v>
      </c>
      <c r="BA31">
        <v>0.5</v>
      </c>
      <c r="BB31">
        <f>CK31</f>
        <v>0</v>
      </c>
      <c r="BC31">
        <f>P31</f>
        <v>0</v>
      </c>
      <c r="BD31">
        <f>AZ31*BA31*BB31</f>
        <v>0</v>
      </c>
      <c r="BE31">
        <f>(BC31-AU31)/BB31</f>
        <v>0</v>
      </c>
      <c r="BF31">
        <f>(AS31-AY31)/AY31</f>
        <v>0</v>
      </c>
      <c r="BG31">
        <f>AR31/(AT31+AR31/AY31)</f>
        <v>0</v>
      </c>
      <c r="BH31" t="s">
        <v>414</v>
      </c>
      <c r="BI31">
        <v>0</v>
      </c>
      <c r="BJ31">
        <f>IF(BI31&lt;&gt;0, BI31, BG31)</f>
        <v>0</v>
      </c>
      <c r="BK31">
        <f>1-BJ31/AY31</f>
        <v>0</v>
      </c>
      <c r="BL31">
        <f>(AY31-AX31)/(AY31-BJ31)</f>
        <v>0</v>
      </c>
      <c r="BM31">
        <f>(AS31-AY31)/(AS31-BJ31)</f>
        <v>0</v>
      </c>
      <c r="BN31">
        <f>(AY31-AX31)/(AY31-AR31)</f>
        <v>0</v>
      </c>
      <c r="BO31">
        <f>(AS31-AY31)/(AS31-AR31)</f>
        <v>0</v>
      </c>
      <c r="BP31">
        <f>(BL31*BJ31/AX31)</f>
        <v>0</v>
      </c>
      <c r="BQ31">
        <f>(1-BP31)</f>
        <v>0</v>
      </c>
      <c r="BR31" t="s">
        <v>414</v>
      </c>
      <c r="BS31" t="s">
        <v>414</v>
      </c>
      <c r="BT31" t="s">
        <v>414</v>
      </c>
      <c r="BU31" t="s">
        <v>414</v>
      </c>
      <c r="BV31" t="s">
        <v>414</v>
      </c>
      <c r="BW31" t="s">
        <v>414</v>
      </c>
      <c r="BX31" t="s">
        <v>414</v>
      </c>
      <c r="BY31" t="s">
        <v>414</v>
      </c>
      <c r="BZ31" t="s">
        <v>414</v>
      </c>
      <c r="CA31" t="s">
        <v>414</v>
      </c>
      <c r="CB31" t="s">
        <v>414</v>
      </c>
      <c r="CC31" t="s">
        <v>414</v>
      </c>
      <c r="CD31" t="s">
        <v>414</v>
      </c>
      <c r="CE31" t="s">
        <v>414</v>
      </c>
      <c r="CF31" t="s">
        <v>414</v>
      </c>
      <c r="CG31" t="s">
        <v>414</v>
      </c>
      <c r="CH31" t="s">
        <v>414</v>
      </c>
      <c r="CI31" t="s">
        <v>414</v>
      </c>
      <c r="CJ31">
        <f>$B$11*DH31+$C$11*DI31+$F$11*DT31*(1-DW31)</f>
        <v>0</v>
      </c>
      <c r="CK31">
        <f>CJ31*CL31</f>
        <v>0</v>
      </c>
      <c r="CL31">
        <f>($B$11*$D$9+$C$11*$D$9+$F$11*((EG31+DY31)/MAX(EG31+DY31+EH31, 0.1)*$I$9+EH31/MAX(EG31+DY31+EH31, 0.1)*$J$9))/($B$11+$C$11+$F$11)</f>
        <v>0</v>
      </c>
      <c r="CM31">
        <f>($B$11*$K$9+$C$11*$K$9+$F$11*((EG31+DY31)/MAX(EG31+DY31+EH31, 0.1)*$P$9+EH31/MAX(EG31+DY31+EH31, 0.1)*$Q$9))/($B$11+$C$11+$F$11)</f>
        <v>0</v>
      </c>
      <c r="CN31">
        <v>6</v>
      </c>
      <c r="CO31">
        <v>0.5</v>
      </c>
      <c r="CP31" t="s">
        <v>416</v>
      </c>
      <c r="CQ31">
        <v>2</v>
      </c>
      <c r="CR31">
        <v>1658243204</v>
      </c>
      <c r="CS31">
        <v>2000.417</v>
      </c>
      <c r="CT31">
        <v>2038.49</v>
      </c>
      <c r="CU31">
        <v>25.597</v>
      </c>
      <c r="CV31">
        <v>20.6608</v>
      </c>
      <c r="CW31">
        <v>1967.9</v>
      </c>
      <c r="CX31">
        <v>22.4274</v>
      </c>
      <c r="CY31">
        <v>600.211</v>
      </c>
      <c r="CZ31">
        <v>101.198</v>
      </c>
      <c r="DA31">
        <v>0.100169</v>
      </c>
      <c r="DB31">
        <v>29.1574</v>
      </c>
      <c r="DC31">
        <v>28.8949</v>
      </c>
      <c r="DD31">
        <v>999.9</v>
      </c>
      <c r="DE31">
        <v>0</v>
      </c>
      <c r="DF31">
        <v>0</v>
      </c>
      <c r="DG31">
        <v>10022.5</v>
      </c>
      <c r="DH31">
        <v>0</v>
      </c>
      <c r="DI31">
        <v>1270.45</v>
      </c>
      <c r="DJ31">
        <v>-38.2819</v>
      </c>
      <c r="DK31">
        <v>2052.75</v>
      </c>
      <c r="DL31">
        <v>2081.5</v>
      </c>
      <c r="DM31">
        <v>4.93626</v>
      </c>
      <c r="DN31">
        <v>2038.49</v>
      </c>
      <c r="DO31">
        <v>20.6608</v>
      </c>
      <c r="DP31">
        <v>2.59037</v>
      </c>
      <c r="DQ31">
        <v>2.09083</v>
      </c>
      <c r="DR31">
        <v>21.6057</v>
      </c>
      <c r="DS31">
        <v>18.1495</v>
      </c>
      <c r="DT31">
        <v>1499.98</v>
      </c>
      <c r="DU31">
        <v>0.9729910000000001</v>
      </c>
      <c r="DV31">
        <v>0.0270089</v>
      </c>
      <c r="DW31">
        <v>0</v>
      </c>
      <c r="DX31">
        <v>763.104</v>
      </c>
      <c r="DY31">
        <v>4.99931</v>
      </c>
      <c r="DZ31">
        <v>18099.4</v>
      </c>
      <c r="EA31">
        <v>13259</v>
      </c>
      <c r="EB31">
        <v>38.062</v>
      </c>
      <c r="EC31">
        <v>39.875</v>
      </c>
      <c r="ED31">
        <v>38.437</v>
      </c>
      <c r="EE31">
        <v>38.812</v>
      </c>
      <c r="EF31">
        <v>39.375</v>
      </c>
      <c r="EG31">
        <v>1454.6</v>
      </c>
      <c r="EH31">
        <v>40.38</v>
      </c>
      <c r="EI31">
        <v>0</v>
      </c>
      <c r="EJ31">
        <v>146.8000001907349</v>
      </c>
      <c r="EK31">
        <v>0</v>
      </c>
      <c r="EL31">
        <v>765.7309200000001</v>
      </c>
      <c r="EM31">
        <v>-12.84638458923603</v>
      </c>
      <c r="EN31">
        <v>-287.6615363993442</v>
      </c>
      <c r="EO31">
        <v>18116.792</v>
      </c>
      <c r="EP31">
        <v>15</v>
      </c>
      <c r="EQ31">
        <v>1658243231.5</v>
      </c>
      <c r="ER31" t="s">
        <v>477</v>
      </c>
      <c r="ES31">
        <v>1658243231.5</v>
      </c>
      <c r="ET31">
        <v>1658242965.5</v>
      </c>
      <c r="EU31">
        <v>13</v>
      </c>
      <c r="EV31">
        <v>0.081</v>
      </c>
      <c r="EW31">
        <v>-0.021</v>
      </c>
      <c r="EX31">
        <v>32.517</v>
      </c>
      <c r="EY31">
        <v>3.043</v>
      </c>
      <c r="EZ31">
        <v>2032</v>
      </c>
      <c r="FA31">
        <v>24</v>
      </c>
      <c r="FB31">
        <v>0.08</v>
      </c>
      <c r="FC31">
        <v>0.03</v>
      </c>
      <c r="FD31">
        <v>-40.4978775</v>
      </c>
      <c r="FE31">
        <v>12.50420375234533</v>
      </c>
      <c r="FF31">
        <v>1.275127688407616</v>
      </c>
      <c r="FG31">
        <v>0</v>
      </c>
      <c r="FH31">
        <v>1999.494666666667</v>
      </c>
      <c r="FI31">
        <v>9.422736373753434</v>
      </c>
      <c r="FJ31">
        <v>0.7057087847610194</v>
      </c>
      <c r="FK31">
        <v>0</v>
      </c>
      <c r="FL31">
        <v>4.8477935</v>
      </c>
      <c r="FM31">
        <v>0.4653124953095517</v>
      </c>
      <c r="FN31">
        <v>0.04998706525442365</v>
      </c>
      <c r="FO31">
        <v>1</v>
      </c>
      <c r="FP31">
        <v>25.52840666666667</v>
      </c>
      <c r="FQ31">
        <v>0.5712053392659281</v>
      </c>
      <c r="FR31">
        <v>0.04230326963985435</v>
      </c>
      <c r="FS31">
        <v>1</v>
      </c>
      <c r="FT31">
        <v>2</v>
      </c>
      <c r="FU31">
        <v>4</v>
      </c>
      <c r="FV31" t="s">
        <v>478</v>
      </c>
      <c r="FW31">
        <v>3.1775</v>
      </c>
      <c r="FX31">
        <v>2.79732</v>
      </c>
      <c r="FY31">
        <v>0.290303</v>
      </c>
      <c r="FZ31">
        <v>0.297257</v>
      </c>
      <c r="GA31">
        <v>0.115538</v>
      </c>
      <c r="GB31">
        <v>0.109175</v>
      </c>
      <c r="GC31">
        <v>22139.2</v>
      </c>
      <c r="GD31">
        <v>17436.9</v>
      </c>
      <c r="GE31">
        <v>29288.2</v>
      </c>
      <c r="GF31">
        <v>24265.4</v>
      </c>
      <c r="GG31">
        <v>32818.3</v>
      </c>
      <c r="GH31">
        <v>31566.5</v>
      </c>
      <c r="GI31">
        <v>40785.7</v>
      </c>
      <c r="GJ31">
        <v>39588.5</v>
      </c>
      <c r="GK31">
        <v>2.16998</v>
      </c>
      <c r="GL31">
        <v>1.87495</v>
      </c>
      <c r="GM31">
        <v>0.150025</v>
      </c>
      <c r="GN31">
        <v>0</v>
      </c>
      <c r="GO31">
        <v>26.4441</v>
      </c>
      <c r="GP31">
        <v>999.9</v>
      </c>
      <c r="GQ31">
        <v>66.40000000000001</v>
      </c>
      <c r="GR31">
        <v>33.8</v>
      </c>
      <c r="GS31">
        <v>34.6707</v>
      </c>
      <c r="GT31">
        <v>62.2084</v>
      </c>
      <c r="GU31">
        <v>40.2885</v>
      </c>
      <c r="GV31">
        <v>1</v>
      </c>
      <c r="GW31">
        <v>0.0380539</v>
      </c>
      <c r="GX31">
        <v>-2.17848</v>
      </c>
      <c r="GY31">
        <v>20.2459</v>
      </c>
      <c r="GZ31">
        <v>5.22403</v>
      </c>
      <c r="HA31">
        <v>11.9081</v>
      </c>
      <c r="HB31">
        <v>4.9632</v>
      </c>
      <c r="HC31">
        <v>3.2913</v>
      </c>
      <c r="HD31">
        <v>9999</v>
      </c>
      <c r="HE31">
        <v>9999</v>
      </c>
      <c r="HF31">
        <v>9999</v>
      </c>
      <c r="HG31">
        <v>999.9</v>
      </c>
      <c r="HH31">
        <v>1.87726</v>
      </c>
      <c r="HI31">
        <v>1.87549</v>
      </c>
      <c r="HJ31">
        <v>1.87424</v>
      </c>
      <c r="HK31">
        <v>1.87347</v>
      </c>
      <c r="HL31">
        <v>1.87486</v>
      </c>
      <c r="HM31">
        <v>1.86982</v>
      </c>
      <c r="HN31">
        <v>1.87408</v>
      </c>
      <c r="HO31">
        <v>1.87912</v>
      </c>
      <c r="HP31">
        <v>0</v>
      </c>
      <c r="HQ31">
        <v>0</v>
      </c>
      <c r="HR31">
        <v>0</v>
      </c>
      <c r="HS31">
        <v>0</v>
      </c>
      <c r="HT31" t="s">
        <v>419</v>
      </c>
      <c r="HU31" t="s">
        <v>420</v>
      </c>
      <c r="HV31" t="s">
        <v>421</v>
      </c>
      <c r="HW31" t="s">
        <v>422</v>
      </c>
      <c r="HX31" t="s">
        <v>422</v>
      </c>
      <c r="HY31" t="s">
        <v>421</v>
      </c>
      <c r="HZ31">
        <v>0</v>
      </c>
      <c r="IA31">
        <v>100</v>
      </c>
      <c r="IB31">
        <v>100</v>
      </c>
      <c r="IC31">
        <v>32.517</v>
      </c>
      <c r="ID31">
        <v>3.1696</v>
      </c>
      <c r="IE31">
        <v>12.99913825031728</v>
      </c>
      <c r="IF31">
        <v>0.01978926573752289</v>
      </c>
      <c r="IG31">
        <v>-7.274561305773912E-06</v>
      </c>
      <c r="IH31">
        <v>1.119864253144479E-09</v>
      </c>
      <c r="II31">
        <v>1.286667611177233</v>
      </c>
      <c r="IJ31">
        <v>0.1326643661050919</v>
      </c>
      <c r="IK31">
        <v>-0.003773007815557471</v>
      </c>
      <c r="IL31">
        <v>7.139450426060361E-05</v>
      </c>
      <c r="IM31">
        <v>-10</v>
      </c>
      <c r="IN31">
        <v>1836</v>
      </c>
      <c r="IO31">
        <v>-0</v>
      </c>
      <c r="IP31">
        <v>23</v>
      </c>
      <c r="IQ31">
        <v>2</v>
      </c>
      <c r="IR31">
        <v>4</v>
      </c>
      <c r="IS31">
        <v>3.96729</v>
      </c>
      <c r="IT31">
        <v>2.37305</v>
      </c>
      <c r="IU31">
        <v>1.42578</v>
      </c>
      <c r="IV31">
        <v>2.28027</v>
      </c>
      <c r="IW31">
        <v>1.54785</v>
      </c>
      <c r="IX31">
        <v>2.32544</v>
      </c>
      <c r="IY31">
        <v>37.1225</v>
      </c>
      <c r="IZ31">
        <v>15.2791</v>
      </c>
      <c r="JA31">
        <v>18</v>
      </c>
      <c r="JB31">
        <v>633.5170000000001</v>
      </c>
      <c r="JC31">
        <v>427.282</v>
      </c>
      <c r="JD31">
        <v>30.7025</v>
      </c>
      <c r="JE31">
        <v>27.6927</v>
      </c>
      <c r="JF31">
        <v>30.0005</v>
      </c>
      <c r="JG31">
        <v>27.5562</v>
      </c>
      <c r="JH31">
        <v>27.4788</v>
      </c>
      <c r="JI31">
        <v>79.44199999999999</v>
      </c>
      <c r="JJ31">
        <v>40.0414</v>
      </c>
      <c r="JK31">
        <v>76.02160000000001</v>
      </c>
      <c r="JL31">
        <v>30.752</v>
      </c>
      <c r="JM31">
        <v>2038.52</v>
      </c>
      <c r="JN31">
        <v>20.6362</v>
      </c>
      <c r="JO31">
        <v>95.9567</v>
      </c>
      <c r="JP31">
        <v>100.722</v>
      </c>
    </row>
    <row r="32" spans="1:276">
      <c r="A32">
        <v>16</v>
      </c>
      <c r="B32">
        <v>1658244351</v>
      </c>
      <c r="C32">
        <v>2810.400000095367</v>
      </c>
      <c r="D32" t="s">
        <v>479</v>
      </c>
      <c r="E32" t="s">
        <v>480</v>
      </c>
      <c r="F32" t="s">
        <v>408</v>
      </c>
      <c r="G32" t="s">
        <v>409</v>
      </c>
      <c r="H32" t="s">
        <v>410</v>
      </c>
      <c r="J32" t="s">
        <v>411</v>
      </c>
      <c r="K32" t="s">
        <v>481</v>
      </c>
      <c r="L32" t="s">
        <v>482</v>
      </c>
      <c r="M32">
        <v>1658244351</v>
      </c>
      <c r="N32">
        <f>(O32)/1000</f>
        <v>0</v>
      </c>
      <c r="O32">
        <f>1000*CY32*AM32*(CU32-CV32)/(100*CN32*(1000-AM32*CU32))</f>
        <v>0</v>
      </c>
      <c r="P32">
        <f>CY32*AM32*(CT32-CS32*(1000-AM32*CV32)/(1000-AM32*CU32))/(100*CN32)</f>
        <v>0</v>
      </c>
      <c r="Q32">
        <f>CS32 - IF(AM32&gt;1, P32*CN32*100.0/(AO32*DG32), 0)</f>
        <v>0</v>
      </c>
      <c r="R32">
        <f>((X32-N32/2)*Q32-P32)/(X32+N32/2)</f>
        <v>0</v>
      </c>
      <c r="S32">
        <f>R32*(CZ32+DA32)/1000.0</f>
        <v>0</v>
      </c>
      <c r="T32">
        <f>(CS32 - IF(AM32&gt;1, P32*CN32*100.0/(AO32*DG32), 0))*(CZ32+DA32)/1000.0</f>
        <v>0</v>
      </c>
      <c r="U32">
        <f>2.0/((1/W32-1/V32)+SIGN(W32)*SQRT((1/W32-1/V32)*(1/W32-1/V32) + 4*CO32/((CO32+1)*(CO32+1))*(2*1/W32*1/V32-1/V32*1/V32)))</f>
        <v>0</v>
      </c>
      <c r="V32">
        <f>IF(LEFT(CP32,1)&lt;&gt;"0",IF(LEFT(CP32,1)="1",3.0,CQ32),$D$5+$E$5*(DG32*CZ32/($K$5*1000))+$F$5*(DG32*CZ32/($K$5*1000))*MAX(MIN(CN32,$J$5),$I$5)*MAX(MIN(CN32,$J$5),$I$5)+$G$5*MAX(MIN(CN32,$J$5),$I$5)*(DG32*CZ32/($K$5*1000))+$H$5*(DG32*CZ32/($K$5*1000))*(DG32*CZ32/($K$5*1000)))</f>
        <v>0</v>
      </c>
      <c r="W32">
        <f>N32*(1000-(1000*0.61365*exp(17.502*AA32/(240.97+AA32))/(CZ32+DA32)+CU32)/2)/(1000*0.61365*exp(17.502*AA32/(240.97+AA32))/(CZ32+DA32)-CU32)</f>
        <v>0</v>
      </c>
      <c r="X32">
        <f>1/((CO32+1)/(U32/1.6)+1/(V32/1.37)) + CO32/((CO32+1)/(U32/1.6) + CO32/(V32/1.37))</f>
        <v>0</v>
      </c>
      <c r="Y32">
        <f>(CJ32*CM32)</f>
        <v>0</v>
      </c>
      <c r="Z32">
        <f>(DB32+(Y32+2*0.95*5.67E-8*(((DB32+$B$7)+273)^4-(DB32+273)^4)-44100*N32)/(1.84*29.3*V32+8*0.95*5.67E-8*(DB32+273)^3))</f>
        <v>0</v>
      </c>
      <c r="AA32">
        <f>($C$7*DC32+$D$7*DD32+$E$7*Z32)</f>
        <v>0</v>
      </c>
      <c r="AB32">
        <f>0.61365*exp(17.502*AA32/(240.97+AA32))</f>
        <v>0</v>
      </c>
      <c r="AC32">
        <f>(AD32/AE32*100)</f>
        <v>0</v>
      </c>
      <c r="AD32">
        <f>CU32*(CZ32+DA32)/1000</f>
        <v>0</v>
      </c>
      <c r="AE32">
        <f>0.61365*exp(17.502*DB32/(240.97+DB32))</f>
        <v>0</v>
      </c>
      <c r="AF32">
        <f>(AB32-CU32*(CZ32+DA32)/1000)</f>
        <v>0</v>
      </c>
      <c r="AG32">
        <f>(-N32*44100)</f>
        <v>0</v>
      </c>
      <c r="AH32">
        <f>2*29.3*V32*0.92*(DB32-AA32)</f>
        <v>0</v>
      </c>
      <c r="AI32">
        <f>2*0.95*5.67E-8*(((DB32+$B$7)+273)^4-(AA32+273)^4)</f>
        <v>0</v>
      </c>
      <c r="AJ32">
        <f>Y32+AI32+AG32+AH32</f>
        <v>0</v>
      </c>
      <c r="AK32">
        <v>0</v>
      </c>
      <c r="AL32">
        <v>0</v>
      </c>
      <c r="AM32">
        <f>IF(AK32*$H$13&gt;=AO32,1.0,(AO32/(AO32-AK32*$H$13)))</f>
        <v>0</v>
      </c>
      <c r="AN32">
        <f>(AM32-1)*100</f>
        <v>0</v>
      </c>
      <c r="AO32">
        <f>MAX(0,($B$13+$C$13*DG32)/(1+$D$13*DG32)*CZ32/(DB32+273)*$E$13)</f>
        <v>0</v>
      </c>
      <c r="AP32" t="s">
        <v>414</v>
      </c>
      <c r="AQ32">
        <v>0</v>
      </c>
      <c r="AR32">
        <v>0</v>
      </c>
      <c r="AS32">
        <v>0</v>
      </c>
      <c r="AT32">
        <f>1-AR32/AS32</f>
        <v>0</v>
      </c>
      <c r="AU32">
        <v>-1</v>
      </c>
      <c r="AV32" t="s">
        <v>483</v>
      </c>
      <c r="AW32">
        <v>10449.6</v>
      </c>
      <c r="AX32">
        <v>777.11648</v>
      </c>
      <c r="AY32">
        <v>1013.42</v>
      </c>
      <c r="AZ32">
        <f>1-AX32/AY32</f>
        <v>0</v>
      </c>
      <c r="BA32">
        <v>0.5</v>
      </c>
      <c r="BB32">
        <f>CK32</f>
        <v>0</v>
      </c>
      <c r="BC32">
        <f>P32</f>
        <v>0</v>
      </c>
      <c r="BD32">
        <f>AZ32*BA32*BB32</f>
        <v>0</v>
      </c>
      <c r="BE32">
        <f>(BC32-AU32)/BB32</f>
        <v>0</v>
      </c>
      <c r="BF32">
        <f>(AS32-AY32)/AY32</f>
        <v>0</v>
      </c>
      <c r="BG32">
        <f>AR32/(AT32+AR32/AY32)</f>
        <v>0</v>
      </c>
      <c r="BH32" t="s">
        <v>414</v>
      </c>
      <c r="BI32">
        <v>0</v>
      </c>
      <c r="BJ32">
        <f>IF(BI32&lt;&gt;0, BI32, BG32)</f>
        <v>0</v>
      </c>
      <c r="BK32">
        <f>1-BJ32/AY32</f>
        <v>0</v>
      </c>
      <c r="BL32">
        <f>(AY32-AX32)/(AY32-BJ32)</f>
        <v>0</v>
      </c>
      <c r="BM32">
        <f>(AS32-AY32)/(AS32-BJ32)</f>
        <v>0</v>
      </c>
      <c r="BN32">
        <f>(AY32-AX32)/(AY32-AR32)</f>
        <v>0</v>
      </c>
      <c r="BO32">
        <f>(AS32-AY32)/(AS32-AR32)</f>
        <v>0</v>
      </c>
      <c r="BP32">
        <f>(BL32*BJ32/AX32)</f>
        <v>0</v>
      </c>
      <c r="BQ32">
        <f>(1-BP32)</f>
        <v>0</v>
      </c>
      <c r="BR32" t="s">
        <v>414</v>
      </c>
      <c r="BS32" t="s">
        <v>414</v>
      </c>
      <c r="BT32" t="s">
        <v>414</v>
      </c>
      <c r="BU32" t="s">
        <v>414</v>
      </c>
      <c r="BV32" t="s">
        <v>414</v>
      </c>
      <c r="BW32" t="s">
        <v>414</v>
      </c>
      <c r="BX32" t="s">
        <v>414</v>
      </c>
      <c r="BY32" t="s">
        <v>414</v>
      </c>
      <c r="BZ32" t="s">
        <v>414</v>
      </c>
      <c r="CA32" t="s">
        <v>414</v>
      </c>
      <c r="CB32" t="s">
        <v>414</v>
      </c>
      <c r="CC32" t="s">
        <v>414</v>
      </c>
      <c r="CD32" t="s">
        <v>414</v>
      </c>
      <c r="CE32" t="s">
        <v>414</v>
      </c>
      <c r="CF32" t="s">
        <v>414</v>
      </c>
      <c r="CG32" t="s">
        <v>414</v>
      </c>
      <c r="CH32" t="s">
        <v>414</v>
      </c>
      <c r="CI32" t="s">
        <v>414</v>
      </c>
      <c r="CJ32">
        <f>$B$11*DH32+$C$11*DI32+$F$11*DT32*(1-DW32)</f>
        <v>0</v>
      </c>
      <c r="CK32">
        <f>CJ32*CL32</f>
        <v>0</v>
      </c>
      <c r="CL32">
        <f>($B$11*$D$9+$C$11*$D$9+$F$11*((EG32+DY32)/MAX(EG32+DY32+EH32, 0.1)*$I$9+EH32/MAX(EG32+DY32+EH32, 0.1)*$J$9))/($B$11+$C$11+$F$11)</f>
        <v>0</v>
      </c>
      <c r="CM32">
        <f>($B$11*$K$9+$C$11*$K$9+$F$11*((EG32+DY32)/MAX(EG32+DY32+EH32, 0.1)*$P$9+EH32/MAX(EG32+DY32+EH32, 0.1)*$Q$9))/($B$11+$C$11+$F$11)</f>
        <v>0</v>
      </c>
      <c r="CN32">
        <v>6</v>
      </c>
      <c r="CO32">
        <v>0.5</v>
      </c>
      <c r="CP32" t="s">
        <v>416</v>
      </c>
      <c r="CQ32">
        <v>2</v>
      </c>
      <c r="CR32">
        <v>1658244351</v>
      </c>
      <c r="CS32">
        <v>409.994</v>
      </c>
      <c r="CT32">
        <v>431.982</v>
      </c>
      <c r="CU32">
        <v>24.2473</v>
      </c>
      <c r="CV32">
        <v>19.7825</v>
      </c>
      <c r="CW32">
        <v>389.433</v>
      </c>
      <c r="CX32">
        <v>21.4283</v>
      </c>
      <c r="CY32">
        <v>600.2</v>
      </c>
      <c r="CZ32">
        <v>101.171</v>
      </c>
      <c r="DA32">
        <v>0.09966899999999999</v>
      </c>
      <c r="DB32">
        <v>28.6784</v>
      </c>
      <c r="DC32">
        <v>28.7799</v>
      </c>
      <c r="DD32">
        <v>999.9</v>
      </c>
      <c r="DE32">
        <v>0</v>
      </c>
      <c r="DF32">
        <v>0</v>
      </c>
      <c r="DG32">
        <v>9989.379999999999</v>
      </c>
      <c r="DH32">
        <v>0</v>
      </c>
      <c r="DI32">
        <v>1402.28</v>
      </c>
      <c r="DJ32">
        <v>-22.1046</v>
      </c>
      <c r="DK32">
        <v>420.184</v>
      </c>
      <c r="DL32">
        <v>440.7</v>
      </c>
      <c r="DM32">
        <v>4.74529</v>
      </c>
      <c r="DN32">
        <v>431.982</v>
      </c>
      <c r="DO32">
        <v>19.7825</v>
      </c>
      <c r="DP32">
        <v>2.4815</v>
      </c>
      <c r="DQ32">
        <v>2.00142</v>
      </c>
      <c r="DR32">
        <v>20.9057</v>
      </c>
      <c r="DS32">
        <v>17.4555</v>
      </c>
      <c r="DT32">
        <v>1500.25</v>
      </c>
      <c r="DU32">
        <v>0.973001</v>
      </c>
      <c r="DV32">
        <v>0.0269987</v>
      </c>
      <c r="DW32">
        <v>0</v>
      </c>
      <c r="DX32">
        <v>776.614</v>
      </c>
      <c r="DY32">
        <v>4.99931</v>
      </c>
      <c r="DZ32">
        <v>21177.8</v>
      </c>
      <c r="EA32">
        <v>13261.4</v>
      </c>
      <c r="EB32">
        <v>38.25</v>
      </c>
      <c r="EC32">
        <v>39.812</v>
      </c>
      <c r="ED32">
        <v>38.812</v>
      </c>
      <c r="EE32">
        <v>38.625</v>
      </c>
      <c r="EF32">
        <v>39.812</v>
      </c>
      <c r="EG32">
        <v>1454.88</v>
      </c>
      <c r="EH32">
        <v>40.37</v>
      </c>
      <c r="EI32">
        <v>0</v>
      </c>
      <c r="EJ32">
        <v>1146.300000190735</v>
      </c>
      <c r="EK32">
        <v>0</v>
      </c>
      <c r="EL32">
        <v>777.11648</v>
      </c>
      <c r="EM32">
        <v>-6.955230741377087</v>
      </c>
      <c r="EN32">
        <v>292.4538500039022</v>
      </c>
      <c r="EO32">
        <v>21152.892</v>
      </c>
      <c r="EP32">
        <v>15</v>
      </c>
      <c r="EQ32">
        <v>1658244383</v>
      </c>
      <c r="ER32" t="s">
        <v>484</v>
      </c>
      <c r="ES32">
        <v>1658244373</v>
      </c>
      <c r="ET32">
        <v>1658244383</v>
      </c>
      <c r="EU32">
        <v>14</v>
      </c>
      <c r="EV32">
        <v>-0.203</v>
      </c>
      <c r="EW32">
        <v>0.025</v>
      </c>
      <c r="EX32">
        <v>20.561</v>
      </c>
      <c r="EY32">
        <v>2.819</v>
      </c>
      <c r="EZ32">
        <v>432</v>
      </c>
      <c r="FA32">
        <v>20</v>
      </c>
      <c r="FB32">
        <v>0.06</v>
      </c>
      <c r="FC32">
        <v>0.02</v>
      </c>
      <c r="FD32">
        <v>-21.9724575</v>
      </c>
      <c r="FE32">
        <v>-0.2576566604127138</v>
      </c>
      <c r="FF32">
        <v>0.04117595710788031</v>
      </c>
      <c r="FG32">
        <v>1</v>
      </c>
      <c r="FH32">
        <v>409.8969000000001</v>
      </c>
      <c r="FI32">
        <v>-0.02912569521706685</v>
      </c>
      <c r="FJ32">
        <v>0.02360840245901512</v>
      </c>
      <c r="FK32">
        <v>1</v>
      </c>
      <c r="FL32">
        <v>4.6854835</v>
      </c>
      <c r="FM32">
        <v>0.4678257410881755</v>
      </c>
      <c r="FN32">
        <v>0.04600817859631037</v>
      </c>
      <c r="FO32">
        <v>1</v>
      </c>
      <c r="FP32">
        <v>24.54050333333333</v>
      </c>
      <c r="FQ32">
        <v>-0.07986740823136419</v>
      </c>
      <c r="FR32">
        <v>0.006166764864082869</v>
      </c>
      <c r="FS32">
        <v>1</v>
      </c>
      <c r="FT32">
        <v>4</v>
      </c>
      <c r="FU32">
        <v>4</v>
      </c>
      <c r="FV32" t="s">
        <v>426</v>
      </c>
      <c r="FW32">
        <v>3.1775</v>
      </c>
      <c r="FX32">
        <v>2.79653</v>
      </c>
      <c r="FY32">
        <v>0.0991113</v>
      </c>
      <c r="FZ32">
        <v>0.107807</v>
      </c>
      <c r="GA32">
        <v>0.111888</v>
      </c>
      <c r="GB32">
        <v>0.105903</v>
      </c>
      <c r="GC32">
        <v>28105.8</v>
      </c>
      <c r="GD32">
        <v>22143</v>
      </c>
      <c r="GE32">
        <v>29290.1</v>
      </c>
      <c r="GF32">
        <v>24270.8</v>
      </c>
      <c r="GG32">
        <v>32943.7</v>
      </c>
      <c r="GH32">
        <v>31683</v>
      </c>
      <c r="GI32">
        <v>40778.8</v>
      </c>
      <c r="GJ32">
        <v>39595.6</v>
      </c>
      <c r="GK32">
        <v>2.169</v>
      </c>
      <c r="GL32">
        <v>1.8615</v>
      </c>
      <c r="GM32">
        <v>0.152189</v>
      </c>
      <c r="GN32">
        <v>0</v>
      </c>
      <c r="GO32">
        <v>26.2932</v>
      </c>
      <c r="GP32">
        <v>999.9</v>
      </c>
      <c r="GQ32">
        <v>55.8</v>
      </c>
      <c r="GR32">
        <v>34</v>
      </c>
      <c r="GS32">
        <v>29.4701</v>
      </c>
      <c r="GT32">
        <v>62.3484</v>
      </c>
      <c r="GU32">
        <v>40.601</v>
      </c>
      <c r="GV32">
        <v>1</v>
      </c>
      <c r="GW32">
        <v>0.0273882</v>
      </c>
      <c r="GX32">
        <v>-1.84373</v>
      </c>
      <c r="GY32">
        <v>20.2503</v>
      </c>
      <c r="GZ32">
        <v>5.22822</v>
      </c>
      <c r="HA32">
        <v>11.9081</v>
      </c>
      <c r="HB32">
        <v>4.9637</v>
      </c>
      <c r="HC32">
        <v>3.292</v>
      </c>
      <c r="HD32">
        <v>9999</v>
      </c>
      <c r="HE32">
        <v>9999</v>
      </c>
      <c r="HF32">
        <v>9999</v>
      </c>
      <c r="HG32">
        <v>999.9</v>
      </c>
      <c r="HH32">
        <v>1.87714</v>
      </c>
      <c r="HI32">
        <v>1.87545</v>
      </c>
      <c r="HJ32">
        <v>1.87416</v>
      </c>
      <c r="HK32">
        <v>1.87333</v>
      </c>
      <c r="HL32">
        <v>1.87485</v>
      </c>
      <c r="HM32">
        <v>1.8698</v>
      </c>
      <c r="HN32">
        <v>1.87396</v>
      </c>
      <c r="HO32">
        <v>1.87912</v>
      </c>
      <c r="HP32">
        <v>0</v>
      </c>
      <c r="HQ32">
        <v>0</v>
      </c>
      <c r="HR32">
        <v>0</v>
      </c>
      <c r="HS32">
        <v>0</v>
      </c>
      <c r="HT32" t="s">
        <v>419</v>
      </c>
      <c r="HU32" t="s">
        <v>420</v>
      </c>
      <c r="HV32" t="s">
        <v>421</v>
      </c>
      <c r="HW32" t="s">
        <v>422</v>
      </c>
      <c r="HX32" t="s">
        <v>422</v>
      </c>
      <c r="HY32" t="s">
        <v>421</v>
      </c>
      <c r="HZ32">
        <v>0</v>
      </c>
      <c r="IA32">
        <v>100</v>
      </c>
      <c r="IB32">
        <v>100</v>
      </c>
      <c r="IC32">
        <v>20.561</v>
      </c>
      <c r="ID32">
        <v>2.819</v>
      </c>
      <c r="IE32">
        <v>13.77538099527715</v>
      </c>
      <c r="IF32">
        <v>0.01978926573752289</v>
      </c>
      <c r="IG32">
        <v>-7.274561305773912E-06</v>
      </c>
      <c r="IH32">
        <v>1.119864253144479E-09</v>
      </c>
      <c r="II32">
        <v>1.286667611177233</v>
      </c>
      <c r="IJ32">
        <v>0.1326643661050919</v>
      </c>
      <c r="IK32">
        <v>-0.003773007815557471</v>
      </c>
      <c r="IL32">
        <v>7.139450426060361E-05</v>
      </c>
      <c r="IM32">
        <v>-10</v>
      </c>
      <c r="IN32">
        <v>1836</v>
      </c>
      <c r="IO32">
        <v>-0</v>
      </c>
      <c r="IP32">
        <v>23</v>
      </c>
      <c r="IQ32">
        <v>18.7</v>
      </c>
      <c r="IR32">
        <v>23.1</v>
      </c>
      <c r="IS32">
        <v>1.1145</v>
      </c>
      <c r="IT32">
        <v>2.45239</v>
      </c>
      <c r="IU32">
        <v>1.42578</v>
      </c>
      <c r="IV32">
        <v>2.27905</v>
      </c>
      <c r="IW32">
        <v>1.54785</v>
      </c>
      <c r="IX32">
        <v>2.29614</v>
      </c>
      <c r="IY32">
        <v>36.4343</v>
      </c>
      <c r="IZ32">
        <v>15.0689</v>
      </c>
      <c r="JA32">
        <v>18</v>
      </c>
      <c r="JB32">
        <v>631.76</v>
      </c>
      <c r="JC32">
        <v>418.904</v>
      </c>
      <c r="JD32">
        <v>29.1111</v>
      </c>
      <c r="JE32">
        <v>27.6675</v>
      </c>
      <c r="JF32">
        <v>29.9999</v>
      </c>
      <c r="JG32">
        <v>27.4595</v>
      </c>
      <c r="JH32">
        <v>27.3748</v>
      </c>
      <c r="JI32">
        <v>22.3247</v>
      </c>
      <c r="JJ32">
        <v>33.417</v>
      </c>
      <c r="JK32">
        <v>58.5142</v>
      </c>
      <c r="JL32">
        <v>29.2054</v>
      </c>
      <c r="JM32">
        <v>431.934</v>
      </c>
      <c r="JN32">
        <v>19.8105</v>
      </c>
      <c r="JO32">
        <v>95.9499</v>
      </c>
      <c r="JP32">
        <v>100.741</v>
      </c>
    </row>
    <row r="33" spans="1:276">
      <c r="A33">
        <v>17</v>
      </c>
      <c r="B33">
        <v>1658244623.6</v>
      </c>
      <c r="C33">
        <v>3083</v>
      </c>
      <c r="D33" t="s">
        <v>485</v>
      </c>
      <c r="E33" t="s">
        <v>486</v>
      </c>
      <c r="F33" t="s">
        <v>408</v>
      </c>
      <c r="G33" t="s">
        <v>409</v>
      </c>
      <c r="H33" t="s">
        <v>410</v>
      </c>
      <c r="J33" t="s">
        <v>411</v>
      </c>
      <c r="K33" t="s">
        <v>481</v>
      </c>
      <c r="L33" t="s">
        <v>482</v>
      </c>
      <c r="M33">
        <v>1658244623.6</v>
      </c>
      <c r="N33">
        <f>(O33)/1000</f>
        <v>0</v>
      </c>
      <c r="O33">
        <f>1000*CY33*AM33*(CU33-CV33)/(100*CN33*(1000-AM33*CU33))</f>
        <v>0</v>
      </c>
      <c r="P33">
        <f>CY33*AM33*(CT33-CS33*(1000-AM33*CV33)/(1000-AM33*CU33))/(100*CN33)</f>
        <v>0</v>
      </c>
      <c r="Q33">
        <f>CS33 - IF(AM33&gt;1, P33*CN33*100.0/(AO33*DG33), 0)</f>
        <v>0</v>
      </c>
      <c r="R33">
        <f>((X33-N33/2)*Q33-P33)/(X33+N33/2)</f>
        <v>0</v>
      </c>
      <c r="S33">
        <f>R33*(CZ33+DA33)/1000.0</f>
        <v>0</v>
      </c>
      <c r="T33">
        <f>(CS33 - IF(AM33&gt;1, P33*CN33*100.0/(AO33*DG33), 0))*(CZ33+DA33)/1000.0</f>
        <v>0</v>
      </c>
      <c r="U33">
        <f>2.0/((1/W33-1/V33)+SIGN(W33)*SQRT((1/W33-1/V33)*(1/W33-1/V33) + 4*CO33/((CO33+1)*(CO33+1))*(2*1/W33*1/V33-1/V33*1/V33)))</f>
        <v>0</v>
      </c>
      <c r="V33">
        <f>IF(LEFT(CP33,1)&lt;&gt;"0",IF(LEFT(CP33,1)="1",3.0,CQ33),$D$5+$E$5*(DG33*CZ33/($K$5*1000))+$F$5*(DG33*CZ33/($K$5*1000))*MAX(MIN(CN33,$J$5),$I$5)*MAX(MIN(CN33,$J$5),$I$5)+$G$5*MAX(MIN(CN33,$J$5),$I$5)*(DG33*CZ33/($K$5*1000))+$H$5*(DG33*CZ33/($K$5*1000))*(DG33*CZ33/($K$5*1000)))</f>
        <v>0</v>
      </c>
      <c r="W33">
        <f>N33*(1000-(1000*0.61365*exp(17.502*AA33/(240.97+AA33))/(CZ33+DA33)+CU33)/2)/(1000*0.61365*exp(17.502*AA33/(240.97+AA33))/(CZ33+DA33)-CU33)</f>
        <v>0</v>
      </c>
      <c r="X33">
        <f>1/((CO33+1)/(U33/1.6)+1/(V33/1.37)) + CO33/((CO33+1)/(U33/1.6) + CO33/(V33/1.37))</f>
        <v>0</v>
      </c>
      <c r="Y33">
        <f>(CJ33*CM33)</f>
        <v>0</v>
      </c>
      <c r="Z33">
        <f>(DB33+(Y33+2*0.95*5.67E-8*(((DB33+$B$7)+273)^4-(DB33+273)^4)-44100*N33)/(1.84*29.3*V33+8*0.95*5.67E-8*(DB33+273)^3))</f>
        <v>0</v>
      </c>
      <c r="AA33">
        <f>($C$7*DC33+$D$7*DD33+$E$7*Z33)</f>
        <v>0</v>
      </c>
      <c r="AB33">
        <f>0.61365*exp(17.502*AA33/(240.97+AA33))</f>
        <v>0</v>
      </c>
      <c r="AC33">
        <f>(AD33/AE33*100)</f>
        <v>0</v>
      </c>
      <c r="AD33">
        <f>CU33*(CZ33+DA33)/1000</f>
        <v>0</v>
      </c>
      <c r="AE33">
        <f>0.61365*exp(17.502*DB33/(240.97+DB33))</f>
        <v>0</v>
      </c>
      <c r="AF33">
        <f>(AB33-CU33*(CZ33+DA33)/1000)</f>
        <v>0</v>
      </c>
      <c r="AG33">
        <f>(-N33*44100)</f>
        <v>0</v>
      </c>
      <c r="AH33">
        <f>2*29.3*V33*0.92*(DB33-AA33)</f>
        <v>0</v>
      </c>
      <c r="AI33">
        <f>2*0.95*5.67E-8*(((DB33+$B$7)+273)^4-(AA33+273)^4)</f>
        <v>0</v>
      </c>
      <c r="AJ33">
        <f>Y33+AI33+AG33+AH33</f>
        <v>0</v>
      </c>
      <c r="AK33">
        <v>0</v>
      </c>
      <c r="AL33">
        <v>0</v>
      </c>
      <c r="AM33">
        <f>IF(AK33*$H$13&gt;=AO33,1.0,(AO33/(AO33-AK33*$H$13)))</f>
        <v>0</v>
      </c>
      <c r="AN33">
        <f>(AM33-1)*100</f>
        <v>0</v>
      </c>
      <c r="AO33">
        <f>MAX(0,($B$13+$C$13*DG33)/(1+$D$13*DG33)*CZ33/(DB33+273)*$E$13)</f>
        <v>0</v>
      </c>
      <c r="AP33" t="s">
        <v>414</v>
      </c>
      <c r="AQ33">
        <v>0</v>
      </c>
      <c r="AR33">
        <v>0</v>
      </c>
      <c r="AS33">
        <v>0</v>
      </c>
      <c r="AT33">
        <f>1-AR33/AS33</f>
        <v>0</v>
      </c>
      <c r="AU33">
        <v>-1</v>
      </c>
      <c r="AV33" t="s">
        <v>487</v>
      </c>
      <c r="AW33">
        <v>10455.6</v>
      </c>
      <c r="AX33">
        <v>792.2813199999999</v>
      </c>
      <c r="AY33">
        <v>1045.99</v>
      </c>
      <c r="AZ33">
        <f>1-AX33/AY33</f>
        <v>0</v>
      </c>
      <c r="BA33">
        <v>0.5</v>
      </c>
      <c r="BB33">
        <f>CK33</f>
        <v>0</v>
      </c>
      <c r="BC33">
        <f>P33</f>
        <v>0</v>
      </c>
      <c r="BD33">
        <f>AZ33*BA33*BB33</f>
        <v>0</v>
      </c>
      <c r="BE33">
        <f>(BC33-AU33)/BB33</f>
        <v>0</v>
      </c>
      <c r="BF33">
        <f>(AS33-AY33)/AY33</f>
        <v>0</v>
      </c>
      <c r="BG33">
        <f>AR33/(AT33+AR33/AY33)</f>
        <v>0</v>
      </c>
      <c r="BH33" t="s">
        <v>414</v>
      </c>
      <c r="BI33">
        <v>0</v>
      </c>
      <c r="BJ33">
        <f>IF(BI33&lt;&gt;0, BI33, BG33)</f>
        <v>0</v>
      </c>
      <c r="BK33">
        <f>1-BJ33/AY33</f>
        <v>0</v>
      </c>
      <c r="BL33">
        <f>(AY33-AX33)/(AY33-BJ33)</f>
        <v>0</v>
      </c>
      <c r="BM33">
        <f>(AS33-AY33)/(AS33-BJ33)</f>
        <v>0</v>
      </c>
      <c r="BN33">
        <f>(AY33-AX33)/(AY33-AR33)</f>
        <v>0</v>
      </c>
      <c r="BO33">
        <f>(AS33-AY33)/(AS33-AR33)</f>
        <v>0</v>
      </c>
      <c r="BP33">
        <f>(BL33*BJ33/AX33)</f>
        <v>0</v>
      </c>
      <c r="BQ33">
        <f>(1-BP33)</f>
        <v>0</v>
      </c>
      <c r="BR33" t="s">
        <v>414</v>
      </c>
      <c r="BS33" t="s">
        <v>414</v>
      </c>
      <c r="BT33" t="s">
        <v>414</v>
      </c>
      <c r="BU33" t="s">
        <v>414</v>
      </c>
      <c r="BV33" t="s">
        <v>414</v>
      </c>
      <c r="BW33" t="s">
        <v>414</v>
      </c>
      <c r="BX33" t="s">
        <v>414</v>
      </c>
      <c r="BY33" t="s">
        <v>414</v>
      </c>
      <c r="BZ33" t="s">
        <v>414</v>
      </c>
      <c r="CA33" t="s">
        <v>414</v>
      </c>
      <c r="CB33" t="s">
        <v>414</v>
      </c>
      <c r="CC33" t="s">
        <v>414</v>
      </c>
      <c r="CD33" t="s">
        <v>414</v>
      </c>
      <c r="CE33" t="s">
        <v>414</v>
      </c>
      <c r="CF33" t="s">
        <v>414</v>
      </c>
      <c r="CG33" t="s">
        <v>414</v>
      </c>
      <c r="CH33" t="s">
        <v>414</v>
      </c>
      <c r="CI33" t="s">
        <v>414</v>
      </c>
      <c r="CJ33">
        <f>$B$11*DH33+$C$11*DI33+$F$11*DT33*(1-DW33)</f>
        <v>0</v>
      </c>
      <c r="CK33">
        <f>CJ33*CL33</f>
        <v>0</v>
      </c>
      <c r="CL33">
        <f>($B$11*$D$9+$C$11*$D$9+$F$11*((EG33+DY33)/MAX(EG33+DY33+EH33, 0.1)*$I$9+EH33/MAX(EG33+DY33+EH33, 0.1)*$J$9))/($B$11+$C$11+$F$11)</f>
        <v>0</v>
      </c>
      <c r="CM33">
        <f>($B$11*$K$9+$C$11*$K$9+$F$11*((EG33+DY33)/MAX(EG33+DY33+EH33, 0.1)*$P$9+EH33/MAX(EG33+DY33+EH33, 0.1)*$Q$9))/($B$11+$C$11+$F$11)</f>
        <v>0</v>
      </c>
      <c r="CN33">
        <v>6</v>
      </c>
      <c r="CO33">
        <v>0.5</v>
      </c>
      <c r="CP33" t="s">
        <v>416</v>
      </c>
      <c r="CQ33">
        <v>2</v>
      </c>
      <c r="CR33">
        <v>1658244623.6</v>
      </c>
      <c r="CS33">
        <v>400.184</v>
      </c>
      <c r="CT33">
        <v>422.339</v>
      </c>
      <c r="CU33">
        <v>27.4049</v>
      </c>
      <c r="CV33">
        <v>23.3088</v>
      </c>
      <c r="CW33">
        <v>380.079</v>
      </c>
      <c r="CX33">
        <v>24.0889</v>
      </c>
      <c r="CY33">
        <v>600.109</v>
      </c>
      <c r="CZ33">
        <v>101.166</v>
      </c>
      <c r="DA33">
        <v>0.1002</v>
      </c>
      <c r="DB33">
        <v>28.7124</v>
      </c>
      <c r="DC33">
        <v>28.9047</v>
      </c>
      <c r="DD33">
        <v>999.9</v>
      </c>
      <c r="DE33">
        <v>0</v>
      </c>
      <c r="DF33">
        <v>0</v>
      </c>
      <c r="DG33">
        <v>9974.379999999999</v>
      </c>
      <c r="DH33">
        <v>0</v>
      </c>
      <c r="DI33">
        <v>1427.83</v>
      </c>
      <c r="DJ33">
        <v>-22.155</v>
      </c>
      <c r="DK33">
        <v>411.46</v>
      </c>
      <c r="DL33">
        <v>432.418</v>
      </c>
      <c r="DM33">
        <v>4.0961</v>
      </c>
      <c r="DN33">
        <v>422.339</v>
      </c>
      <c r="DO33">
        <v>23.3088</v>
      </c>
      <c r="DP33">
        <v>2.77245</v>
      </c>
      <c r="DQ33">
        <v>2.35806</v>
      </c>
      <c r="DR33">
        <v>22.721</v>
      </c>
      <c r="DS33">
        <v>20.0786</v>
      </c>
      <c r="DT33">
        <v>1499.93</v>
      </c>
      <c r="DU33">
        <v>0.9729910000000001</v>
      </c>
      <c r="DV33">
        <v>0.0270089</v>
      </c>
      <c r="DW33">
        <v>0</v>
      </c>
      <c r="DX33">
        <v>792.572</v>
      </c>
      <c r="DY33">
        <v>4.99931</v>
      </c>
      <c r="DZ33">
        <v>20529.9</v>
      </c>
      <c r="EA33">
        <v>13258.6</v>
      </c>
      <c r="EB33">
        <v>36.5</v>
      </c>
      <c r="EC33">
        <v>38.062</v>
      </c>
      <c r="ED33">
        <v>36.687</v>
      </c>
      <c r="EE33">
        <v>37.562</v>
      </c>
      <c r="EF33">
        <v>38.312</v>
      </c>
      <c r="EG33">
        <v>1454.55</v>
      </c>
      <c r="EH33">
        <v>40.38</v>
      </c>
      <c r="EI33">
        <v>0</v>
      </c>
      <c r="EJ33">
        <v>272.0999999046326</v>
      </c>
      <c r="EK33">
        <v>0</v>
      </c>
      <c r="EL33">
        <v>792.2813199999999</v>
      </c>
      <c r="EM33">
        <v>0.7766923130443283</v>
      </c>
      <c r="EN33">
        <v>-643.7384606560652</v>
      </c>
      <c r="EO33">
        <v>20513.6</v>
      </c>
      <c r="EP33">
        <v>15</v>
      </c>
      <c r="EQ33">
        <v>1658244383</v>
      </c>
      <c r="ER33" t="s">
        <v>484</v>
      </c>
      <c r="ES33">
        <v>1658244373</v>
      </c>
      <c r="ET33">
        <v>1658244383</v>
      </c>
      <c r="EU33">
        <v>14</v>
      </c>
      <c r="EV33">
        <v>-0.203</v>
      </c>
      <c r="EW33">
        <v>0.025</v>
      </c>
      <c r="EX33">
        <v>20.561</v>
      </c>
      <c r="EY33">
        <v>2.819</v>
      </c>
      <c r="EZ33">
        <v>432</v>
      </c>
      <c r="FA33">
        <v>20</v>
      </c>
      <c r="FB33">
        <v>0.06</v>
      </c>
      <c r="FC33">
        <v>0.02</v>
      </c>
      <c r="FD33">
        <v>-22.16322195121951</v>
      </c>
      <c r="FE33">
        <v>0.03877630662017918</v>
      </c>
      <c r="FF33">
        <v>0.02635588990677627</v>
      </c>
      <c r="FG33">
        <v>1</v>
      </c>
      <c r="FH33">
        <v>400.1995806451613</v>
      </c>
      <c r="FI33">
        <v>-0.5512741935501859</v>
      </c>
      <c r="FJ33">
        <v>0.0443256091372686</v>
      </c>
      <c r="FK33">
        <v>1</v>
      </c>
      <c r="FL33">
        <v>4.015281707317073</v>
      </c>
      <c r="FM33">
        <v>-0.1593491289198594</v>
      </c>
      <c r="FN33">
        <v>0.03682725997916318</v>
      </c>
      <c r="FO33">
        <v>1</v>
      </c>
      <c r="FP33">
        <v>27.33577741935484</v>
      </c>
      <c r="FQ33">
        <v>0.2927999999999305</v>
      </c>
      <c r="FR33">
        <v>0.02423146061761142</v>
      </c>
      <c r="FS33">
        <v>1</v>
      </c>
      <c r="FT33">
        <v>4</v>
      </c>
      <c r="FU33">
        <v>4</v>
      </c>
      <c r="FV33" t="s">
        <v>426</v>
      </c>
      <c r="FW33">
        <v>3.17757</v>
      </c>
      <c r="FX33">
        <v>2.79693</v>
      </c>
      <c r="FY33">
        <v>0.09732449999999999</v>
      </c>
      <c r="FZ33">
        <v>0.106059</v>
      </c>
      <c r="GA33">
        <v>0.121498</v>
      </c>
      <c r="GB33">
        <v>0.118744</v>
      </c>
      <c r="GC33">
        <v>28170.2</v>
      </c>
      <c r="GD33">
        <v>22194</v>
      </c>
      <c r="GE33">
        <v>29298.2</v>
      </c>
      <c r="GF33">
        <v>24278.3</v>
      </c>
      <c r="GG33">
        <v>32590.7</v>
      </c>
      <c r="GH33">
        <v>31230.8</v>
      </c>
      <c r="GI33">
        <v>40794.3</v>
      </c>
      <c r="GJ33">
        <v>39608.9</v>
      </c>
      <c r="GK33">
        <v>2.17105</v>
      </c>
      <c r="GL33">
        <v>1.8764</v>
      </c>
      <c r="GM33">
        <v>0.12587</v>
      </c>
      <c r="GN33">
        <v>0</v>
      </c>
      <c r="GO33">
        <v>26.8492</v>
      </c>
      <c r="GP33">
        <v>999.9</v>
      </c>
      <c r="GQ33">
        <v>54.7</v>
      </c>
      <c r="GR33">
        <v>33.8</v>
      </c>
      <c r="GS33">
        <v>28.5682</v>
      </c>
      <c r="GT33">
        <v>62.7048</v>
      </c>
      <c r="GU33">
        <v>40.3325</v>
      </c>
      <c r="GV33">
        <v>1</v>
      </c>
      <c r="GW33">
        <v>0.00594004</v>
      </c>
      <c r="GX33">
        <v>-1.31799</v>
      </c>
      <c r="GY33">
        <v>20.2547</v>
      </c>
      <c r="GZ33">
        <v>5.22358</v>
      </c>
      <c r="HA33">
        <v>11.9078</v>
      </c>
      <c r="HB33">
        <v>4.96355</v>
      </c>
      <c r="HC33">
        <v>3.29133</v>
      </c>
      <c r="HD33">
        <v>9999</v>
      </c>
      <c r="HE33">
        <v>9999</v>
      </c>
      <c r="HF33">
        <v>9999</v>
      </c>
      <c r="HG33">
        <v>999.9</v>
      </c>
      <c r="HH33">
        <v>1.87714</v>
      </c>
      <c r="HI33">
        <v>1.87546</v>
      </c>
      <c r="HJ33">
        <v>1.87411</v>
      </c>
      <c r="HK33">
        <v>1.87332</v>
      </c>
      <c r="HL33">
        <v>1.87484</v>
      </c>
      <c r="HM33">
        <v>1.86981</v>
      </c>
      <c r="HN33">
        <v>1.87393</v>
      </c>
      <c r="HO33">
        <v>1.87908</v>
      </c>
      <c r="HP33">
        <v>0</v>
      </c>
      <c r="HQ33">
        <v>0</v>
      </c>
      <c r="HR33">
        <v>0</v>
      </c>
      <c r="HS33">
        <v>0</v>
      </c>
      <c r="HT33" t="s">
        <v>419</v>
      </c>
      <c r="HU33" t="s">
        <v>420</v>
      </c>
      <c r="HV33" t="s">
        <v>421</v>
      </c>
      <c r="HW33" t="s">
        <v>422</v>
      </c>
      <c r="HX33" t="s">
        <v>422</v>
      </c>
      <c r="HY33" t="s">
        <v>421</v>
      </c>
      <c r="HZ33">
        <v>0</v>
      </c>
      <c r="IA33">
        <v>100</v>
      </c>
      <c r="IB33">
        <v>100</v>
      </c>
      <c r="IC33">
        <v>20.105</v>
      </c>
      <c r="ID33">
        <v>3.316</v>
      </c>
      <c r="IE33">
        <v>13.5722228641688</v>
      </c>
      <c r="IF33">
        <v>0.01978926573752289</v>
      </c>
      <c r="IG33">
        <v>-7.274561305773912E-06</v>
      </c>
      <c r="IH33">
        <v>1.119864253144479E-09</v>
      </c>
      <c r="II33">
        <v>1.311672601361349</v>
      </c>
      <c r="IJ33">
        <v>0.1326643661050919</v>
      </c>
      <c r="IK33">
        <v>-0.003773007815557471</v>
      </c>
      <c r="IL33">
        <v>7.139450426060361E-05</v>
      </c>
      <c r="IM33">
        <v>-10</v>
      </c>
      <c r="IN33">
        <v>1836</v>
      </c>
      <c r="IO33">
        <v>-0</v>
      </c>
      <c r="IP33">
        <v>23</v>
      </c>
      <c r="IQ33">
        <v>4.2</v>
      </c>
      <c r="IR33">
        <v>4</v>
      </c>
      <c r="IS33">
        <v>1.09863</v>
      </c>
      <c r="IT33">
        <v>2.44019</v>
      </c>
      <c r="IU33">
        <v>1.42578</v>
      </c>
      <c r="IV33">
        <v>2.28027</v>
      </c>
      <c r="IW33">
        <v>1.54785</v>
      </c>
      <c r="IX33">
        <v>2.37671</v>
      </c>
      <c r="IY33">
        <v>36.1754</v>
      </c>
      <c r="IZ33">
        <v>15.0426</v>
      </c>
      <c r="JA33">
        <v>18</v>
      </c>
      <c r="JB33">
        <v>631.463</v>
      </c>
      <c r="JC33">
        <v>426.144</v>
      </c>
      <c r="JD33">
        <v>27.5501</v>
      </c>
      <c r="JE33">
        <v>27.4539</v>
      </c>
      <c r="JF33">
        <v>29.9993</v>
      </c>
      <c r="JG33">
        <v>27.2894</v>
      </c>
      <c r="JH33">
        <v>27.2138</v>
      </c>
      <c r="JI33">
        <v>21.9978</v>
      </c>
      <c r="JJ33">
        <v>19.5801</v>
      </c>
      <c r="JK33">
        <v>57.3258</v>
      </c>
      <c r="JL33">
        <v>27.5663</v>
      </c>
      <c r="JM33">
        <v>422.252</v>
      </c>
      <c r="JN33">
        <v>23.0567</v>
      </c>
      <c r="JO33">
        <v>95.9821</v>
      </c>
      <c r="JP33">
        <v>100.774</v>
      </c>
    </row>
    <row r="34" spans="1:276">
      <c r="A34">
        <v>18</v>
      </c>
      <c r="B34">
        <v>1658244704.1</v>
      </c>
      <c r="C34">
        <v>3163.5</v>
      </c>
      <c r="D34" t="s">
        <v>488</v>
      </c>
      <c r="E34" t="s">
        <v>489</v>
      </c>
      <c r="F34" t="s">
        <v>408</v>
      </c>
      <c r="G34" t="s">
        <v>409</v>
      </c>
      <c r="H34" t="s">
        <v>410</v>
      </c>
      <c r="J34" t="s">
        <v>411</v>
      </c>
      <c r="K34" t="s">
        <v>481</v>
      </c>
      <c r="L34" t="s">
        <v>482</v>
      </c>
      <c r="M34">
        <v>1658244704.1</v>
      </c>
      <c r="N34">
        <f>(O34)/1000</f>
        <v>0</v>
      </c>
      <c r="O34">
        <f>1000*CY34*AM34*(CU34-CV34)/(100*CN34*(1000-AM34*CU34))</f>
        <v>0</v>
      </c>
      <c r="P34">
        <f>CY34*AM34*(CT34-CS34*(1000-AM34*CV34)/(1000-AM34*CU34))/(100*CN34)</f>
        <v>0</v>
      </c>
      <c r="Q34">
        <f>CS34 - IF(AM34&gt;1, P34*CN34*100.0/(AO34*DG34), 0)</f>
        <v>0</v>
      </c>
      <c r="R34">
        <f>((X34-N34/2)*Q34-P34)/(X34+N34/2)</f>
        <v>0</v>
      </c>
      <c r="S34">
        <f>R34*(CZ34+DA34)/1000.0</f>
        <v>0</v>
      </c>
      <c r="T34">
        <f>(CS34 - IF(AM34&gt;1, P34*CN34*100.0/(AO34*DG34), 0))*(CZ34+DA34)/1000.0</f>
        <v>0</v>
      </c>
      <c r="U34">
        <f>2.0/((1/W34-1/V34)+SIGN(W34)*SQRT((1/W34-1/V34)*(1/W34-1/V34) + 4*CO34/((CO34+1)*(CO34+1))*(2*1/W34*1/V34-1/V34*1/V34)))</f>
        <v>0</v>
      </c>
      <c r="V34">
        <f>IF(LEFT(CP34,1)&lt;&gt;"0",IF(LEFT(CP34,1)="1",3.0,CQ34),$D$5+$E$5*(DG34*CZ34/($K$5*1000))+$F$5*(DG34*CZ34/($K$5*1000))*MAX(MIN(CN34,$J$5),$I$5)*MAX(MIN(CN34,$J$5),$I$5)+$G$5*MAX(MIN(CN34,$J$5),$I$5)*(DG34*CZ34/($K$5*1000))+$H$5*(DG34*CZ34/($K$5*1000))*(DG34*CZ34/($K$5*1000)))</f>
        <v>0</v>
      </c>
      <c r="W34">
        <f>N34*(1000-(1000*0.61365*exp(17.502*AA34/(240.97+AA34))/(CZ34+DA34)+CU34)/2)/(1000*0.61365*exp(17.502*AA34/(240.97+AA34))/(CZ34+DA34)-CU34)</f>
        <v>0</v>
      </c>
      <c r="X34">
        <f>1/((CO34+1)/(U34/1.6)+1/(V34/1.37)) + CO34/((CO34+1)/(U34/1.6) + CO34/(V34/1.37))</f>
        <v>0</v>
      </c>
      <c r="Y34">
        <f>(CJ34*CM34)</f>
        <v>0</v>
      </c>
      <c r="Z34">
        <f>(DB34+(Y34+2*0.95*5.67E-8*(((DB34+$B$7)+273)^4-(DB34+273)^4)-44100*N34)/(1.84*29.3*V34+8*0.95*5.67E-8*(DB34+273)^3))</f>
        <v>0</v>
      </c>
      <c r="AA34">
        <f>($C$7*DC34+$D$7*DD34+$E$7*Z34)</f>
        <v>0</v>
      </c>
      <c r="AB34">
        <f>0.61365*exp(17.502*AA34/(240.97+AA34))</f>
        <v>0</v>
      </c>
      <c r="AC34">
        <f>(AD34/AE34*100)</f>
        <v>0</v>
      </c>
      <c r="AD34">
        <f>CU34*(CZ34+DA34)/1000</f>
        <v>0</v>
      </c>
      <c r="AE34">
        <f>0.61365*exp(17.502*DB34/(240.97+DB34))</f>
        <v>0</v>
      </c>
      <c r="AF34">
        <f>(AB34-CU34*(CZ34+DA34)/1000)</f>
        <v>0</v>
      </c>
      <c r="AG34">
        <f>(-N34*44100)</f>
        <v>0</v>
      </c>
      <c r="AH34">
        <f>2*29.3*V34*0.92*(DB34-AA34)</f>
        <v>0</v>
      </c>
      <c r="AI34">
        <f>2*0.95*5.67E-8*(((DB34+$B$7)+273)^4-(AA34+273)^4)</f>
        <v>0</v>
      </c>
      <c r="AJ34">
        <f>Y34+AI34+AG34+AH34</f>
        <v>0</v>
      </c>
      <c r="AK34">
        <v>0</v>
      </c>
      <c r="AL34">
        <v>0</v>
      </c>
      <c r="AM34">
        <f>IF(AK34*$H$13&gt;=AO34,1.0,(AO34/(AO34-AK34*$H$13)))</f>
        <v>0</v>
      </c>
      <c r="AN34">
        <f>(AM34-1)*100</f>
        <v>0</v>
      </c>
      <c r="AO34">
        <f>MAX(0,($B$13+$C$13*DG34)/(1+$D$13*DG34)*CZ34/(DB34+273)*$E$13)</f>
        <v>0</v>
      </c>
      <c r="AP34" t="s">
        <v>414</v>
      </c>
      <c r="AQ34">
        <v>0</v>
      </c>
      <c r="AR34">
        <v>0</v>
      </c>
      <c r="AS34">
        <v>0</v>
      </c>
      <c r="AT34">
        <f>1-AR34/AS34</f>
        <v>0</v>
      </c>
      <c r="AU34">
        <v>-1</v>
      </c>
      <c r="AV34" t="s">
        <v>490</v>
      </c>
      <c r="AW34">
        <v>10456.1</v>
      </c>
      <c r="AX34">
        <v>747.7309230769231</v>
      </c>
      <c r="AY34">
        <v>949.3099999999999</v>
      </c>
      <c r="AZ34">
        <f>1-AX34/AY34</f>
        <v>0</v>
      </c>
      <c r="BA34">
        <v>0.5</v>
      </c>
      <c r="BB34">
        <f>CK34</f>
        <v>0</v>
      </c>
      <c r="BC34">
        <f>P34</f>
        <v>0</v>
      </c>
      <c r="BD34">
        <f>AZ34*BA34*BB34</f>
        <v>0</v>
      </c>
      <c r="BE34">
        <f>(BC34-AU34)/BB34</f>
        <v>0</v>
      </c>
      <c r="BF34">
        <f>(AS34-AY34)/AY34</f>
        <v>0</v>
      </c>
      <c r="BG34">
        <f>AR34/(AT34+AR34/AY34)</f>
        <v>0</v>
      </c>
      <c r="BH34" t="s">
        <v>414</v>
      </c>
      <c r="BI34">
        <v>0</v>
      </c>
      <c r="BJ34">
        <f>IF(BI34&lt;&gt;0, BI34, BG34)</f>
        <v>0</v>
      </c>
      <c r="BK34">
        <f>1-BJ34/AY34</f>
        <v>0</v>
      </c>
      <c r="BL34">
        <f>(AY34-AX34)/(AY34-BJ34)</f>
        <v>0</v>
      </c>
      <c r="BM34">
        <f>(AS34-AY34)/(AS34-BJ34)</f>
        <v>0</v>
      </c>
      <c r="BN34">
        <f>(AY34-AX34)/(AY34-AR34)</f>
        <v>0</v>
      </c>
      <c r="BO34">
        <f>(AS34-AY34)/(AS34-AR34)</f>
        <v>0</v>
      </c>
      <c r="BP34">
        <f>(BL34*BJ34/AX34)</f>
        <v>0</v>
      </c>
      <c r="BQ34">
        <f>(1-BP34)</f>
        <v>0</v>
      </c>
      <c r="BR34" t="s">
        <v>414</v>
      </c>
      <c r="BS34" t="s">
        <v>414</v>
      </c>
      <c r="BT34" t="s">
        <v>414</v>
      </c>
      <c r="BU34" t="s">
        <v>414</v>
      </c>
      <c r="BV34" t="s">
        <v>414</v>
      </c>
      <c r="BW34" t="s">
        <v>414</v>
      </c>
      <c r="BX34" t="s">
        <v>414</v>
      </c>
      <c r="BY34" t="s">
        <v>414</v>
      </c>
      <c r="BZ34" t="s">
        <v>414</v>
      </c>
      <c r="CA34" t="s">
        <v>414</v>
      </c>
      <c r="CB34" t="s">
        <v>414</v>
      </c>
      <c r="CC34" t="s">
        <v>414</v>
      </c>
      <c r="CD34" t="s">
        <v>414</v>
      </c>
      <c r="CE34" t="s">
        <v>414</v>
      </c>
      <c r="CF34" t="s">
        <v>414</v>
      </c>
      <c r="CG34" t="s">
        <v>414</v>
      </c>
      <c r="CH34" t="s">
        <v>414</v>
      </c>
      <c r="CI34" t="s">
        <v>414</v>
      </c>
      <c r="CJ34">
        <f>$B$11*DH34+$C$11*DI34+$F$11*DT34*(1-DW34)</f>
        <v>0</v>
      </c>
      <c r="CK34">
        <f>CJ34*CL34</f>
        <v>0</v>
      </c>
      <c r="CL34">
        <f>($B$11*$D$9+$C$11*$D$9+$F$11*((EG34+DY34)/MAX(EG34+DY34+EH34, 0.1)*$I$9+EH34/MAX(EG34+DY34+EH34, 0.1)*$J$9))/($B$11+$C$11+$F$11)</f>
        <v>0</v>
      </c>
      <c r="CM34">
        <f>($B$11*$K$9+$C$11*$K$9+$F$11*((EG34+DY34)/MAX(EG34+DY34+EH34, 0.1)*$P$9+EH34/MAX(EG34+DY34+EH34, 0.1)*$Q$9))/($B$11+$C$11+$F$11)</f>
        <v>0</v>
      </c>
      <c r="CN34">
        <v>6</v>
      </c>
      <c r="CO34">
        <v>0.5</v>
      </c>
      <c r="CP34" t="s">
        <v>416</v>
      </c>
      <c r="CQ34">
        <v>2</v>
      </c>
      <c r="CR34">
        <v>1658244704.1</v>
      </c>
      <c r="CS34">
        <v>300.911</v>
      </c>
      <c r="CT34">
        <v>316.606</v>
      </c>
      <c r="CU34">
        <v>26.652</v>
      </c>
      <c r="CV34">
        <v>22.4719</v>
      </c>
      <c r="CW34">
        <v>282.398</v>
      </c>
      <c r="CX34">
        <v>23.3881</v>
      </c>
      <c r="CY34">
        <v>600.273</v>
      </c>
      <c r="CZ34">
        <v>101.167</v>
      </c>
      <c r="DA34">
        <v>0.09979499999999999</v>
      </c>
      <c r="DB34">
        <v>28.5043</v>
      </c>
      <c r="DC34">
        <v>28.768</v>
      </c>
      <c r="DD34">
        <v>999.9</v>
      </c>
      <c r="DE34">
        <v>0</v>
      </c>
      <c r="DF34">
        <v>0</v>
      </c>
      <c r="DG34">
        <v>10020.6</v>
      </c>
      <c r="DH34">
        <v>0</v>
      </c>
      <c r="DI34">
        <v>1438.43</v>
      </c>
      <c r="DJ34">
        <v>-15.6023</v>
      </c>
      <c r="DK34">
        <v>309.245</v>
      </c>
      <c r="DL34">
        <v>323.884</v>
      </c>
      <c r="DM34">
        <v>4.18008</v>
      </c>
      <c r="DN34">
        <v>316.606</v>
      </c>
      <c r="DO34">
        <v>22.4719</v>
      </c>
      <c r="DP34">
        <v>2.69631</v>
      </c>
      <c r="DQ34">
        <v>2.27342</v>
      </c>
      <c r="DR34">
        <v>22.2627</v>
      </c>
      <c r="DS34">
        <v>19.4893</v>
      </c>
      <c r="DT34">
        <v>1499.81</v>
      </c>
      <c r="DU34">
        <v>0.973006</v>
      </c>
      <c r="DV34">
        <v>0.0269935</v>
      </c>
      <c r="DW34">
        <v>0</v>
      </c>
      <c r="DX34">
        <v>745.595</v>
      </c>
      <c r="DY34">
        <v>4.99931</v>
      </c>
      <c r="DZ34">
        <v>19166.9</v>
      </c>
      <c r="EA34">
        <v>13257.5</v>
      </c>
      <c r="EB34">
        <v>36.062</v>
      </c>
      <c r="EC34">
        <v>37.875</v>
      </c>
      <c r="ED34">
        <v>36.5</v>
      </c>
      <c r="EE34">
        <v>36.937</v>
      </c>
      <c r="EF34">
        <v>37.937</v>
      </c>
      <c r="EG34">
        <v>1454.46</v>
      </c>
      <c r="EH34">
        <v>40.35</v>
      </c>
      <c r="EI34">
        <v>0</v>
      </c>
      <c r="EJ34">
        <v>80.30000019073486</v>
      </c>
      <c r="EK34">
        <v>0</v>
      </c>
      <c r="EL34">
        <v>747.7309230769231</v>
      </c>
      <c r="EM34">
        <v>-14.02044445814224</v>
      </c>
      <c r="EN34">
        <v>661.145300929128</v>
      </c>
      <c r="EO34">
        <v>19186.36538461538</v>
      </c>
      <c r="EP34">
        <v>15</v>
      </c>
      <c r="EQ34">
        <v>1658244724.6</v>
      </c>
      <c r="ER34" t="s">
        <v>491</v>
      </c>
      <c r="ES34">
        <v>1658244724.6</v>
      </c>
      <c r="ET34">
        <v>1658244383</v>
      </c>
      <c r="EU34">
        <v>15</v>
      </c>
      <c r="EV34">
        <v>-0.349</v>
      </c>
      <c r="EW34">
        <v>0.025</v>
      </c>
      <c r="EX34">
        <v>18.513</v>
      </c>
      <c r="EY34">
        <v>2.819</v>
      </c>
      <c r="EZ34">
        <v>318</v>
      </c>
      <c r="FA34">
        <v>20</v>
      </c>
      <c r="FB34">
        <v>0.28</v>
      </c>
      <c r="FC34">
        <v>0.02</v>
      </c>
      <c r="FD34">
        <v>-15.4044275</v>
      </c>
      <c r="FE34">
        <v>-1.223069043151983</v>
      </c>
      <c r="FF34">
        <v>0.1266811114324073</v>
      </c>
      <c r="FG34">
        <v>1</v>
      </c>
      <c r="FH34">
        <v>301.5977</v>
      </c>
      <c r="FI34">
        <v>-4.952088987763619</v>
      </c>
      <c r="FJ34">
        <v>0.3587739446132207</v>
      </c>
      <c r="FK34">
        <v>1</v>
      </c>
      <c r="FL34">
        <v>4.1973615</v>
      </c>
      <c r="FM34">
        <v>-0.007609530956850724</v>
      </c>
      <c r="FN34">
        <v>0.008109112019820688</v>
      </c>
      <c r="FO34">
        <v>1</v>
      </c>
      <c r="FP34">
        <v>26.66426</v>
      </c>
      <c r="FQ34">
        <v>-0.1430068965516777</v>
      </c>
      <c r="FR34">
        <v>0.01039158634024038</v>
      </c>
      <c r="FS34">
        <v>1</v>
      </c>
      <c r="FT34">
        <v>4</v>
      </c>
      <c r="FU34">
        <v>4</v>
      </c>
      <c r="FV34" t="s">
        <v>426</v>
      </c>
      <c r="FW34">
        <v>3.17795</v>
      </c>
      <c r="FX34">
        <v>2.79693</v>
      </c>
      <c r="FY34">
        <v>0.0766442</v>
      </c>
      <c r="FZ34">
        <v>0.0846272</v>
      </c>
      <c r="GA34">
        <v>0.119029</v>
      </c>
      <c r="GB34">
        <v>0.115789</v>
      </c>
      <c r="GC34">
        <v>28816.5</v>
      </c>
      <c r="GD34">
        <v>22726.9</v>
      </c>
      <c r="GE34">
        <v>29298.9</v>
      </c>
      <c r="GF34">
        <v>24279</v>
      </c>
      <c r="GG34">
        <v>32685.4</v>
      </c>
      <c r="GH34">
        <v>31337.1</v>
      </c>
      <c r="GI34">
        <v>40796.4</v>
      </c>
      <c r="GJ34">
        <v>39609.7</v>
      </c>
      <c r="GK34">
        <v>2.17185</v>
      </c>
      <c r="GL34">
        <v>1.87437</v>
      </c>
      <c r="GM34">
        <v>0.139527</v>
      </c>
      <c r="GN34">
        <v>0</v>
      </c>
      <c r="GO34">
        <v>26.4885</v>
      </c>
      <c r="GP34">
        <v>999.9</v>
      </c>
      <c r="GQ34">
        <v>54.2</v>
      </c>
      <c r="GR34">
        <v>33.7</v>
      </c>
      <c r="GS34">
        <v>28.1485</v>
      </c>
      <c r="GT34">
        <v>62.5248</v>
      </c>
      <c r="GU34">
        <v>39.7476</v>
      </c>
      <c r="GV34">
        <v>1</v>
      </c>
      <c r="GW34">
        <v>0.00464431</v>
      </c>
      <c r="GX34">
        <v>-1.57888</v>
      </c>
      <c r="GY34">
        <v>20.2537</v>
      </c>
      <c r="GZ34">
        <v>5.22358</v>
      </c>
      <c r="HA34">
        <v>11.9071</v>
      </c>
      <c r="HB34">
        <v>4.96325</v>
      </c>
      <c r="HC34">
        <v>3.29137</v>
      </c>
      <c r="HD34">
        <v>9999</v>
      </c>
      <c r="HE34">
        <v>9999</v>
      </c>
      <c r="HF34">
        <v>9999</v>
      </c>
      <c r="HG34">
        <v>999.9</v>
      </c>
      <c r="HH34">
        <v>1.87714</v>
      </c>
      <c r="HI34">
        <v>1.87546</v>
      </c>
      <c r="HJ34">
        <v>1.8741</v>
      </c>
      <c r="HK34">
        <v>1.87333</v>
      </c>
      <c r="HL34">
        <v>1.87484</v>
      </c>
      <c r="HM34">
        <v>1.86981</v>
      </c>
      <c r="HN34">
        <v>1.87394</v>
      </c>
      <c r="HO34">
        <v>1.87911</v>
      </c>
      <c r="HP34">
        <v>0</v>
      </c>
      <c r="HQ34">
        <v>0</v>
      </c>
      <c r="HR34">
        <v>0</v>
      </c>
      <c r="HS34">
        <v>0</v>
      </c>
      <c r="HT34" t="s">
        <v>419</v>
      </c>
      <c r="HU34" t="s">
        <v>420</v>
      </c>
      <c r="HV34" t="s">
        <v>421</v>
      </c>
      <c r="HW34" t="s">
        <v>422</v>
      </c>
      <c r="HX34" t="s">
        <v>422</v>
      </c>
      <c r="HY34" t="s">
        <v>421</v>
      </c>
      <c r="HZ34">
        <v>0</v>
      </c>
      <c r="IA34">
        <v>100</v>
      </c>
      <c r="IB34">
        <v>100</v>
      </c>
      <c r="IC34">
        <v>18.513</v>
      </c>
      <c r="ID34">
        <v>3.2639</v>
      </c>
      <c r="IE34">
        <v>13.5722228641688</v>
      </c>
      <c r="IF34">
        <v>0.01978926573752289</v>
      </c>
      <c r="IG34">
        <v>-7.274561305773912E-06</v>
      </c>
      <c r="IH34">
        <v>1.119864253144479E-09</v>
      </c>
      <c r="II34">
        <v>1.311672601361349</v>
      </c>
      <c r="IJ34">
        <v>0.1326643661050919</v>
      </c>
      <c r="IK34">
        <v>-0.003773007815557471</v>
      </c>
      <c r="IL34">
        <v>7.139450426060361E-05</v>
      </c>
      <c r="IM34">
        <v>-10</v>
      </c>
      <c r="IN34">
        <v>1836</v>
      </c>
      <c r="IO34">
        <v>-0</v>
      </c>
      <c r="IP34">
        <v>23</v>
      </c>
      <c r="IQ34">
        <v>5.5</v>
      </c>
      <c r="IR34">
        <v>5.4</v>
      </c>
      <c r="IS34">
        <v>0.8691410000000001</v>
      </c>
      <c r="IT34">
        <v>2.43042</v>
      </c>
      <c r="IU34">
        <v>1.42578</v>
      </c>
      <c r="IV34">
        <v>2.28027</v>
      </c>
      <c r="IW34">
        <v>1.54785</v>
      </c>
      <c r="IX34">
        <v>2.41211</v>
      </c>
      <c r="IY34">
        <v>36.152</v>
      </c>
      <c r="IZ34">
        <v>15.0339</v>
      </c>
      <c r="JA34">
        <v>18</v>
      </c>
      <c r="JB34">
        <v>631.736</v>
      </c>
      <c r="JC34">
        <v>424.793</v>
      </c>
      <c r="JD34">
        <v>28.451</v>
      </c>
      <c r="JE34">
        <v>27.4279</v>
      </c>
      <c r="JF34">
        <v>30.0003</v>
      </c>
      <c r="JG34">
        <v>27.2594</v>
      </c>
      <c r="JH34">
        <v>27.1864</v>
      </c>
      <c r="JI34">
        <v>17.398</v>
      </c>
      <c r="JJ34">
        <v>20.8164</v>
      </c>
      <c r="JK34">
        <v>56.5379</v>
      </c>
      <c r="JL34">
        <v>28.5043</v>
      </c>
      <c r="JM34">
        <v>316.474</v>
      </c>
      <c r="JN34">
        <v>22.3076</v>
      </c>
      <c r="JO34">
        <v>95.986</v>
      </c>
      <c r="JP34">
        <v>100.776</v>
      </c>
    </row>
    <row r="35" spans="1:276">
      <c r="A35">
        <v>19</v>
      </c>
      <c r="B35">
        <v>1658244805.1</v>
      </c>
      <c r="C35">
        <v>3264.5</v>
      </c>
      <c r="D35" t="s">
        <v>492</v>
      </c>
      <c r="E35" t="s">
        <v>493</v>
      </c>
      <c r="F35" t="s">
        <v>408</v>
      </c>
      <c r="G35" t="s">
        <v>409</v>
      </c>
      <c r="H35" t="s">
        <v>410</v>
      </c>
      <c r="J35" t="s">
        <v>411</v>
      </c>
      <c r="K35" t="s">
        <v>481</v>
      </c>
      <c r="L35" t="s">
        <v>482</v>
      </c>
      <c r="M35">
        <v>1658244805.1</v>
      </c>
      <c r="N35">
        <f>(O35)/1000</f>
        <v>0</v>
      </c>
      <c r="O35">
        <f>1000*CY35*AM35*(CU35-CV35)/(100*CN35*(1000-AM35*CU35))</f>
        <v>0</v>
      </c>
      <c r="P35">
        <f>CY35*AM35*(CT35-CS35*(1000-AM35*CV35)/(1000-AM35*CU35))/(100*CN35)</f>
        <v>0</v>
      </c>
      <c r="Q35">
        <f>CS35 - IF(AM35&gt;1, P35*CN35*100.0/(AO35*DG35), 0)</f>
        <v>0</v>
      </c>
      <c r="R35">
        <f>((X35-N35/2)*Q35-P35)/(X35+N35/2)</f>
        <v>0</v>
      </c>
      <c r="S35">
        <f>R35*(CZ35+DA35)/1000.0</f>
        <v>0</v>
      </c>
      <c r="T35">
        <f>(CS35 - IF(AM35&gt;1, P35*CN35*100.0/(AO35*DG35), 0))*(CZ35+DA35)/1000.0</f>
        <v>0</v>
      </c>
      <c r="U35">
        <f>2.0/((1/W35-1/V35)+SIGN(W35)*SQRT((1/W35-1/V35)*(1/W35-1/V35) + 4*CO35/((CO35+1)*(CO35+1))*(2*1/W35*1/V35-1/V35*1/V35)))</f>
        <v>0</v>
      </c>
      <c r="V35">
        <f>IF(LEFT(CP35,1)&lt;&gt;"0",IF(LEFT(CP35,1)="1",3.0,CQ35),$D$5+$E$5*(DG35*CZ35/($K$5*1000))+$F$5*(DG35*CZ35/($K$5*1000))*MAX(MIN(CN35,$J$5),$I$5)*MAX(MIN(CN35,$J$5),$I$5)+$G$5*MAX(MIN(CN35,$J$5),$I$5)*(DG35*CZ35/($K$5*1000))+$H$5*(DG35*CZ35/($K$5*1000))*(DG35*CZ35/($K$5*1000)))</f>
        <v>0</v>
      </c>
      <c r="W35">
        <f>N35*(1000-(1000*0.61365*exp(17.502*AA35/(240.97+AA35))/(CZ35+DA35)+CU35)/2)/(1000*0.61365*exp(17.502*AA35/(240.97+AA35))/(CZ35+DA35)-CU35)</f>
        <v>0</v>
      </c>
      <c r="X35">
        <f>1/((CO35+1)/(U35/1.6)+1/(V35/1.37)) + CO35/((CO35+1)/(U35/1.6) + CO35/(V35/1.37))</f>
        <v>0</v>
      </c>
      <c r="Y35">
        <f>(CJ35*CM35)</f>
        <v>0</v>
      </c>
      <c r="Z35">
        <f>(DB35+(Y35+2*0.95*5.67E-8*(((DB35+$B$7)+273)^4-(DB35+273)^4)-44100*N35)/(1.84*29.3*V35+8*0.95*5.67E-8*(DB35+273)^3))</f>
        <v>0</v>
      </c>
      <c r="AA35">
        <f>($C$7*DC35+$D$7*DD35+$E$7*Z35)</f>
        <v>0</v>
      </c>
      <c r="AB35">
        <f>0.61365*exp(17.502*AA35/(240.97+AA35))</f>
        <v>0</v>
      </c>
      <c r="AC35">
        <f>(AD35/AE35*100)</f>
        <v>0</v>
      </c>
      <c r="AD35">
        <f>CU35*(CZ35+DA35)/1000</f>
        <v>0</v>
      </c>
      <c r="AE35">
        <f>0.61365*exp(17.502*DB35/(240.97+DB35))</f>
        <v>0</v>
      </c>
      <c r="AF35">
        <f>(AB35-CU35*(CZ35+DA35)/1000)</f>
        <v>0</v>
      </c>
      <c r="AG35">
        <f>(-N35*44100)</f>
        <v>0</v>
      </c>
      <c r="AH35">
        <f>2*29.3*V35*0.92*(DB35-AA35)</f>
        <v>0</v>
      </c>
      <c r="AI35">
        <f>2*0.95*5.67E-8*(((DB35+$B$7)+273)^4-(AA35+273)^4)</f>
        <v>0</v>
      </c>
      <c r="AJ35">
        <f>Y35+AI35+AG35+AH35</f>
        <v>0</v>
      </c>
      <c r="AK35">
        <v>0</v>
      </c>
      <c r="AL35">
        <v>0</v>
      </c>
      <c r="AM35">
        <f>IF(AK35*$H$13&gt;=AO35,1.0,(AO35/(AO35-AK35*$H$13)))</f>
        <v>0</v>
      </c>
      <c r="AN35">
        <f>(AM35-1)*100</f>
        <v>0</v>
      </c>
      <c r="AO35">
        <f>MAX(0,($B$13+$C$13*DG35)/(1+$D$13*DG35)*CZ35/(DB35+273)*$E$13)</f>
        <v>0</v>
      </c>
      <c r="AP35" t="s">
        <v>414</v>
      </c>
      <c r="AQ35">
        <v>0</v>
      </c>
      <c r="AR35">
        <v>0</v>
      </c>
      <c r="AS35">
        <v>0</v>
      </c>
      <c r="AT35">
        <f>1-AR35/AS35</f>
        <v>0</v>
      </c>
      <c r="AU35">
        <v>-1</v>
      </c>
      <c r="AV35" t="s">
        <v>494</v>
      </c>
      <c r="AW35">
        <v>10446</v>
      </c>
      <c r="AX35">
        <v>715.5395000000001</v>
      </c>
      <c r="AY35">
        <v>876.08</v>
      </c>
      <c r="AZ35">
        <f>1-AX35/AY35</f>
        <v>0</v>
      </c>
      <c r="BA35">
        <v>0.5</v>
      </c>
      <c r="BB35">
        <f>CK35</f>
        <v>0</v>
      </c>
      <c r="BC35">
        <f>P35</f>
        <v>0</v>
      </c>
      <c r="BD35">
        <f>AZ35*BA35*BB35</f>
        <v>0</v>
      </c>
      <c r="BE35">
        <f>(BC35-AU35)/BB35</f>
        <v>0</v>
      </c>
      <c r="BF35">
        <f>(AS35-AY35)/AY35</f>
        <v>0</v>
      </c>
      <c r="BG35">
        <f>AR35/(AT35+AR35/AY35)</f>
        <v>0</v>
      </c>
      <c r="BH35" t="s">
        <v>414</v>
      </c>
      <c r="BI35">
        <v>0</v>
      </c>
      <c r="BJ35">
        <f>IF(BI35&lt;&gt;0, BI35, BG35)</f>
        <v>0</v>
      </c>
      <c r="BK35">
        <f>1-BJ35/AY35</f>
        <v>0</v>
      </c>
      <c r="BL35">
        <f>(AY35-AX35)/(AY35-BJ35)</f>
        <v>0</v>
      </c>
      <c r="BM35">
        <f>(AS35-AY35)/(AS35-BJ35)</f>
        <v>0</v>
      </c>
      <c r="BN35">
        <f>(AY35-AX35)/(AY35-AR35)</f>
        <v>0</v>
      </c>
      <c r="BO35">
        <f>(AS35-AY35)/(AS35-AR35)</f>
        <v>0</v>
      </c>
      <c r="BP35">
        <f>(BL35*BJ35/AX35)</f>
        <v>0</v>
      </c>
      <c r="BQ35">
        <f>(1-BP35)</f>
        <v>0</v>
      </c>
      <c r="BR35" t="s">
        <v>414</v>
      </c>
      <c r="BS35" t="s">
        <v>414</v>
      </c>
      <c r="BT35" t="s">
        <v>414</v>
      </c>
      <c r="BU35" t="s">
        <v>414</v>
      </c>
      <c r="BV35" t="s">
        <v>414</v>
      </c>
      <c r="BW35" t="s">
        <v>414</v>
      </c>
      <c r="BX35" t="s">
        <v>414</v>
      </c>
      <c r="BY35" t="s">
        <v>414</v>
      </c>
      <c r="BZ35" t="s">
        <v>414</v>
      </c>
      <c r="CA35" t="s">
        <v>414</v>
      </c>
      <c r="CB35" t="s">
        <v>414</v>
      </c>
      <c r="CC35" t="s">
        <v>414</v>
      </c>
      <c r="CD35" t="s">
        <v>414</v>
      </c>
      <c r="CE35" t="s">
        <v>414</v>
      </c>
      <c r="CF35" t="s">
        <v>414</v>
      </c>
      <c r="CG35" t="s">
        <v>414</v>
      </c>
      <c r="CH35" t="s">
        <v>414</v>
      </c>
      <c r="CI35" t="s">
        <v>414</v>
      </c>
      <c r="CJ35">
        <f>$B$11*DH35+$C$11*DI35+$F$11*DT35*(1-DW35)</f>
        <v>0</v>
      </c>
      <c r="CK35">
        <f>CJ35*CL35</f>
        <v>0</v>
      </c>
      <c r="CL35">
        <f>($B$11*$D$9+$C$11*$D$9+$F$11*((EG35+DY35)/MAX(EG35+DY35+EH35, 0.1)*$I$9+EH35/MAX(EG35+DY35+EH35, 0.1)*$J$9))/($B$11+$C$11+$F$11)</f>
        <v>0</v>
      </c>
      <c r="CM35">
        <f>($B$11*$K$9+$C$11*$K$9+$F$11*((EG35+DY35)/MAX(EG35+DY35+EH35, 0.1)*$P$9+EH35/MAX(EG35+DY35+EH35, 0.1)*$Q$9))/($B$11+$C$11+$F$11)</f>
        <v>0</v>
      </c>
      <c r="CN35">
        <v>6</v>
      </c>
      <c r="CO35">
        <v>0.5</v>
      </c>
      <c r="CP35" t="s">
        <v>416</v>
      </c>
      <c r="CQ35">
        <v>2</v>
      </c>
      <c r="CR35">
        <v>1658244805.1</v>
      </c>
      <c r="CS35">
        <v>200.822</v>
      </c>
      <c r="CT35">
        <v>210.218</v>
      </c>
      <c r="CU35">
        <v>27.0617</v>
      </c>
      <c r="CV35">
        <v>22.8381</v>
      </c>
      <c r="CW35">
        <v>184.284</v>
      </c>
      <c r="CX35">
        <v>23.7696</v>
      </c>
      <c r="CY35">
        <v>600.145</v>
      </c>
      <c r="CZ35">
        <v>101.167</v>
      </c>
      <c r="DA35">
        <v>0.0999467</v>
      </c>
      <c r="DB35">
        <v>28.8192</v>
      </c>
      <c r="DC35">
        <v>29.0361</v>
      </c>
      <c r="DD35">
        <v>999.9</v>
      </c>
      <c r="DE35">
        <v>0</v>
      </c>
      <c r="DF35">
        <v>0</v>
      </c>
      <c r="DG35">
        <v>9975</v>
      </c>
      <c r="DH35">
        <v>0</v>
      </c>
      <c r="DI35">
        <v>1447.37</v>
      </c>
      <c r="DJ35">
        <v>-9.30392</v>
      </c>
      <c r="DK35">
        <v>206.502</v>
      </c>
      <c r="DL35">
        <v>215.131</v>
      </c>
      <c r="DM35">
        <v>4.22358</v>
      </c>
      <c r="DN35">
        <v>210.218</v>
      </c>
      <c r="DO35">
        <v>22.8381</v>
      </c>
      <c r="DP35">
        <v>2.73775</v>
      </c>
      <c r="DQ35">
        <v>2.31046</v>
      </c>
      <c r="DR35">
        <v>22.5135</v>
      </c>
      <c r="DS35">
        <v>19.7495</v>
      </c>
      <c r="DT35">
        <v>1499.92</v>
      </c>
      <c r="DU35">
        <v>0.973001</v>
      </c>
      <c r="DV35">
        <v>0.0269987</v>
      </c>
      <c r="DW35">
        <v>0</v>
      </c>
      <c r="DX35">
        <v>714.498</v>
      </c>
      <c r="DY35">
        <v>4.99931</v>
      </c>
      <c r="DZ35">
        <v>18876.5</v>
      </c>
      <c r="EA35">
        <v>13258.5</v>
      </c>
      <c r="EB35">
        <v>38.187</v>
      </c>
      <c r="EC35">
        <v>40.5</v>
      </c>
      <c r="ED35">
        <v>38.562</v>
      </c>
      <c r="EE35">
        <v>39.937</v>
      </c>
      <c r="EF35">
        <v>40.125</v>
      </c>
      <c r="EG35">
        <v>1454.56</v>
      </c>
      <c r="EH35">
        <v>40.36</v>
      </c>
      <c r="EI35">
        <v>0</v>
      </c>
      <c r="EJ35">
        <v>100.5</v>
      </c>
      <c r="EK35">
        <v>0</v>
      </c>
      <c r="EL35">
        <v>715.5395000000001</v>
      </c>
      <c r="EM35">
        <v>-9.329401700789443</v>
      </c>
      <c r="EN35">
        <v>-3387.637608795222</v>
      </c>
      <c r="EO35">
        <v>19194.12307692308</v>
      </c>
      <c r="EP35">
        <v>15</v>
      </c>
      <c r="EQ35">
        <v>1658244825.1</v>
      </c>
      <c r="ER35" t="s">
        <v>495</v>
      </c>
      <c r="ES35">
        <v>1658244825.1</v>
      </c>
      <c r="ET35">
        <v>1658244383</v>
      </c>
      <c r="EU35">
        <v>16</v>
      </c>
      <c r="EV35">
        <v>-0.258</v>
      </c>
      <c r="EW35">
        <v>0.025</v>
      </c>
      <c r="EX35">
        <v>16.538</v>
      </c>
      <c r="EY35">
        <v>2.819</v>
      </c>
      <c r="EZ35">
        <v>211</v>
      </c>
      <c r="FA35">
        <v>20</v>
      </c>
      <c r="FB35">
        <v>0.29</v>
      </c>
      <c r="FC35">
        <v>0.02</v>
      </c>
      <c r="FD35">
        <v>-9.04868475</v>
      </c>
      <c r="FE35">
        <v>-1.095650093808622</v>
      </c>
      <c r="FF35">
        <v>0.1283733200666614</v>
      </c>
      <c r="FG35">
        <v>1</v>
      </c>
      <c r="FH35">
        <v>201.4806333333333</v>
      </c>
      <c r="FI35">
        <v>-4.791590656284918</v>
      </c>
      <c r="FJ35">
        <v>0.3490010967827417</v>
      </c>
      <c r="FK35">
        <v>1</v>
      </c>
      <c r="FL35">
        <v>4.255167</v>
      </c>
      <c r="FM35">
        <v>-0.09391632270169248</v>
      </c>
      <c r="FN35">
        <v>0.01072585082872216</v>
      </c>
      <c r="FO35">
        <v>1</v>
      </c>
      <c r="FP35">
        <v>27.05831999999999</v>
      </c>
      <c r="FQ35">
        <v>-0.02824471635158421</v>
      </c>
      <c r="FR35">
        <v>0.00365890694060374</v>
      </c>
      <c r="FS35">
        <v>1</v>
      </c>
      <c r="FT35">
        <v>4</v>
      </c>
      <c r="FU35">
        <v>4</v>
      </c>
      <c r="FV35" t="s">
        <v>426</v>
      </c>
      <c r="FW35">
        <v>3.17775</v>
      </c>
      <c r="FX35">
        <v>2.79669</v>
      </c>
      <c r="FY35">
        <v>0.0528891</v>
      </c>
      <c r="FZ35">
        <v>0.059826</v>
      </c>
      <c r="GA35">
        <v>0.120394</v>
      </c>
      <c r="GB35">
        <v>0.117103</v>
      </c>
      <c r="GC35">
        <v>29559.4</v>
      </c>
      <c r="GD35">
        <v>23344.4</v>
      </c>
      <c r="GE35">
        <v>29300.2</v>
      </c>
      <c r="GF35">
        <v>24280.6</v>
      </c>
      <c r="GG35">
        <v>32634.7</v>
      </c>
      <c r="GH35">
        <v>31290.6</v>
      </c>
      <c r="GI35">
        <v>40799.3</v>
      </c>
      <c r="GJ35">
        <v>39612.1</v>
      </c>
      <c r="GK35">
        <v>2.17197</v>
      </c>
      <c r="GL35">
        <v>1.87672</v>
      </c>
      <c r="GM35">
        <v>0.141367</v>
      </c>
      <c r="GN35">
        <v>0</v>
      </c>
      <c r="GO35">
        <v>26.7275</v>
      </c>
      <c r="GP35">
        <v>999.9</v>
      </c>
      <c r="GQ35">
        <v>54</v>
      </c>
      <c r="GR35">
        <v>33.7</v>
      </c>
      <c r="GS35">
        <v>28.0453</v>
      </c>
      <c r="GT35">
        <v>62.5948</v>
      </c>
      <c r="GU35">
        <v>40.6731</v>
      </c>
      <c r="GV35">
        <v>1</v>
      </c>
      <c r="GW35">
        <v>-0.000729167</v>
      </c>
      <c r="GX35">
        <v>0.000746188</v>
      </c>
      <c r="GY35">
        <v>20.2643</v>
      </c>
      <c r="GZ35">
        <v>5.22463</v>
      </c>
      <c r="HA35">
        <v>11.9081</v>
      </c>
      <c r="HB35">
        <v>4.96385</v>
      </c>
      <c r="HC35">
        <v>3.292</v>
      </c>
      <c r="HD35">
        <v>9999</v>
      </c>
      <c r="HE35">
        <v>9999</v>
      </c>
      <c r="HF35">
        <v>9999</v>
      </c>
      <c r="HG35">
        <v>999.9</v>
      </c>
      <c r="HH35">
        <v>1.87714</v>
      </c>
      <c r="HI35">
        <v>1.87546</v>
      </c>
      <c r="HJ35">
        <v>1.87417</v>
      </c>
      <c r="HK35">
        <v>1.87335</v>
      </c>
      <c r="HL35">
        <v>1.87483</v>
      </c>
      <c r="HM35">
        <v>1.86981</v>
      </c>
      <c r="HN35">
        <v>1.87393</v>
      </c>
      <c r="HO35">
        <v>1.8791</v>
      </c>
      <c r="HP35">
        <v>0</v>
      </c>
      <c r="HQ35">
        <v>0</v>
      </c>
      <c r="HR35">
        <v>0</v>
      </c>
      <c r="HS35">
        <v>0</v>
      </c>
      <c r="HT35" t="s">
        <v>419</v>
      </c>
      <c r="HU35" t="s">
        <v>420</v>
      </c>
      <c r="HV35" t="s">
        <v>421</v>
      </c>
      <c r="HW35" t="s">
        <v>422</v>
      </c>
      <c r="HX35" t="s">
        <v>422</v>
      </c>
      <c r="HY35" t="s">
        <v>421</v>
      </c>
      <c r="HZ35">
        <v>0</v>
      </c>
      <c r="IA35">
        <v>100</v>
      </c>
      <c r="IB35">
        <v>100</v>
      </c>
      <c r="IC35">
        <v>16.538</v>
      </c>
      <c r="ID35">
        <v>3.2921</v>
      </c>
      <c r="IE35">
        <v>13.2233353861437</v>
      </c>
      <c r="IF35">
        <v>0.01978926573752289</v>
      </c>
      <c r="IG35">
        <v>-7.274561305773912E-06</v>
      </c>
      <c r="IH35">
        <v>1.119864253144479E-09</v>
      </c>
      <c r="II35">
        <v>1.311672601361349</v>
      </c>
      <c r="IJ35">
        <v>0.1326643661050919</v>
      </c>
      <c r="IK35">
        <v>-0.003773007815557471</v>
      </c>
      <c r="IL35">
        <v>7.139450426060361E-05</v>
      </c>
      <c r="IM35">
        <v>-10</v>
      </c>
      <c r="IN35">
        <v>1836</v>
      </c>
      <c r="IO35">
        <v>-0</v>
      </c>
      <c r="IP35">
        <v>23</v>
      </c>
      <c r="IQ35">
        <v>1.3</v>
      </c>
      <c r="IR35">
        <v>7</v>
      </c>
      <c r="IS35">
        <v>0.627441</v>
      </c>
      <c r="IT35">
        <v>2.45972</v>
      </c>
      <c r="IU35">
        <v>1.42578</v>
      </c>
      <c r="IV35">
        <v>2.28027</v>
      </c>
      <c r="IW35">
        <v>1.54785</v>
      </c>
      <c r="IX35">
        <v>2.28271</v>
      </c>
      <c r="IY35">
        <v>36.1989</v>
      </c>
      <c r="IZ35">
        <v>15.0076</v>
      </c>
      <c r="JA35">
        <v>18</v>
      </c>
      <c r="JB35">
        <v>631.336</v>
      </c>
      <c r="JC35">
        <v>425.775</v>
      </c>
      <c r="JD35">
        <v>27.6296</v>
      </c>
      <c r="JE35">
        <v>27.3745</v>
      </c>
      <c r="JF35">
        <v>29.9996</v>
      </c>
      <c r="JG35">
        <v>27.2134</v>
      </c>
      <c r="JH35">
        <v>27.139</v>
      </c>
      <c r="JI35">
        <v>12.5761</v>
      </c>
      <c r="JJ35">
        <v>18.1233</v>
      </c>
      <c r="JK35">
        <v>56.2673</v>
      </c>
      <c r="JL35">
        <v>27.6339</v>
      </c>
      <c r="JM35">
        <v>209.922</v>
      </c>
      <c r="JN35">
        <v>22.8907</v>
      </c>
      <c r="JO35">
        <v>95.99169999999999</v>
      </c>
      <c r="JP35">
        <v>100.783</v>
      </c>
    </row>
    <row r="36" spans="1:276">
      <c r="A36">
        <v>20</v>
      </c>
      <c r="B36">
        <v>1658244904.1</v>
      </c>
      <c r="C36">
        <v>3363.5</v>
      </c>
      <c r="D36" t="s">
        <v>496</v>
      </c>
      <c r="E36" t="s">
        <v>497</v>
      </c>
      <c r="F36" t="s">
        <v>408</v>
      </c>
      <c r="G36" t="s">
        <v>409</v>
      </c>
      <c r="H36" t="s">
        <v>410</v>
      </c>
      <c r="J36" t="s">
        <v>411</v>
      </c>
      <c r="K36" t="s">
        <v>481</v>
      </c>
      <c r="L36" t="s">
        <v>482</v>
      </c>
      <c r="M36">
        <v>1658244904.1</v>
      </c>
      <c r="N36">
        <f>(O36)/1000</f>
        <v>0</v>
      </c>
      <c r="O36">
        <f>1000*CY36*AM36*(CU36-CV36)/(100*CN36*(1000-AM36*CU36))</f>
        <v>0</v>
      </c>
      <c r="P36">
        <f>CY36*AM36*(CT36-CS36*(1000-AM36*CV36)/(1000-AM36*CU36))/(100*CN36)</f>
        <v>0</v>
      </c>
      <c r="Q36">
        <f>CS36 - IF(AM36&gt;1, P36*CN36*100.0/(AO36*DG36), 0)</f>
        <v>0</v>
      </c>
      <c r="R36">
        <f>((X36-N36/2)*Q36-P36)/(X36+N36/2)</f>
        <v>0</v>
      </c>
      <c r="S36">
        <f>R36*(CZ36+DA36)/1000.0</f>
        <v>0</v>
      </c>
      <c r="T36">
        <f>(CS36 - IF(AM36&gt;1, P36*CN36*100.0/(AO36*DG36), 0))*(CZ36+DA36)/1000.0</f>
        <v>0</v>
      </c>
      <c r="U36">
        <f>2.0/((1/W36-1/V36)+SIGN(W36)*SQRT((1/W36-1/V36)*(1/W36-1/V36) + 4*CO36/((CO36+1)*(CO36+1))*(2*1/W36*1/V36-1/V36*1/V36)))</f>
        <v>0</v>
      </c>
      <c r="V36">
        <f>IF(LEFT(CP36,1)&lt;&gt;"0",IF(LEFT(CP36,1)="1",3.0,CQ36),$D$5+$E$5*(DG36*CZ36/($K$5*1000))+$F$5*(DG36*CZ36/($K$5*1000))*MAX(MIN(CN36,$J$5),$I$5)*MAX(MIN(CN36,$J$5),$I$5)+$G$5*MAX(MIN(CN36,$J$5),$I$5)*(DG36*CZ36/($K$5*1000))+$H$5*(DG36*CZ36/($K$5*1000))*(DG36*CZ36/($K$5*1000)))</f>
        <v>0</v>
      </c>
      <c r="W36">
        <f>N36*(1000-(1000*0.61365*exp(17.502*AA36/(240.97+AA36))/(CZ36+DA36)+CU36)/2)/(1000*0.61365*exp(17.502*AA36/(240.97+AA36))/(CZ36+DA36)-CU36)</f>
        <v>0</v>
      </c>
      <c r="X36">
        <f>1/((CO36+1)/(U36/1.6)+1/(V36/1.37)) + CO36/((CO36+1)/(U36/1.6) + CO36/(V36/1.37))</f>
        <v>0</v>
      </c>
      <c r="Y36">
        <f>(CJ36*CM36)</f>
        <v>0</v>
      </c>
      <c r="Z36">
        <f>(DB36+(Y36+2*0.95*5.67E-8*(((DB36+$B$7)+273)^4-(DB36+273)^4)-44100*N36)/(1.84*29.3*V36+8*0.95*5.67E-8*(DB36+273)^3))</f>
        <v>0</v>
      </c>
      <c r="AA36">
        <f>($C$7*DC36+$D$7*DD36+$E$7*Z36)</f>
        <v>0</v>
      </c>
      <c r="AB36">
        <f>0.61365*exp(17.502*AA36/(240.97+AA36))</f>
        <v>0</v>
      </c>
      <c r="AC36">
        <f>(AD36/AE36*100)</f>
        <v>0</v>
      </c>
      <c r="AD36">
        <f>CU36*(CZ36+DA36)/1000</f>
        <v>0</v>
      </c>
      <c r="AE36">
        <f>0.61365*exp(17.502*DB36/(240.97+DB36))</f>
        <v>0</v>
      </c>
      <c r="AF36">
        <f>(AB36-CU36*(CZ36+DA36)/1000)</f>
        <v>0</v>
      </c>
      <c r="AG36">
        <f>(-N36*44100)</f>
        <v>0</v>
      </c>
      <c r="AH36">
        <f>2*29.3*V36*0.92*(DB36-AA36)</f>
        <v>0</v>
      </c>
      <c r="AI36">
        <f>2*0.95*5.67E-8*(((DB36+$B$7)+273)^4-(AA36+273)^4)</f>
        <v>0</v>
      </c>
      <c r="AJ36">
        <f>Y36+AI36+AG36+AH36</f>
        <v>0</v>
      </c>
      <c r="AK36">
        <v>0</v>
      </c>
      <c r="AL36">
        <v>0</v>
      </c>
      <c r="AM36">
        <f>IF(AK36*$H$13&gt;=AO36,1.0,(AO36/(AO36-AK36*$H$13)))</f>
        <v>0</v>
      </c>
      <c r="AN36">
        <f>(AM36-1)*100</f>
        <v>0</v>
      </c>
      <c r="AO36">
        <f>MAX(0,($B$13+$C$13*DG36)/(1+$D$13*DG36)*CZ36/(DB36+273)*$E$13)</f>
        <v>0</v>
      </c>
      <c r="AP36" t="s">
        <v>414</v>
      </c>
      <c r="AQ36">
        <v>0</v>
      </c>
      <c r="AR36">
        <v>0</v>
      </c>
      <c r="AS36">
        <v>0</v>
      </c>
      <c r="AT36">
        <f>1-AR36/AS36</f>
        <v>0</v>
      </c>
      <c r="AU36">
        <v>-1</v>
      </c>
      <c r="AV36" t="s">
        <v>498</v>
      </c>
      <c r="AW36">
        <v>10439.1</v>
      </c>
      <c r="AX36">
        <v>709.5412400000001</v>
      </c>
      <c r="AY36">
        <v>834.84</v>
      </c>
      <c r="AZ36">
        <f>1-AX36/AY36</f>
        <v>0</v>
      </c>
      <c r="BA36">
        <v>0.5</v>
      </c>
      <c r="BB36">
        <f>CK36</f>
        <v>0</v>
      </c>
      <c r="BC36">
        <f>P36</f>
        <v>0</v>
      </c>
      <c r="BD36">
        <f>AZ36*BA36*BB36</f>
        <v>0</v>
      </c>
      <c r="BE36">
        <f>(BC36-AU36)/BB36</f>
        <v>0</v>
      </c>
      <c r="BF36">
        <f>(AS36-AY36)/AY36</f>
        <v>0</v>
      </c>
      <c r="BG36">
        <f>AR36/(AT36+AR36/AY36)</f>
        <v>0</v>
      </c>
      <c r="BH36" t="s">
        <v>414</v>
      </c>
      <c r="BI36">
        <v>0</v>
      </c>
      <c r="BJ36">
        <f>IF(BI36&lt;&gt;0, BI36, BG36)</f>
        <v>0</v>
      </c>
      <c r="BK36">
        <f>1-BJ36/AY36</f>
        <v>0</v>
      </c>
      <c r="BL36">
        <f>(AY36-AX36)/(AY36-BJ36)</f>
        <v>0</v>
      </c>
      <c r="BM36">
        <f>(AS36-AY36)/(AS36-BJ36)</f>
        <v>0</v>
      </c>
      <c r="BN36">
        <f>(AY36-AX36)/(AY36-AR36)</f>
        <v>0</v>
      </c>
      <c r="BO36">
        <f>(AS36-AY36)/(AS36-AR36)</f>
        <v>0</v>
      </c>
      <c r="BP36">
        <f>(BL36*BJ36/AX36)</f>
        <v>0</v>
      </c>
      <c r="BQ36">
        <f>(1-BP36)</f>
        <v>0</v>
      </c>
      <c r="BR36" t="s">
        <v>414</v>
      </c>
      <c r="BS36" t="s">
        <v>414</v>
      </c>
      <c r="BT36" t="s">
        <v>414</v>
      </c>
      <c r="BU36" t="s">
        <v>414</v>
      </c>
      <c r="BV36" t="s">
        <v>414</v>
      </c>
      <c r="BW36" t="s">
        <v>414</v>
      </c>
      <c r="BX36" t="s">
        <v>414</v>
      </c>
      <c r="BY36" t="s">
        <v>414</v>
      </c>
      <c r="BZ36" t="s">
        <v>414</v>
      </c>
      <c r="CA36" t="s">
        <v>414</v>
      </c>
      <c r="CB36" t="s">
        <v>414</v>
      </c>
      <c r="CC36" t="s">
        <v>414</v>
      </c>
      <c r="CD36" t="s">
        <v>414</v>
      </c>
      <c r="CE36" t="s">
        <v>414</v>
      </c>
      <c r="CF36" t="s">
        <v>414</v>
      </c>
      <c r="CG36" t="s">
        <v>414</v>
      </c>
      <c r="CH36" t="s">
        <v>414</v>
      </c>
      <c r="CI36" t="s">
        <v>414</v>
      </c>
      <c r="CJ36">
        <f>$B$11*DH36+$C$11*DI36+$F$11*DT36*(1-DW36)</f>
        <v>0</v>
      </c>
      <c r="CK36">
        <f>CJ36*CL36</f>
        <v>0</v>
      </c>
      <c r="CL36">
        <f>($B$11*$D$9+$C$11*$D$9+$F$11*((EG36+DY36)/MAX(EG36+DY36+EH36, 0.1)*$I$9+EH36/MAX(EG36+DY36+EH36, 0.1)*$J$9))/($B$11+$C$11+$F$11)</f>
        <v>0</v>
      </c>
      <c r="CM36">
        <f>($B$11*$K$9+$C$11*$K$9+$F$11*((EG36+DY36)/MAX(EG36+DY36+EH36, 0.1)*$P$9+EH36/MAX(EG36+DY36+EH36, 0.1)*$Q$9))/($B$11+$C$11+$F$11)</f>
        <v>0</v>
      </c>
      <c r="CN36">
        <v>6</v>
      </c>
      <c r="CO36">
        <v>0.5</v>
      </c>
      <c r="CP36" t="s">
        <v>416</v>
      </c>
      <c r="CQ36">
        <v>2</v>
      </c>
      <c r="CR36">
        <v>1658244904.1</v>
      </c>
      <c r="CS36">
        <v>101.2437</v>
      </c>
      <c r="CT36">
        <v>103.902</v>
      </c>
      <c r="CU36">
        <v>26.6915</v>
      </c>
      <c r="CV36">
        <v>22.364</v>
      </c>
      <c r="CW36">
        <v>86.2967</v>
      </c>
      <c r="CX36">
        <v>23.4248</v>
      </c>
      <c r="CY36">
        <v>599.841</v>
      </c>
      <c r="CZ36">
        <v>101.165</v>
      </c>
      <c r="DA36">
        <v>0.0988955</v>
      </c>
      <c r="DB36">
        <v>28.7803</v>
      </c>
      <c r="DC36">
        <v>28.9637</v>
      </c>
      <c r="DD36">
        <v>999.9</v>
      </c>
      <c r="DE36">
        <v>0</v>
      </c>
      <c r="DF36">
        <v>0</v>
      </c>
      <c r="DG36">
        <v>10028.1</v>
      </c>
      <c r="DH36">
        <v>0</v>
      </c>
      <c r="DI36">
        <v>1457.03</v>
      </c>
      <c r="DJ36">
        <v>-2.98656</v>
      </c>
      <c r="DK36">
        <v>103.683</v>
      </c>
      <c r="DL36">
        <v>106.279</v>
      </c>
      <c r="DM36">
        <v>4.3275</v>
      </c>
      <c r="DN36">
        <v>103.902</v>
      </c>
      <c r="DO36">
        <v>22.364</v>
      </c>
      <c r="DP36">
        <v>2.70024</v>
      </c>
      <c r="DQ36">
        <v>2.26245</v>
      </c>
      <c r="DR36">
        <v>22.2866</v>
      </c>
      <c r="DS36">
        <v>19.4115</v>
      </c>
      <c r="DT36">
        <v>1500.1</v>
      </c>
      <c r="DU36">
        <v>0.972996</v>
      </c>
      <c r="DV36">
        <v>0.0270038</v>
      </c>
      <c r="DW36">
        <v>0</v>
      </c>
      <c r="DX36">
        <v>708.881</v>
      </c>
      <c r="DY36">
        <v>4.99931</v>
      </c>
      <c r="DZ36">
        <v>18814.4</v>
      </c>
      <c r="EA36">
        <v>13260.1</v>
      </c>
      <c r="EB36">
        <v>39.875</v>
      </c>
      <c r="EC36">
        <v>41.937</v>
      </c>
      <c r="ED36">
        <v>40.187</v>
      </c>
      <c r="EE36">
        <v>40.187</v>
      </c>
      <c r="EF36">
        <v>41.562</v>
      </c>
      <c r="EG36">
        <v>1454.73</v>
      </c>
      <c r="EH36">
        <v>40.37</v>
      </c>
      <c r="EI36">
        <v>0</v>
      </c>
      <c r="EJ36">
        <v>98.90000009536743</v>
      </c>
      <c r="EK36">
        <v>0</v>
      </c>
      <c r="EL36">
        <v>709.5412400000001</v>
      </c>
      <c r="EM36">
        <v>-3.782384613720486</v>
      </c>
      <c r="EN36">
        <v>-1324.707692867436</v>
      </c>
      <c r="EO36">
        <v>18861.332</v>
      </c>
      <c r="EP36">
        <v>15</v>
      </c>
      <c r="EQ36">
        <v>1658244923.1</v>
      </c>
      <c r="ER36" t="s">
        <v>499</v>
      </c>
      <c r="ES36">
        <v>1658244923.1</v>
      </c>
      <c r="ET36">
        <v>1658244383</v>
      </c>
      <c r="EU36">
        <v>17</v>
      </c>
      <c r="EV36">
        <v>0.276</v>
      </c>
      <c r="EW36">
        <v>0.025</v>
      </c>
      <c r="EX36">
        <v>14.947</v>
      </c>
      <c r="EY36">
        <v>2.819</v>
      </c>
      <c r="EZ36">
        <v>104</v>
      </c>
      <c r="FA36">
        <v>20</v>
      </c>
      <c r="FB36">
        <v>0.57</v>
      </c>
      <c r="FC36">
        <v>0.02</v>
      </c>
      <c r="FD36">
        <v>-2.762751</v>
      </c>
      <c r="FE36">
        <v>-0.7142721951219481</v>
      </c>
      <c r="FF36">
        <v>0.07806825215156286</v>
      </c>
      <c r="FG36">
        <v>1</v>
      </c>
      <c r="FH36">
        <v>101.5375666666666</v>
      </c>
      <c r="FI36">
        <v>-4.959884315906475</v>
      </c>
      <c r="FJ36">
        <v>0.3598452151813175</v>
      </c>
      <c r="FK36">
        <v>1</v>
      </c>
      <c r="FL36">
        <v>4.4300305</v>
      </c>
      <c r="FM36">
        <v>-0.4373567729831195</v>
      </c>
      <c r="FN36">
        <v>0.04264378606256721</v>
      </c>
      <c r="FO36">
        <v>1</v>
      </c>
      <c r="FP36">
        <v>26.68489000000001</v>
      </c>
      <c r="FQ36">
        <v>0.004562402669553686</v>
      </c>
      <c r="FR36">
        <v>0.008078339350799289</v>
      </c>
      <c r="FS36">
        <v>1</v>
      </c>
      <c r="FT36">
        <v>4</v>
      </c>
      <c r="FU36">
        <v>4</v>
      </c>
      <c r="FV36" t="s">
        <v>426</v>
      </c>
      <c r="FW36">
        <v>3.17713</v>
      </c>
      <c r="FX36">
        <v>2.79609</v>
      </c>
      <c r="FY36">
        <v>0.0257492</v>
      </c>
      <c r="FZ36">
        <v>0.0310375</v>
      </c>
      <c r="GA36">
        <v>0.119186</v>
      </c>
      <c r="GB36">
        <v>0.115429</v>
      </c>
      <c r="GC36">
        <v>30410.8</v>
      </c>
      <c r="GD36">
        <v>24061.9</v>
      </c>
      <c r="GE36">
        <v>29304</v>
      </c>
      <c r="GF36">
        <v>24283</v>
      </c>
      <c r="GG36">
        <v>32683.9</v>
      </c>
      <c r="GH36">
        <v>31352.6</v>
      </c>
      <c r="GI36">
        <v>40804.9</v>
      </c>
      <c r="GJ36">
        <v>39615.6</v>
      </c>
      <c r="GK36">
        <v>2.17222</v>
      </c>
      <c r="GL36">
        <v>1.87783</v>
      </c>
      <c r="GM36">
        <v>0.144355</v>
      </c>
      <c r="GN36">
        <v>0</v>
      </c>
      <c r="GO36">
        <v>26.606</v>
      </c>
      <c r="GP36">
        <v>999.9</v>
      </c>
      <c r="GQ36">
        <v>53.4</v>
      </c>
      <c r="GR36">
        <v>33.7</v>
      </c>
      <c r="GS36">
        <v>27.7353</v>
      </c>
      <c r="GT36">
        <v>62.1148</v>
      </c>
      <c r="GU36">
        <v>40.8293</v>
      </c>
      <c r="GV36">
        <v>1</v>
      </c>
      <c r="GW36">
        <v>-0.00503557</v>
      </c>
      <c r="GX36">
        <v>-1.06986</v>
      </c>
      <c r="GY36">
        <v>20.2599</v>
      </c>
      <c r="GZ36">
        <v>5.22388</v>
      </c>
      <c r="HA36">
        <v>11.9081</v>
      </c>
      <c r="HB36">
        <v>4.9634</v>
      </c>
      <c r="HC36">
        <v>3.29135</v>
      </c>
      <c r="HD36">
        <v>9999</v>
      </c>
      <c r="HE36">
        <v>9999</v>
      </c>
      <c r="HF36">
        <v>9999</v>
      </c>
      <c r="HG36">
        <v>999.9</v>
      </c>
      <c r="HH36">
        <v>1.87714</v>
      </c>
      <c r="HI36">
        <v>1.87544</v>
      </c>
      <c r="HJ36">
        <v>1.87411</v>
      </c>
      <c r="HK36">
        <v>1.87336</v>
      </c>
      <c r="HL36">
        <v>1.87483</v>
      </c>
      <c r="HM36">
        <v>1.86979</v>
      </c>
      <c r="HN36">
        <v>1.87394</v>
      </c>
      <c r="HO36">
        <v>1.87908</v>
      </c>
      <c r="HP36">
        <v>0</v>
      </c>
      <c r="HQ36">
        <v>0</v>
      </c>
      <c r="HR36">
        <v>0</v>
      </c>
      <c r="HS36">
        <v>0</v>
      </c>
      <c r="HT36" t="s">
        <v>419</v>
      </c>
      <c r="HU36" t="s">
        <v>420</v>
      </c>
      <c r="HV36" t="s">
        <v>421</v>
      </c>
      <c r="HW36" t="s">
        <v>422</v>
      </c>
      <c r="HX36" t="s">
        <v>422</v>
      </c>
      <c r="HY36" t="s">
        <v>421</v>
      </c>
      <c r="HZ36">
        <v>0</v>
      </c>
      <c r="IA36">
        <v>100</v>
      </c>
      <c r="IB36">
        <v>100</v>
      </c>
      <c r="IC36">
        <v>14.947</v>
      </c>
      <c r="ID36">
        <v>3.2667</v>
      </c>
      <c r="IE36">
        <v>12.96495322153021</v>
      </c>
      <c r="IF36">
        <v>0.01978926573752289</v>
      </c>
      <c r="IG36">
        <v>-7.274561305773912E-06</v>
      </c>
      <c r="IH36">
        <v>1.119864253144479E-09</v>
      </c>
      <c r="II36">
        <v>1.311672601361349</v>
      </c>
      <c r="IJ36">
        <v>0.1326643661050919</v>
      </c>
      <c r="IK36">
        <v>-0.003773007815557471</v>
      </c>
      <c r="IL36">
        <v>7.139450426060361E-05</v>
      </c>
      <c r="IM36">
        <v>-10</v>
      </c>
      <c r="IN36">
        <v>1836</v>
      </c>
      <c r="IO36">
        <v>-0</v>
      </c>
      <c r="IP36">
        <v>23</v>
      </c>
      <c r="IQ36">
        <v>1.3</v>
      </c>
      <c r="IR36">
        <v>8.699999999999999</v>
      </c>
      <c r="IS36">
        <v>0.377197</v>
      </c>
      <c r="IT36">
        <v>2.48535</v>
      </c>
      <c r="IU36">
        <v>1.42578</v>
      </c>
      <c r="IV36">
        <v>2.28027</v>
      </c>
      <c r="IW36">
        <v>1.54785</v>
      </c>
      <c r="IX36">
        <v>2.28638</v>
      </c>
      <c r="IY36">
        <v>36.1989</v>
      </c>
      <c r="IZ36">
        <v>14.9901</v>
      </c>
      <c r="JA36">
        <v>18</v>
      </c>
      <c r="JB36">
        <v>630.888</v>
      </c>
      <c r="JC36">
        <v>425.952</v>
      </c>
      <c r="JD36">
        <v>28.4785</v>
      </c>
      <c r="JE36">
        <v>27.3119</v>
      </c>
      <c r="JF36">
        <v>29.9998</v>
      </c>
      <c r="JG36">
        <v>27.1543</v>
      </c>
      <c r="JH36">
        <v>27.0785</v>
      </c>
      <c r="JI36">
        <v>7.57089</v>
      </c>
      <c r="JJ36">
        <v>18.037</v>
      </c>
      <c r="JK36">
        <v>55.8222</v>
      </c>
      <c r="JL36">
        <v>28.4723</v>
      </c>
      <c r="JM36">
        <v>103.847</v>
      </c>
      <c r="JN36">
        <v>22.5264</v>
      </c>
      <c r="JO36">
        <v>96.0046</v>
      </c>
      <c r="JP36">
        <v>100.792</v>
      </c>
    </row>
    <row r="37" spans="1:276">
      <c r="A37">
        <v>21</v>
      </c>
      <c r="B37">
        <v>1658244999.1</v>
      </c>
      <c r="C37">
        <v>3458.5</v>
      </c>
      <c r="D37" t="s">
        <v>500</v>
      </c>
      <c r="E37" t="s">
        <v>501</v>
      </c>
      <c r="F37" t="s">
        <v>408</v>
      </c>
      <c r="G37" t="s">
        <v>409</v>
      </c>
      <c r="H37" t="s">
        <v>410</v>
      </c>
      <c r="J37" t="s">
        <v>411</v>
      </c>
      <c r="K37" t="s">
        <v>481</v>
      </c>
      <c r="L37" t="s">
        <v>482</v>
      </c>
      <c r="M37">
        <v>1658244999.1</v>
      </c>
      <c r="N37">
        <f>(O37)/1000</f>
        <v>0</v>
      </c>
      <c r="O37">
        <f>1000*CY37*AM37*(CU37-CV37)/(100*CN37*(1000-AM37*CU37))</f>
        <v>0</v>
      </c>
      <c r="P37">
        <f>CY37*AM37*(CT37-CS37*(1000-AM37*CV37)/(1000-AM37*CU37))/(100*CN37)</f>
        <v>0</v>
      </c>
      <c r="Q37">
        <f>CS37 - IF(AM37&gt;1, P37*CN37*100.0/(AO37*DG37), 0)</f>
        <v>0</v>
      </c>
      <c r="R37">
        <f>((X37-N37/2)*Q37-P37)/(X37+N37/2)</f>
        <v>0</v>
      </c>
      <c r="S37">
        <f>R37*(CZ37+DA37)/1000.0</f>
        <v>0</v>
      </c>
      <c r="T37">
        <f>(CS37 - IF(AM37&gt;1, P37*CN37*100.0/(AO37*DG37), 0))*(CZ37+DA37)/1000.0</f>
        <v>0</v>
      </c>
      <c r="U37">
        <f>2.0/((1/W37-1/V37)+SIGN(W37)*SQRT((1/W37-1/V37)*(1/W37-1/V37) + 4*CO37/((CO37+1)*(CO37+1))*(2*1/W37*1/V37-1/V37*1/V37)))</f>
        <v>0</v>
      </c>
      <c r="V37">
        <f>IF(LEFT(CP37,1)&lt;&gt;"0",IF(LEFT(CP37,1)="1",3.0,CQ37),$D$5+$E$5*(DG37*CZ37/($K$5*1000))+$F$5*(DG37*CZ37/($K$5*1000))*MAX(MIN(CN37,$J$5),$I$5)*MAX(MIN(CN37,$J$5),$I$5)+$G$5*MAX(MIN(CN37,$J$5),$I$5)*(DG37*CZ37/($K$5*1000))+$H$5*(DG37*CZ37/($K$5*1000))*(DG37*CZ37/($K$5*1000)))</f>
        <v>0</v>
      </c>
      <c r="W37">
        <f>N37*(1000-(1000*0.61365*exp(17.502*AA37/(240.97+AA37))/(CZ37+DA37)+CU37)/2)/(1000*0.61365*exp(17.502*AA37/(240.97+AA37))/(CZ37+DA37)-CU37)</f>
        <v>0</v>
      </c>
      <c r="X37">
        <f>1/((CO37+1)/(U37/1.6)+1/(V37/1.37)) + CO37/((CO37+1)/(U37/1.6) + CO37/(V37/1.37))</f>
        <v>0</v>
      </c>
      <c r="Y37">
        <f>(CJ37*CM37)</f>
        <v>0</v>
      </c>
      <c r="Z37">
        <f>(DB37+(Y37+2*0.95*5.67E-8*(((DB37+$B$7)+273)^4-(DB37+273)^4)-44100*N37)/(1.84*29.3*V37+8*0.95*5.67E-8*(DB37+273)^3))</f>
        <v>0</v>
      </c>
      <c r="AA37">
        <f>($C$7*DC37+$D$7*DD37+$E$7*Z37)</f>
        <v>0</v>
      </c>
      <c r="AB37">
        <f>0.61365*exp(17.502*AA37/(240.97+AA37))</f>
        <v>0</v>
      </c>
      <c r="AC37">
        <f>(AD37/AE37*100)</f>
        <v>0</v>
      </c>
      <c r="AD37">
        <f>CU37*(CZ37+DA37)/1000</f>
        <v>0</v>
      </c>
      <c r="AE37">
        <f>0.61365*exp(17.502*DB37/(240.97+DB37))</f>
        <v>0</v>
      </c>
      <c r="AF37">
        <f>(AB37-CU37*(CZ37+DA37)/1000)</f>
        <v>0</v>
      </c>
      <c r="AG37">
        <f>(-N37*44100)</f>
        <v>0</v>
      </c>
      <c r="AH37">
        <f>2*29.3*V37*0.92*(DB37-AA37)</f>
        <v>0</v>
      </c>
      <c r="AI37">
        <f>2*0.95*5.67E-8*(((DB37+$B$7)+273)^4-(AA37+273)^4)</f>
        <v>0</v>
      </c>
      <c r="AJ37">
        <f>Y37+AI37+AG37+AH37</f>
        <v>0</v>
      </c>
      <c r="AK37">
        <v>0</v>
      </c>
      <c r="AL37">
        <v>0</v>
      </c>
      <c r="AM37">
        <f>IF(AK37*$H$13&gt;=AO37,1.0,(AO37/(AO37-AK37*$H$13)))</f>
        <v>0</v>
      </c>
      <c r="AN37">
        <f>(AM37-1)*100</f>
        <v>0</v>
      </c>
      <c r="AO37">
        <f>MAX(0,($B$13+$C$13*DG37)/(1+$D$13*DG37)*CZ37/(DB37+273)*$E$13)</f>
        <v>0</v>
      </c>
      <c r="AP37" t="s">
        <v>414</v>
      </c>
      <c r="AQ37">
        <v>0</v>
      </c>
      <c r="AR37">
        <v>0</v>
      </c>
      <c r="AS37">
        <v>0</v>
      </c>
      <c r="AT37">
        <f>1-AR37/AS37</f>
        <v>0</v>
      </c>
      <c r="AU37">
        <v>-1</v>
      </c>
      <c r="AV37" t="s">
        <v>502</v>
      </c>
      <c r="AW37">
        <v>10444.4</v>
      </c>
      <c r="AX37">
        <v>714.880653846154</v>
      </c>
      <c r="AY37">
        <v>825.53</v>
      </c>
      <c r="AZ37">
        <f>1-AX37/AY37</f>
        <v>0</v>
      </c>
      <c r="BA37">
        <v>0.5</v>
      </c>
      <c r="BB37">
        <f>CK37</f>
        <v>0</v>
      </c>
      <c r="BC37">
        <f>P37</f>
        <v>0</v>
      </c>
      <c r="BD37">
        <f>AZ37*BA37*BB37</f>
        <v>0</v>
      </c>
      <c r="BE37">
        <f>(BC37-AU37)/BB37</f>
        <v>0</v>
      </c>
      <c r="BF37">
        <f>(AS37-AY37)/AY37</f>
        <v>0</v>
      </c>
      <c r="BG37">
        <f>AR37/(AT37+AR37/AY37)</f>
        <v>0</v>
      </c>
      <c r="BH37" t="s">
        <v>414</v>
      </c>
      <c r="BI37">
        <v>0</v>
      </c>
      <c r="BJ37">
        <f>IF(BI37&lt;&gt;0, BI37, BG37)</f>
        <v>0</v>
      </c>
      <c r="BK37">
        <f>1-BJ37/AY37</f>
        <v>0</v>
      </c>
      <c r="BL37">
        <f>(AY37-AX37)/(AY37-BJ37)</f>
        <v>0</v>
      </c>
      <c r="BM37">
        <f>(AS37-AY37)/(AS37-BJ37)</f>
        <v>0</v>
      </c>
      <c r="BN37">
        <f>(AY37-AX37)/(AY37-AR37)</f>
        <v>0</v>
      </c>
      <c r="BO37">
        <f>(AS37-AY37)/(AS37-AR37)</f>
        <v>0</v>
      </c>
      <c r="BP37">
        <f>(BL37*BJ37/AX37)</f>
        <v>0</v>
      </c>
      <c r="BQ37">
        <f>(1-BP37)</f>
        <v>0</v>
      </c>
      <c r="BR37" t="s">
        <v>414</v>
      </c>
      <c r="BS37" t="s">
        <v>414</v>
      </c>
      <c r="BT37" t="s">
        <v>414</v>
      </c>
      <c r="BU37" t="s">
        <v>414</v>
      </c>
      <c r="BV37" t="s">
        <v>414</v>
      </c>
      <c r="BW37" t="s">
        <v>414</v>
      </c>
      <c r="BX37" t="s">
        <v>414</v>
      </c>
      <c r="BY37" t="s">
        <v>414</v>
      </c>
      <c r="BZ37" t="s">
        <v>414</v>
      </c>
      <c r="CA37" t="s">
        <v>414</v>
      </c>
      <c r="CB37" t="s">
        <v>414</v>
      </c>
      <c r="CC37" t="s">
        <v>414</v>
      </c>
      <c r="CD37" t="s">
        <v>414</v>
      </c>
      <c r="CE37" t="s">
        <v>414</v>
      </c>
      <c r="CF37" t="s">
        <v>414</v>
      </c>
      <c r="CG37" t="s">
        <v>414</v>
      </c>
      <c r="CH37" t="s">
        <v>414</v>
      </c>
      <c r="CI37" t="s">
        <v>414</v>
      </c>
      <c r="CJ37">
        <f>$B$11*DH37+$C$11*DI37+$F$11*DT37*(1-DW37)</f>
        <v>0</v>
      </c>
      <c r="CK37">
        <f>CJ37*CL37</f>
        <v>0</v>
      </c>
      <c r="CL37">
        <f>($B$11*$D$9+$C$11*$D$9+$F$11*((EG37+DY37)/MAX(EG37+DY37+EH37, 0.1)*$I$9+EH37/MAX(EG37+DY37+EH37, 0.1)*$J$9))/($B$11+$C$11+$F$11)</f>
        <v>0</v>
      </c>
      <c r="CM37">
        <f>($B$11*$K$9+$C$11*$K$9+$F$11*((EG37+DY37)/MAX(EG37+DY37+EH37, 0.1)*$P$9+EH37/MAX(EG37+DY37+EH37, 0.1)*$Q$9))/($B$11+$C$11+$F$11)</f>
        <v>0</v>
      </c>
      <c r="CN37">
        <v>6</v>
      </c>
      <c r="CO37">
        <v>0.5</v>
      </c>
      <c r="CP37" t="s">
        <v>416</v>
      </c>
      <c r="CQ37">
        <v>2</v>
      </c>
      <c r="CR37">
        <v>1658244999.1</v>
      </c>
      <c r="CS37">
        <v>51.3583</v>
      </c>
      <c r="CT37">
        <v>50.5088</v>
      </c>
      <c r="CU37">
        <v>26.9213</v>
      </c>
      <c r="CV37">
        <v>22.8258</v>
      </c>
      <c r="CW37">
        <v>36.6123</v>
      </c>
      <c r="CX37">
        <v>23.9083</v>
      </c>
      <c r="CY37">
        <v>600.1079999999999</v>
      </c>
      <c r="CZ37">
        <v>101.16</v>
      </c>
      <c r="DA37">
        <v>0.0993429</v>
      </c>
      <c r="DB37">
        <v>29.0207</v>
      </c>
      <c r="DC37">
        <v>29.1674</v>
      </c>
      <c r="DD37">
        <v>999.9</v>
      </c>
      <c r="DE37">
        <v>0</v>
      </c>
      <c r="DF37">
        <v>0</v>
      </c>
      <c r="DG37">
        <v>9985</v>
      </c>
      <c r="DH37">
        <v>0</v>
      </c>
      <c r="DI37">
        <v>1466.59</v>
      </c>
      <c r="DJ37">
        <v>0.0595436</v>
      </c>
      <c r="DK37">
        <v>51.9828</v>
      </c>
      <c r="DL37">
        <v>51.6886</v>
      </c>
      <c r="DM37">
        <v>4.38495</v>
      </c>
      <c r="DN37">
        <v>50.5088</v>
      </c>
      <c r="DO37">
        <v>22.8258</v>
      </c>
      <c r="DP37">
        <v>2.75264</v>
      </c>
      <c r="DQ37">
        <v>2.30906</v>
      </c>
      <c r="DR37">
        <v>22.6028</v>
      </c>
      <c r="DS37">
        <v>19.7397</v>
      </c>
      <c r="DT37">
        <v>1500.03</v>
      </c>
      <c r="DU37">
        <v>0.9729910000000001</v>
      </c>
      <c r="DV37">
        <v>0.0270089</v>
      </c>
      <c r="DW37">
        <v>0</v>
      </c>
      <c r="DX37">
        <v>715.04</v>
      </c>
      <c r="DY37">
        <v>4.99931</v>
      </c>
      <c r="DZ37">
        <v>19089.1</v>
      </c>
      <c r="EA37">
        <v>13259.4</v>
      </c>
      <c r="EB37">
        <v>38.75</v>
      </c>
      <c r="EC37">
        <v>40.062</v>
      </c>
      <c r="ED37">
        <v>39.062</v>
      </c>
      <c r="EE37">
        <v>38.875</v>
      </c>
      <c r="EF37">
        <v>40.187</v>
      </c>
      <c r="EG37">
        <v>1454.65</v>
      </c>
      <c r="EH37">
        <v>40.38</v>
      </c>
      <c r="EI37">
        <v>0</v>
      </c>
      <c r="EJ37">
        <v>94.5</v>
      </c>
      <c r="EK37">
        <v>0</v>
      </c>
      <c r="EL37">
        <v>714.880653846154</v>
      </c>
      <c r="EM37">
        <v>2.244820507554717</v>
      </c>
      <c r="EN37">
        <v>-1599.206838144048</v>
      </c>
      <c r="EO37">
        <v>19230.42307692308</v>
      </c>
      <c r="EP37">
        <v>15</v>
      </c>
      <c r="EQ37">
        <v>1658245028.1</v>
      </c>
      <c r="ER37" t="s">
        <v>503</v>
      </c>
      <c r="ES37">
        <v>1658245020.1</v>
      </c>
      <c r="ET37">
        <v>1658245028.1</v>
      </c>
      <c r="EU37">
        <v>18</v>
      </c>
      <c r="EV37">
        <v>0.8080000000000001</v>
      </c>
      <c r="EW37">
        <v>-0.008999999999999999</v>
      </c>
      <c r="EX37">
        <v>14.746</v>
      </c>
      <c r="EY37">
        <v>3.013</v>
      </c>
      <c r="EZ37">
        <v>50</v>
      </c>
      <c r="FA37">
        <v>23</v>
      </c>
      <c r="FB37">
        <v>0.33</v>
      </c>
      <c r="FC37">
        <v>0.02</v>
      </c>
      <c r="FD37">
        <v>0.1163448825</v>
      </c>
      <c r="FE37">
        <v>0.1844861864915572</v>
      </c>
      <c r="FF37">
        <v>0.04582963294335275</v>
      </c>
      <c r="FG37">
        <v>1</v>
      </c>
      <c r="FH37">
        <v>50.93288333333333</v>
      </c>
      <c r="FI37">
        <v>-2.743573748609663</v>
      </c>
      <c r="FJ37">
        <v>0.1982696313665362</v>
      </c>
      <c r="FK37">
        <v>1</v>
      </c>
      <c r="FL37">
        <v>4.41398175</v>
      </c>
      <c r="FM37">
        <v>0.1059157598499008</v>
      </c>
      <c r="FN37">
        <v>0.01791994027438431</v>
      </c>
      <c r="FO37">
        <v>1</v>
      </c>
      <c r="FP37">
        <v>27.23765333333333</v>
      </c>
      <c r="FQ37">
        <v>-0.2223216907675068</v>
      </c>
      <c r="FR37">
        <v>0.01610612167952175</v>
      </c>
      <c r="FS37">
        <v>1</v>
      </c>
      <c r="FT37">
        <v>4</v>
      </c>
      <c r="FU37">
        <v>4</v>
      </c>
      <c r="FV37" t="s">
        <v>426</v>
      </c>
      <c r="FW37">
        <v>3.17783</v>
      </c>
      <c r="FX37">
        <v>2.79616</v>
      </c>
      <c r="FY37">
        <v>0.0109818</v>
      </c>
      <c r="FZ37">
        <v>0.0152383</v>
      </c>
      <c r="GA37">
        <v>0.120907</v>
      </c>
      <c r="GB37">
        <v>0.11708</v>
      </c>
      <c r="GC37">
        <v>30874.4</v>
      </c>
      <c r="GD37">
        <v>24455.5</v>
      </c>
      <c r="GE37">
        <v>29306.1</v>
      </c>
      <c r="GF37">
        <v>24283.9</v>
      </c>
      <c r="GG37">
        <v>32621</v>
      </c>
      <c r="GH37">
        <v>31293.8</v>
      </c>
      <c r="GI37">
        <v>40809.1</v>
      </c>
      <c r="GJ37">
        <v>39617.5</v>
      </c>
      <c r="GK37">
        <v>2.17378</v>
      </c>
      <c r="GL37">
        <v>1.87978</v>
      </c>
      <c r="GM37">
        <v>0.169124</v>
      </c>
      <c r="GN37">
        <v>0</v>
      </c>
      <c r="GO37">
        <v>26.4051</v>
      </c>
      <c r="GP37">
        <v>999.9</v>
      </c>
      <c r="GQ37">
        <v>53</v>
      </c>
      <c r="GR37">
        <v>33.7</v>
      </c>
      <c r="GS37">
        <v>27.5304</v>
      </c>
      <c r="GT37">
        <v>62.8748</v>
      </c>
      <c r="GU37">
        <v>40.3285</v>
      </c>
      <c r="GV37">
        <v>1</v>
      </c>
      <c r="GW37">
        <v>-0.0108587</v>
      </c>
      <c r="GX37">
        <v>-0.348799</v>
      </c>
      <c r="GY37">
        <v>20.2616</v>
      </c>
      <c r="GZ37">
        <v>5.22687</v>
      </c>
      <c r="HA37">
        <v>11.908</v>
      </c>
      <c r="HB37">
        <v>4.96415</v>
      </c>
      <c r="HC37">
        <v>3.292</v>
      </c>
      <c r="HD37">
        <v>9999</v>
      </c>
      <c r="HE37">
        <v>9999</v>
      </c>
      <c r="HF37">
        <v>9999</v>
      </c>
      <c r="HG37">
        <v>999.9</v>
      </c>
      <c r="HH37">
        <v>1.87716</v>
      </c>
      <c r="HI37">
        <v>1.87546</v>
      </c>
      <c r="HJ37">
        <v>1.8741</v>
      </c>
      <c r="HK37">
        <v>1.87333</v>
      </c>
      <c r="HL37">
        <v>1.87484</v>
      </c>
      <c r="HM37">
        <v>1.8698</v>
      </c>
      <c r="HN37">
        <v>1.87393</v>
      </c>
      <c r="HO37">
        <v>1.87909</v>
      </c>
      <c r="HP37">
        <v>0</v>
      </c>
      <c r="HQ37">
        <v>0</v>
      </c>
      <c r="HR37">
        <v>0</v>
      </c>
      <c r="HS37">
        <v>0</v>
      </c>
      <c r="HT37" t="s">
        <v>419</v>
      </c>
      <c r="HU37" t="s">
        <v>420</v>
      </c>
      <c r="HV37" t="s">
        <v>421</v>
      </c>
      <c r="HW37" t="s">
        <v>422</v>
      </c>
      <c r="HX37" t="s">
        <v>422</v>
      </c>
      <c r="HY37" t="s">
        <v>421</v>
      </c>
      <c r="HZ37">
        <v>0</v>
      </c>
      <c r="IA37">
        <v>100</v>
      </c>
      <c r="IB37">
        <v>100</v>
      </c>
      <c r="IC37">
        <v>14.746</v>
      </c>
      <c r="ID37">
        <v>3.013</v>
      </c>
      <c r="IE37">
        <v>13.24116255105292</v>
      </c>
      <c r="IF37">
        <v>0.01978926573752289</v>
      </c>
      <c r="IG37">
        <v>-7.274561305773912E-06</v>
      </c>
      <c r="IH37">
        <v>1.119864253144479E-09</v>
      </c>
      <c r="II37">
        <v>1.311672601361349</v>
      </c>
      <c r="IJ37">
        <v>0.1326643661050919</v>
      </c>
      <c r="IK37">
        <v>-0.003773007815557471</v>
      </c>
      <c r="IL37">
        <v>7.139450426060361E-05</v>
      </c>
      <c r="IM37">
        <v>-10</v>
      </c>
      <c r="IN37">
        <v>1836</v>
      </c>
      <c r="IO37">
        <v>-0</v>
      </c>
      <c r="IP37">
        <v>23</v>
      </c>
      <c r="IQ37">
        <v>1.3</v>
      </c>
      <c r="IR37">
        <v>10.3</v>
      </c>
      <c r="IS37">
        <v>0.251465</v>
      </c>
      <c r="IT37">
        <v>2.50854</v>
      </c>
      <c r="IU37">
        <v>1.42578</v>
      </c>
      <c r="IV37">
        <v>2.27539</v>
      </c>
      <c r="IW37">
        <v>1.54785</v>
      </c>
      <c r="IX37">
        <v>2.29004</v>
      </c>
      <c r="IY37">
        <v>36.1989</v>
      </c>
      <c r="IZ37">
        <v>14.9726</v>
      </c>
      <c r="JA37">
        <v>18</v>
      </c>
      <c r="JB37">
        <v>631.487</v>
      </c>
      <c r="JC37">
        <v>426.724</v>
      </c>
      <c r="JD37">
        <v>28.4746</v>
      </c>
      <c r="JE37">
        <v>27.2389</v>
      </c>
      <c r="JF37">
        <v>29.9999</v>
      </c>
      <c r="JG37">
        <v>27.1033</v>
      </c>
      <c r="JH37">
        <v>27.0334</v>
      </c>
      <c r="JI37">
        <v>5.0772</v>
      </c>
      <c r="JJ37">
        <v>15.5764</v>
      </c>
      <c r="JK37">
        <v>56.0181</v>
      </c>
      <c r="JL37">
        <v>28.2961</v>
      </c>
      <c r="JM37">
        <v>50.3995</v>
      </c>
      <c r="JN37">
        <v>22.9674</v>
      </c>
      <c r="JO37">
        <v>96.0133</v>
      </c>
      <c r="JP37">
        <v>100.797</v>
      </c>
    </row>
    <row r="38" spans="1:276">
      <c r="A38">
        <v>22</v>
      </c>
      <c r="B38">
        <v>1658245104.1</v>
      </c>
      <c r="C38">
        <v>3563.5</v>
      </c>
      <c r="D38" t="s">
        <v>504</v>
      </c>
      <c r="E38" t="s">
        <v>505</v>
      </c>
      <c r="F38" t="s">
        <v>408</v>
      </c>
      <c r="G38" t="s">
        <v>409</v>
      </c>
      <c r="H38" t="s">
        <v>410</v>
      </c>
      <c r="J38" t="s">
        <v>411</v>
      </c>
      <c r="K38" t="s">
        <v>481</v>
      </c>
      <c r="L38" t="s">
        <v>482</v>
      </c>
      <c r="M38">
        <v>1658245104.1</v>
      </c>
      <c r="N38">
        <f>(O38)/1000</f>
        <v>0</v>
      </c>
      <c r="O38">
        <f>1000*CY38*AM38*(CU38-CV38)/(100*CN38*(1000-AM38*CU38))</f>
        <v>0</v>
      </c>
      <c r="P38">
        <f>CY38*AM38*(CT38-CS38*(1000-AM38*CV38)/(1000-AM38*CU38))/(100*CN38)</f>
        <v>0</v>
      </c>
      <c r="Q38">
        <f>CS38 - IF(AM38&gt;1, P38*CN38*100.0/(AO38*DG38), 0)</f>
        <v>0</v>
      </c>
      <c r="R38">
        <f>((X38-N38/2)*Q38-P38)/(X38+N38/2)</f>
        <v>0</v>
      </c>
      <c r="S38">
        <f>R38*(CZ38+DA38)/1000.0</f>
        <v>0</v>
      </c>
      <c r="T38">
        <f>(CS38 - IF(AM38&gt;1, P38*CN38*100.0/(AO38*DG38), 0))*(CZ38+DA38)/1000.0</f>
        <v>0</v>
      </c>
      <c r="U38">
        <f>2.0/((1/W38-1/V38)+SIGN(W38)*SQRT((1/W38-1/V38)*(1/W38-1/V38) + 4*CO38/((CO38+1)*(CO38+1))*(2*1/W38*1/V38-1/V38*1/V38)))</f>
        <v>0</v>
      </c>
      <c r="V38">
        <f>IF(LEFT(CP38,1)&lt;&gt;"0",IF(LEFT(CP38,1)="1",3.0,CQ38),$D$5+$E$5*(DG38*CZ38/($K$5*1000))+$F$5*(DG38*CZ38/($K$5*1000))*MAX(MIN(CN38,$J$5),$I$5)*MAX(MIN(CN38,$J$5),$I$5)+$G$5*MAX(MIN(CN38,$J$5),$I$5)*(DG38*CZ38/($K$5*1000))+$H$5*(DG38*CZ38/($K$5*1000))*(DG38*CZ38/($K$5*1000)))</f>
        <v>0</v>
      </c>
      <c r="W38">
        <f>N38*(1000-(1000*0.61365*exp(17.502*AA38/(240.97+AA38))/(CZ38+DA38)+CU38)/2)/(1000*0.61365*exp(17.502*AA38/(240.97+AA38))/(CZ38+DA38)-CU38)</f>
        <v>0</v>
      </c>
      <c r="X38">
        <f>1/((CO38+1)/(U38/1.6)+1/(V38/1.37)) + CO38/((CO38+1)/(U38/1.6) + CO38/(V38/1.37))</f>
        <v>0</v>
      </c>
      <c r="Y38">
        <f>(CJ38*CM38)</f>
        <v>0</v>
      </c>
      <c r="Z38">
        <f>(DB38+(Y38+2*0.95*5.67E-8*(((DB38+$B$7)+273)^4-(DB38+273)^4)-44100*N38)/(1.84*29.3*V38+8*0.95*5.67E-8*(DB38+273)^3))</f>
        <v>0</v>
      </c>
      <c r="AA38">
        <f>($C$7*DC38+$D$7*DD38+$E$7*Z38)</f>
        <v>0</v>
      </c>
      <c r="AB38">
        <f>0.61365*exp(17.502*AA38/(240.97+AA38))</f>
        <v>0</v>
      </c>
      <c r="AC38">
        <f>(AD38/AE38*100)</f>
        <v>0</v>
      </c>
      <c r="AD38">
        <f>CU38*(CZ38+DA38)/1000</f>
        <v>0</v>
      </c>
      <c r="AE38">
        <f>0.61365*exp(17.502*DB38/(240.97+DB38))</f>
        <v>0</v>
      </c>
      <c r="AF38">
        <f>(AB38-CU38*(CZ38+DA38)/1000)</f>
        <v>0</v>
      </c>
      <c r="AG38">
        <f>(-N38*44100)</f>
        <v>0</v>
      </c>
      <c r="AH38">
        <f>2*29.3*V38*0.92*(DB38-AA38)</f>
        <v>0</v>
      </c>
      <c r="AI38">
        <f>2*0.95*5.67E-8*(((DB38+$B$7)+273)^4-(AA38+273)^4)</f>
        <v>0</v>
      </c>
      <c r="AJ38">
        <f>Y38+AI38+AG38+AH38</f>
        <v>0</v>
      </c>
      <c r="AK38">
        <v>0</v>
      </c>
      <c r="AL38">
        <v>0</v>
      </c>
      <c r="AM38">
        <f>IF(AK38*$H$13&gt;=AO38,1.0,(AO38/(AO38-AK38*$H$13)))</f>
        <v>0</v>
      </c>
      <c r="AN38">
        <f>(AM38-1)*100</f>
        <v>0</v>
      </c>
      <c r="AO38">
        <f>MAX(0,($B$13+$C$13*DG38)/(1+$D$13*DG38)*CZ38/(DB38+273)*$E$13)</f>
        <v>0</v>
      </c>
      <c r="AP38" t="s">
        <v>414</v>
      </c>
      <c r="AQ38">
        <v>0</v>
      </c>
      <c r="AR38">
        <v>0</v>
      </c>
      <c r="AS38">
        <v>0</v>
      </c>
      <c r="AT38">
        <f>1-AR38/AS38</f>
        <v>0</v>
      </c>
      <c r="AU38">
        <v>-1</v>
      </c>
      <c r="AV38" t="s">
        <v>506</v>
      </c>
      <c r="AW38">
        <v>10448.4</v>
      </c>
      <c r="AX38">
        <v>726.7834000000001</v>
      </c>
      <c r="AY38">
        <v>819.17</v>
      </c>
      <c r="AZ38">
        <f>1-AX38/AY38</f>
        <v>0</v>
      </c>
      <c r="BA38">
        <v>0.5</v>
      </c>
      <c r="BB38">
        <f>CK38</f>
        <v>0</v>
      </c>
      <c r="BC38">
        <f>P38</f>
        <v>0</v>
      </c>
      <c r="BD38">
        <f>AZ38*BA38*BB38</f>
        <v>0</v>
      </c>
      <c r="BE38">
        <f>(BC38-AU38)/BB38</f>
        <v>0</v>
      </c>
      <c r="BF38">
        <f>(AS38-AY38)/AY38</f>
        <v>0</v>
      </c>
      <c r="BG38">
        <f>AR38/(AT38+AR38/AY38)</f>
        <v>0</v>
      </c>
      <c r="BH38" t="s">
        <v>414</v>
      </c>
      <c r="BI38">
        <v>0</v>
      </c>
      <c r="BJ38">
        <f>IF(BI38&lt;&gt;0, BI38, BG38)</f>
        <v>0</v>
      </c>
      <c r="BK38">
        <f>1-BJ38/AY38</f>
        <v>0</v>
      </c>
      <c r="BL38">
        <f>(AY38-AX38)/(AY38-BJ38)</f>
        <v>0</v>
      </c>
      <c r="BM38">
        <f>(AS38-AY38)/(AS38-BJ38)</f>
        <v>0</v>
      </c>
      <c r="BN38">
        <f>(AY38-AX38)/(AY38-AR38)</f>
        <v>0</v>
      </c>
      <c r="BO38">
        <f>(AS38-AY38)/(AS38-AR38)</f>
        <v>0</v>
      </c>
      <c r="BP38">
        <f>(BL38*BJ38/AX38)</f>
        <v>0</v>
      </c>
      <c r="BQ38">
        <f>(1-BP38)</f>
        <v>0</v>
      </c>
      <c r="BR38" t="s">
        <v>414</v>
      </c>
      <c r="BS38" t="s">
        <v>414</v>
      </c>
      <c r="BT38" t="s">
        <v>414</v>
      </c>
      <c r="BU38" t="s">
        <v>414</v>
      </c>
      <c r="BV38" t="s">
        <v>414</v>
      </c>
      <c r="BW38" t="s">
        <v>414</v>
      </c>
      <c r="BX38" t="s">
        <v>414</v>
      </c>
      <c r="BY38" t="s">
        <v>414</v>
      </c>
      <c r="BZ38" t="s">
        <v>414</v>
      </c>
      <c r="CA38" t="s">
        <v>414</v>
      </c>
      <c r="CB38" t="s">
        <v>414</v>
      </c>
      <c r="CC38" t="s">
        <v>414</v>
      </c>
      <c r="CD38" t="s">
        <v>414</v>
      </c>
      <c r="CE38" t="s">
        <v>414</v>
      </c>
      <c r="CF38" t="s">
        <v>414</v>
      </c>
      <c r="CG38" t="s">
        <v>414</v>
      </c>
      <c r="CH38" t="s">
        <v>414</v>
      </c>
      <c r="CI38" t="s">
        <v>414</v>
      </c>
      <c r="CJ38">
        <f>$B$11*DH38+$C$11*DI38+$F$11*DT38*(1-DW38)</f>
        <v>0</v>
      </c>
      <c r="CK38">
        <f>CJ38*CL38</f>
        <v>0</v>
      </c>
      <c r="CL38">
        <f>($B$11*$D$9+$C$11*$D$9+$F$11*((EG38+DY38)/MAX(EG38+DY38+EH38, 0.1)*$I$9+EH38/MAX(EG38+DY38+EH38, 0.1)*$J$9))/($B$11+$C$11+$F$11)</f>
        <v>0</v>
      </c>
      <c r="CM38">
        <f>($B$11*$K$9+$C$11*$K$9+$F$11*((EG38+DY38)/MAX(EG38+DY38+EH38, 0.1)*$P$9+EH38/MAX(EG38+DY38+EH38, 0.1)*$Q$9))/($B$11+$C$11+$F$11)</f>
        <v>0</v>
      </c>
      <c r="CN38">
        <v>6</v>
      </c>
      <c r="CO38">
        <v>0.5</v>
      </c>
      <c r="CP38" t="s">
        <v>416</v>
      </c>
      <c r="CQ38">
        <v>2</v>
      </c>
      <c r="CR38">
        <v>1658245104.1</v>
      </c>
      <c r="CS38">
        <v>7.477950000000001</v>
      </c>
      <c r="CT38">
        <v>3.53593</v>
      </c>
      <c r="CU38">
        <v>27.1849</v>
      </c>
      <c r="CV38">
        <v>22.7876</v>
      </c>
      <c r="CW38">
        <v>-7.64605</v>
      </c>
      <c r="CX38">
        <v>23.8925</v>
      </c>
      <c r="CY38">
        <v>600.3680000000001</v>
      </c>
      <c r="CZ38">
        <v>101.161</v>
      </c>
      <c r="DA38">
        <v>0.100283</v>
      </c>
      <c r="DB38">
        <v>28.7965</v>
      </c>
      <c r="DC38">
        <v>29.0215</v>
      </c>
      <c r="DD38">
        <v>999.9</v>
      </c>
      <c r="DE38">
        <v>0</v>
      </c>
      <c r="DF38">
        <v>0</v>
      </c>
      <c r="DG38">
        <v>9983.120000000001</v>
      </c>
      <c r="DH38">
        <v>0</v>
      </c>
      <c r="DI38">
        <v>1476.22</v>
      </c>
      <c r="DJ38">
        <v>2.71496</v>
      </c>
      <c r="DK38">
        <v>6.42557</v>
      </c>
      <c r="DL38">
        <v>3.61838</v>
      </c>
      <c r="DM38">
        <v>4.3973</v>
      </c>
      <c r="DN38">
        <v>3.53593</v>
      </c>
      <c r="DO38">
        <v>22.7876</v>
      </c>
      <c r="DP38">
        <v>2.75004</v>
      </c>
      <c r="DQ38">
        <v>2.30521</v>
      </c>
      <c r="DR38">
        <v>22.5872</v>
      </c>
      <c r="DS38">
        <v>19.7128</v>
      </c>
      <c r="DT38">
        <v>1499.93</v>
      </c>
      <c r="DU38">
        <v>0.973001</v>
      </c>
      <c r="DV38">
        <v>0.0269987</v>
      </c>
      <c r="DW38">
        <v>0</v>
      </c>
      <c r="DX38">
        <v>727.4</v>
      </c>
      <c r="DY38">
        <v>4.99931</v>
      </c>
      <c r="DZ38">
        <v>19264.6</v>
      </c>
      <c r="EA38">
        <v>13258.6</v>
      </c>
      <c r="EB38">
        <v>37.687</v>
      </c>
      <c r="EC38">
        <v>39.25</v>
      </c>
      <c r="ED38">
        <v>38.125</v>
      </c>
      <c r="EE38">
        <v>38.062</v>
      </c>
      <c r="EF38">
        <v>39.25</v>
      </c>
      <c r="EG38">
        <v>1454.57</v>
      </c>
      <c r="EH38">
        <v>40.36</v>
      </c>
      <c r="EI38">
        <v>0</v>
      </c>
      <c r="EJ38">
        <v>104.9000000953674</v>
      </c>
      <c r="EK38">
        <v>0</v>
      </c>
      <c r="EL38">
        <v>726.7834000000001</v>
      </c>
      <c r="EM38">
        <v>5.025692279715035</v>
      </c>
      <c r="EN38">
        <v>1464.153847270837</v>
      </c>
      <c r="EO38">
        <v>19187.748</v>
      </c>
      <c r="EP38">
        <v>15</v>
      </c>
      <c r="EQ38">
        <v>1658245130.6</v>
      </c>
      <c r="ER38" t="s">
        <v>507</v>
      </c>
      <c r="ES38">
        <v>1658245130.6</v>
      </c>
      <c r="ET38">
        <v>1658245028.1</v>
      </c>
      <c r="EU38">
        <v>19</v>
      </c>
      <c r="EV38">
        <v>1.303</v>
      </c>
      <c r="EW38">
        <v>-0.008999999999999999</v>
      </c>
      <c r="EX38">
        <v>15.124</v>
      </c>
      <c r="EY38">
        <v>3.013</v>
      </c>
      <c r="EZ38">
        <v>4</v>
      </c>
      <c r="FA38">
        <v>23</v>
      </c>
      <c r="FB38">
        <v>0.27</v>
      </c>
      <c r="FC38">
        <v>0.02</v>
      </c>
      <c r="FD38">
        <v>2.811101951219512</v>
      </c>
      <c r="FE38">
        <v>-0.09826578397212286</v>
      </c>
      <c r="FF38">
        <v>0.02483301021206938</v>
      </c>
      <c r="FG38">
        <v>1</v>
      </c>
      <c r="FH38">
        <v>6.312255806451613</v>
      </c>
      <c r="FI38">
        <v>-0.03544161290324693</v>
      </c>
      <c r="FJ38">
        <v>0.02265731054480713</v>
      </c>
      <c r="FK38">
        <v>1</v>
      </c>
      <c r="FL38">
        <v>4.307405853658538</v>
      </c>
      <c r="FM38">
        <v>0.1051197909407532</v>
      </c>
      <c r="FN38">
        <v>0.02607743646457502</v>
      </c>
      <c r="FO38">
        <v>1</v>
      </c>
      <c r="FP38">
        <v>27.18658387096774</v>
      </c>
      <c r="FQ38">
        <v>0.06236129032251268</v>
      </c>
      <c r="FR38">
        <v>0.007133659277889822</v>
      </c>
      <c r="FS38">
        <v>1</v>
      </c>
      <c r="FT38">
        <v>4</v>
      </c>
      <c r="FU38">
        <v>4</v>
      </c>
      <c r="FV38" t="s">
        <v>426</v>
      </c>
      <c r="FW38">
        <v>3.17839</v>
      </c>
      <c r="FX38">
        <v>2.79709</v>
      </c>
      <c r="FY38">
        <v>-0.00227678</v>
      </c>
      <c r="FZ38">
        <v>0.00106238</v>
      </c>
      <c r="GA38">
        <v>0.120853</v>
      </c>
      <c r="GB38">
        <v>0.116946</v>
      </c>
      <c r="GC38">
        <v>31285.4</v>
      </c>
      <c r="GD38">
        <v>24805.8</v>
      </c>
      <c r="GE38">
        <v>29303.4</v>
      </c>
      <c r="GF38">
        <v>24282.2</v>
      </c>
      <c r="GG38">
        <v>32620.2</v>
      </c>
      <c r="GH38">
        <v>31295.8</v>
      </c>
      <c r="GI38">
        <v>40806.2</v>
      </c>
      <c r="GJ38">
        <v>39614.4</v>
      </c>
      <c r="GK38">
        <v>2.1744</v>
      </c>
      <c r="GL38">
        <v>1.87862</v>
      </c>
      <c r="GM38">
        <v>0.148382</v>
      </c>
      <c r="GN38">
        <v>0</v>
      </c>
      <c r="GO38">
        <v>26.5981</v>
      </c>
      <c r="GP38">
        <v>999.9</v>
      </c>
      <c r="GQ38">
        <v>52.8</v>
      </c>
      <c r="GR38">
        <v>33.7</v>
      </c>
      <c r="GS38">
        <v>27.4227</v>
      </c>
      <c r="GT38">
        <v>62.7848</v>
      </c>
      <c r="GU38">
        <v>39.5353</v>
      </c>
      <c r="GV38">
        <v>1</v>
      </c>
      <c r="GW38">
        <v>-0.008993900000000001</v>
      </c>
      <c r="GX38">
        <v>-0.782121</v>
      </c>
      <c r="GY38">
        <v>20.2596</v>
      </c>
      <c r="GZ38">
        <v>5.22448</v>
      </c>
      <c r="HA38">
        <v>11.9081</v>
      </c>
      <c r="HB38">
        <v>4.96375</v>
      </c>
      <c r="HC38">
        <v>3.292</v>
      </c>
      <c r="HD38">
        <v>9999</v>
      </c>
      <c r="HE38">
        <v>9999</v>
      </c>
      <c r="HF38">
        <v>9999</v>
      </c>
      <c r="HG38">
        <v>999.9</v>
      </c>
      <c r="HH38">
        <v>1.87723</v>
      </c>
      <c r="HI38">
        <v>1.87546</v>
      </c>
      <c r="HJ38">
        <v>1.87422</v>
      </c>
      <c r="HK38">
        <v>1.87338</v>
      </c>
      <c r="HL38">
        <v>1.87485</v>
      </c>
      <c r="HM38">
        <v>1.86981</v>
      </c>
      <c r="HN38">
        <v>1.87399</v>
      </c>
      <c r="HO38">
        <v>1.87912</v>
      </c>
      <c r="HP38">
        <v>0</v>
      </c>
      <c r="HQ38">
        <v>0</v>
      </c>
      <c r="HR38">
        <v>0</v>
      </c>
      <c r="HS38">
        <v>0</v>
      </c>
      <c r="HT38" t="s">
        <v>419</v>
      </c>
      <c r="HU38" t="s">
        <v>420</v>
      </c>
      <c r="HV38" t="s">
        <v>421</v>
      </c>
      <c r="HW38" t="s">
        <v>422</v>
      </c>
      <c r="HX38" t="s">
        <v>422</v>
      </c>
      <c r="HY38" t="s">
        <v>421</v>
      </c>
      <c r="HZ38">
        <v>0</v>
      </c>
      <c r="IA38">
        <v>100</v>
      </c>
      <c r="IB38">
        <v>100</v>
      </c>
      <c r="IC38">
        <v>15.124</v>
      </c>
      <c r="ID38">
        <v>3.2924</v>
      </c>
      <c r="IE38">
        <v>14.04867192161633</v>
      </c>
      <c r="IF38">
        <v>0.01978926573752289</v>
      </c>
      <c r="IG38">
        <v>-7.274561305773912E-06</v>
      </c>
      <c r="IH38">
        <v>1.119864253144479E-09</v>
      </c>
      <c r="II38">
        <v>1.30279912781017</v>
      </c>
      <c r="IJ38">
        <v>0.1326643661050919</v>
      </c>
      <c r="IK38">
        <v>-0.003773007815557471</v>
      </c>
      <c r="IL38">
        <v>7.139450426060361E-05</v>
      </c>
      <c r="IM38">
        <v>-10</v>
      </c>
      <c r="IN38">
        <v>1836</v>
      </c>
      <c r="IO38">
        <v>-0</v>
      </c>
      <c r="IP38">
        <v>23</v>
      </c>
      <c r="IQ38">
        <v>1.4</v>
      </c>
      <c r="IR38">
        <v>1.3</v>
      </c>
      <c r="IS38">
        <v>0.0317383</v>
      </c>
      <c r="IT38">
        <v>4.99756</v>
      </c>
      <c r="IU38">
        <v>1.42578</v>
      </c>
      <c r="IV38">
        <v>2.27661</v>
      </c>
      <c r="IW38">
        <v>1.54785</v>
      </c>
      <c r="IX38">
        <v>2.40479</v>
      </c>
      <c r="IY38">
        <v>36.2929</v>
      </c>
      <c r="IZ38">
        <v>14.9463</v>
      </c>
      <c r="JA38">
        <v>18</v>
      </c>
      <c r="JB38">
        <v>631.901</v>
      </c>
      <c r="JC38">
        <v>426.049</v>
      </c>
      <c r="JD38">
        <v>27.9877</v>
      </c>
      <c r="JE38">
        <v>27.2505</v>
      </c>
      <c r="JF38">
        <v>30</v>
      </c>
      <c r="JG38">
        <v>27.0987</v>
      </c>
      <c r="JH38">
        <v>27.0306</v>
      </c>
      <c r="JI38">
        <v>0</v>
      </c>
      <c r="JJ38">
        <v>17.1761</v>
      </c>
      <c r="JK38">
        <v>56.7251</v>
      </c>
      <c r="JL38">
        <v>27.9366</v>
      </c>
      <c r="JM38">
        <v>50.445</v>
      </c>
      <c r="JN38">
        <v>22.6496</v>
      </c>
      <c r="JO38">
        <v>96.0055</v>
      </c>
      <c r="JP38">
        <v>100.789</v>
      </c>
    </row>
    <row r="39" spans="1:276">
      <c r="A39">
        <v>23</v>
      </c>
      <c r="B39">
        <v>1658245251.6</v>
      </c>
      <c r="C39">
        <v>3711</v>
      </c>
      <c r="D39" t="s">
        <v>508</v>
      </c>
      <c r="E39" t="s">
        <v>509</v>
      </c>
      <c r="F39" t="s">
        <v>408</v>
      </c>
      <c r="G39" t="s">
        <v>409</v>
      </c>
      <c r="H39" t="s">
        <v>410</v>
      </c>
      <c r="J39" t="s">
        <v>411</v>
      </c>
      <c r="K39" t="s">
        <v>481</v>
      </c>
      <c r="L39" t="s">
        <v>482</v>
      </c>
      <c r="M39">
        <v>1658245251.6</v>
      </c>
      <c r="N39">
        <f>(O39)/1000</f>
        <v>0</v>
      </c>
      <c r="O39">
        <f>1000*CY39*AM39*(CU39-CV39)/(100*CN39*(1000-AM39*CU39))</f>
        <v>0</v>
      </c>
      <c r="P39">
        <f>CY39*AM39*(CT39-CS39*(1000-AM39*CV39)/(1000-AM39*CU39))/(100*CN39)</f>
        <v>0</v>
      </c>
      <c r="Q39">
        <f>CS39 - IF(AM39&gt;1, P39*CN39*100.0/(AO39*DG39), 0)</f>
        <v>0</v>
      </c>
      <c r="R39">
        <f>((X39-N39/2)*Q39-P39)/(X39+N39/2)</f>
        <v>0</v>
      </c>
      <c r="S39">
        <f>R39*(CZ39+DA39)/1000.0</f>
        <v>0</v>
      </c>
      <c r="T39">
        <f>(CS39 - IF(AM39&gt;1, P39*CN39*100.0/(AO39*DG39), 0))*(CZ39+DA39)/1000.0</f>
        <v>0</v>
      </c>
      <c r="U39">
        <f>2.0/((1/W39-1/V39)+SIGN(W39)*SQRT((1/W39-1/V39)*(1/W39-1/V39) + 4*CO39/((CO39+1)*(CO39+1))*(2*1/W39*1/V39-1/V39*1/V39)))</f>
        <v>0</v>
      </c>
      <c r="V39">
        <f>IF(LEFT(CP39,1)&lt;&gt;"0",IF(LEFT(CP39,1)="1",3.0,CQ39),$D$5+$E$5*(DG39*CZ39/($K$5*1000))+$F$5*(DG39*CZ39/($K$5*1000))*MAX(MIN(CN39,$J$5),$I$5)*MAX(MIN(CN39,$J$5),$I$5)+$G$5*MAX(MIN(CN39,$J$5),$I$5)*(DG39*CZ39/($K$5*1000))+$H$5*(DG39*CZ39/($K$5*1000))*(DG39*CZ39/($K$5*1000)))</f>
        <v>0</v>
      </c>
      <c r="W39">
        <f>N39*(1000-(1000*0.61365*exp(17.502*AA39/(240.97+AA39))/(CZ39+DA39)+CU39)/2)/(1000*0.61365*exp(17.502*AA39/(240.97+AA39))/(CZ39+DA39)-CU39)</f>
        <v>0</v>
      </c>
      <c r="X39">
        <f>1/((CO39+1)/(U39/1.6)+1/(V39/1.37)) + CO39/((CO39+1)/(U39/1.6) + CO39/(V39/1.37))</f>
        <v>0</v>
      </c>
      <c r="Y39">
        <f>(CJ39*CM39)</f>
        <v>0</v>
      </c>
      <c r="Z39">
        <f>(DB39+(Y39+2*0.95*5.67E-8*(((DB39+$B$7)+273)^4-(DB39+273)^4)-44100*N39)/(1.84*29.3*V39+8*0.95*5.67E-8*(DB39+273)^3))</f>
        <v>0</v>
      </c>
      <c r="AA39">
        <f>($C$7*DC39+$D$7*DD39+$E$7*Z39)</f>
        <v>0</v>
      </c>
      <c r="AB39">
        <f>0.61365*exp(17.502*AA39/(240.97+AA39))</f>
        <v>0</v>
      </c>
      <c r="AC39">
        <f>(AD39/AE39*100)</f>
        <v>0</v>
      </c>
      <c r="AD39">
        <f>CU39*(CZ39+DA39)/1000</f>
        <v>0</v>
      </c>
      <c r="AE39">
        <f>0.61365*exp(17.502*DB39/(240.97+DB39))</f>
        <v>0</v>
      </c>
      <c r="AF39">
        <f>(AB39-CU39*(CZ39+DA39)/1000)</f>
        <v>0</v>
      </c>
      <c r="AG39">
        <f>(-N39*44100)</f>
        <v>0</v>
      </c>
      <c r="AH39">
        <f>2*29.3*V39*0.92*(DB39-AA39)</f>
        <v>0</v>
      </c>
      <c r="AI39">
        <f>2*0.95*5.67E-8*(((DB39+$B$7)+273)^4-(AA39+273)^4)</f>
        <v>0</v>
      </c>
      <c r="AJ39">
        <f>Y39+AI39+AG39+AH39</f>
        <v>0</v>
      </c>
      <c r="AK39">
        <v>0</v>
      </c>
      <c r="AL39">
        <v>0</v>
      </c>
      <c r="AM39">
        <f>IF(AK39*$H$13&gt;=AO39,1.0,(AO39/(AO39-AK39*$H$13)))</f>
        <v>0</v>
      </c>
      <c r="AN39">
        <f>(AM39-1)*100</f>
        <v>0</v>
      </c>
      <c r="AO39">
        <f>MAX(0,($B$13+$C$13*DG39)/(1+$D$13*DG39)*CZ39/(DB39+273)*$E$13)</f>
        <v>0</v>
      </c>
      <c r="AP39" t="s">
        <v>414</v>
      </c>
      <c r="AQ39">
        <v>0</v>
      </c>
      <c r="AR39">
        <v>0</v>
      </c>
      <c r="AS39">
        <v>0</v>
      </c>
      <c r="AT39">
        <f>1-AR39/AS39</f>
        <v>0</v>
      </c>
      <c r="AU39">
        <v>-1</v>
      </c>
      <c r="AV39" t="s">
        <v>510</v>
      </c>
      <c r="AW39">
        <v>10451.8</v>
      </c>
      <c r="AX39">
        <v>731.9941538461537</v>
      </c>
      <c r="AY39">
        <v>929.61</v>
      </c>
      <c r="AZ39">
        <f>1-AX39/AY39</f>
        <v>0</v>
      </c>
      <c r="BA39">
        <v>0.5</v>
      </c>
      <c r="BB39">
        <f>CK39</f>
        <v>0</v>
      </c>
      <c r="BC39">
        <f>P39</f>
        <v>0</v>
      </c>
      <c r="BD39">
        <f>AZ39*BA39*BB39</f>
        <v>0</v>
      </c>
      <c r="BE39">
        <f>(BC39-AU39)/BB39</f>
        <v>0</v>
      </c>
      <c r="BF39">
        <f>(AS39-AY39)/AY39</f>
        <v>0</v>
      </c>
      <c r="BG39">
        <f>AR39/(AT39+AR39/AY39)</f>
        <v>0</v>
      </c>
      <c r="BH39" t="s">
        <v>414</v>
      </c>
      <c r="BI39">
        <v>0</v>
      </c>
      <c r="BJ39">
        <f>IF(BI39&lt;&gt;0, BI39, BG39)</f>
        <v>0</v>
      </c>
      <c r="BK39">
        <f>1-BJ39/AY39</f>
        <v>0</v>
      </c>
      <c r="BL39">
        <f>(AY39-AX39)/(AY39-BJ39)</f>
        <v>0</v>
      </c>
      <c r="BM39">
        <f>(AS39-AY39)/(AS39-BJ39)</f>
        <v>0</v>
      </c>
      <c r="BN39">
        <f>(AY39-AX39)/(AY39-AR39)</f>
        <v>0</v>
      </c>
      <c r="BO39">
        <f>(AS39-AY39)/(AS39-AR39)</f>
        <v>0</v>
      </c>
      <c r="BP39">
        <f>(BL39*BJ39/AX39)</f>
        <v>0</v>
      </c>
      <c r="BQ39">
        <f>(1-BP39)</f>
        <v>0</v>
      </c>
      <c r="BR39" t="s">
        <v>414</v>
      </c>
      <c r="BS39" t="s">
        <v>414</v>
      </c>
      <c r="BT39" t="s">
        <v>414</v>
      </c>
      <c r="BU39" t="s">
        <v>414</v>
      </c>
      <c r="BV39" t="s">
        <v>414</v>
      </c>
      <c r="BW39" t="s">
        <v>414</v>
      </c>
      <c r="BX39" t="s">
        <v>414</v>
      </c>
      <c r="BY39" t="s">
        <v>414</v>
      </c>
      <c r="BZ39" t="s">
        <v>414</v>
      </c>
      <c r="CA39" t="s">
        <v>414</v>
      </c>
      <c r="CB39" t="s">
        <v>414</v>
      </c>
      <c r="CC39" t="s">
        <v>414</v>
      </c>
      <c r="CD39" t="s">
        <v>414</v>
      </c>
      <c r="CE39" t="s">
        <v>414</v>
      </c>
      <c r="CF39" t="s">
        <v>414</v>
      </c>
      <c r="CG39" t="s">
        <v>414</v>
      </c>
      <c r="CH39" t="s">
        <v>414</v>
      </c>
      <c r="CI39" t="s">
        <v>414</v>
      </c>
      <c r="CJ39">
        <f>$B$11*DH39+$C$11*DI39+$F$11*DT39*(1-DW39)</f>
        <v>0</v>
      </c>
      <c r="CK39">
        <f>CJ39*CL39</f>
        <v>0</v>
      </c>
      <c r="CL39">
        <f>($B$11*$D$9+$C$11*$D$9+$F$11*((EG39+DY39)/MAX(EG39+DY39+EH39, 0.1)*$I$9+EH39/MAX(EG39+DY39+EH39, 0.1)*$J$9))/($B$11+$C$11+$F$11)</f>
        <v>0</v>
      </c>
      <c r="CM39">
        <f>($B$11*$K$9+$C$11*$K$9+$F$11*((EG39+DY39)/MAX(EG39+DY39+EH39, 0.1)*$P$9+EH39/MAX(EG39+DY39+EH39, 0.1)*$Q$9))/($B$11+$C$11+$F$11)</f>
        <v>0</v>
      </c>
      <c r="CN39">
        <v>6</v>
      </c>
      <c r="CO39">
        <v>0.5</v>
      </c>
      <c r="CP39" t="s">
        <v>416</v>
      </c>
      <c r="CQ39">
        <v>2</v>
      </c>
      <c r="CR39">
        <v>1658245251.6</v>
      </c>
      <c r="CS39">
        <v>397.873</v>
      </c>
      <c r="CT39">
        <v>418.263</v>
      </c>
      <c r="CU39">
        <v>26.5334</v>
      </c>
      <c r="CV39">
        <v>21.9968</v>
      </c>
      <c r="CW39">
        <v>377.537</v>
      </c>
      <c r="CX39">
        <v>23.2858</v>
      </c>
      <c r="CY39">
        <v>600.115</v>
      </c>
      <c r="CZ39">
        <v>101.162</v>
      </c>
      <c r="DA39">
        <v>0.09992769999999999</v>
      </c>
      <c r="DB39">
        <v>28.5824</v>
      </c>
      <c r="DC39">
        <v>28.8763</v>
      </c>
      <c r="DD39">
        <v>999.9</v>
      </c>
      <c r="DE39">
        <v>0</v>
      </c>
      <c r="DF39">
        <v>0</v>
      </c>
      <c r="DG39">
        <v>9975</v>
      </c>
      <c r="DH39">
        <v>0</v>
      </c>
      <c r="DI39">
        <v>1488.16</v>
      </c>
      <c r="DJ39">
        <v>-18.8799</v>
      </c>
      <c r="DK39">
        <v>410.269</v>
      </c>
      <c r="DL39">
        <v>427.67</v>
      </c>
      <c r="DM39">
        <v>4.53655</v>
      </c>
      <c r="DN39">
        <v>418.263</v>
      </c>
      <c r="DO39">
        <v>21.9968</v>
      </c>
      <c r="DP39">
        <v>2.68416</v>
      </c>
      <c r="DQ39">
        <v>2.22524</v>
      </c>
      <c r="DR39">
        <v>22.1885</v>
      </c>
      <c r="DS39">
        <v>19.1452</v>
      </c>
      <c r="DT39">
        <v>1500.12</v>
      </c>
      <c r="DU39">
        <v>0.973001</v>
      </c>
      <c r="DV39">
        <v>0.0269987</v>
      </c>
      <c r="DW39">
        <v>0</v>
      </c>
      <c r="DX39">
        <v>734.303</v>
      </c>
      <c r="DY39">
        <v>4.99931</v>
      </c>
      <c r="DZ39">
        <v>19087.1</v>
      </c>
      <c r="EA39">
        <v>13260.3</v>
      </c>
      <c r="EB39">
        <v>37</v>
      </c>
      <c r="EC39">
        <v>38.937</v>
      </c>
      <c r="ED39">
        <v>37.5</v>
      </c>
      <c r="EE39">
        <v>37.625</v>
      </c>
      <c r="EF39">
        <v>38.687</v>
      </c>
      <c r="EG39">
        <v>1454.75</v>
      </c>
      <c r="EH39">
        <v>40.37</v>
      </c>
      <c r="EI39">
        <v>0</v>
      </c>
      <c r="EJ39">
        <v>147.2000000476837</v>
      </c>
      <c r="EK39">
        <v>0</v>
      </c>
      <c r="EL39">
        <v>731.9941538461537</v>
      </c>
      <c r="EM39">
        <v>20.25887180017527</v>
      </c>
      <c r="EN39">
        <v>-588.1709450415117</v>
      </c>
      <c r="EO39">
        <v>19308.65384615384</v>
      </c>
      <c r="EP39">
        <v>15</v>
      </c>
      <c r="EQ39">
        <v>1658245281.1</v>
      </c>
      <c r="ER39" t="s">
        <v>511</v>
      </c>
      <c r="ES39">
        <v>1658245281.1</v>
      </c>
      <c r="ET39">
        <v>1658245028.1</v>
      </c>
      <c r="EU39">
        <v>20</v>
      </c>
      <c r="EV39">
        <v>-1.817</v>
      </c>
      <c r="EW39">
        <v>-0.008999999999999999</v>
      </c>
      <c r="EX39">
        <v>20.336</v>
      </c>
      <c r="EY39">
        <v>3.013</v>
      </c>
      <c r="EZ39">
        <v>419</v>
      </c>
      <c r="FA39">
        <v>23</v>
      </c>
      <c r="FB39">
        <v>0.09</v>
      </c>
      <c r="FC39">
        <v>0.02</v>
      </c>
      <c r="FD39">
        <v>-18.8503625</v>
      </c>
      <c r="FE39">
        <v>0.2450420262664815</v>
      </c>
      <c r="FF39">
        <v>0.1039502108884344</v>
      </c>
      <c r="FG39">
        <v>1</v>
      </c>
      <c r="FH39">
        <v>399.1174000000001</v>
      </c>
      <c r="FI39">
        <v>1.654424916574796</v>
      </c>
      <c r="FJ39">
        <v>0.1224327298288058</v>
      </c>
      <c r="FK39">
        <v>1</v>
      </c>
      <c r="FL39">
        <v>4.6248885</v>
      </c>
      <c r="FM39">
        <v>-0.601415009380874</v>
      </c>
      <c r="FN39">
        <v>0.06020935764272858</v>
      </c>
      <c r="FO39">
        <v>0</v>
      </c>
      <c r="FP39">
        <v>26.63251333333333</v>
      </c>
      <c r="FQ39">
        <v>-0.9418678531701051</v>
      </c>
      <c r="FR39">
        <v>0.06954064391099313</v>
      </c>
      <c r="FS39">
        <v>1</v>
      </c>
      <c r="FT39">
        <v>3</v>
      </c>
      <c r="FU39">
        <v>4</v>
      </c>
      <c r="FV39" t="s">
        <v>418</v>
      </c>
      <c r="FW39">
        <v>3.17765</v>
      </c>
      <c r="FX39">
        <v>2.79667</v>
      </c>
      <c r="FY39">
        <v>0.0968348</v>
      </c>
      <c r="FZ39">
        <v>0.105291</v>
      </c>
      <c r="GA39">
        <v>0.118682</v>
      </c>
      <c r="GB39">
        <v>0.1141</v>
      </c>
      <c r="GC39">
        <v>28186.4</v>
      </c>
      <c r="GD39">
        <v>22214</v>
      </c>
      <c r="GE39">
        <v>29298.6</v>
      </c>
      <c r="GF39">
        <v>24278.9</v>
      </c>
      <c r="GG39">
        <v>32702.1</v>
      </c>
      <c r="GH39">
        <v>31398.6</v>
      </c>
      <c r="GI39">
        <v>40800</v>
      </c>
      <c r="GJ39">
        <v>39609.6</v>
      </c>
      <c r="GK39">
        <v>2.17315</v>
      </c>
      <c r="GL39">
        <v>1.8767</v>
      </c>
      <c r="GM39">
        <v>0.122711</v>
      </c>
      <c r="GN39">
        <v>0</v>
      </c>
      <c r="GO39">
        <v>26.8723</v>
      </c>
      <c r="GP39">
        <v>999.9</v>
      </c>
      <c r="GQ39">
        <v>52.8</v>
      </c>
      <c r="GR39">
        <v>33.8</v>
      </c>
      <c r="GS39">
        <v>27.578</v>
      </c>
      <c r="GT39">
        <v>62.9348</v>
      </c>
      <c r="GU39">
        <v>40.2484</v>
      </c>
      <c r="GV39">
        <v>1</v>
      </c>
      <c r="GW39">
        <v>0.000823171</v>
      </c>
      <c r="GX39">
        <v>-0.617974</v>
      </c>
      <c r="GY39">
        <v>20.2601</v>
      </c>
      <c r="GZ39">
        <v>5.22493</v>
      </c>
      <c r="HA39">
        <v>11.9081</v>
      </c>
      <c r="HB39">
        <v>4.9639</v>
      </c>
      <c r="HC39">
        <v>3.292</v>
      </c>
      <c r="HD39">
        <v>9999</v>
      </c>
      <c r="HE39">
        <v>9999</v>
      </c>
      <c r="HF39">
        <v>9999</v>
      </c>
      <c r="HG39">
        <v>999.9</v>
      </c>
      <c r="HH39">
        <v>1.87719</v>
      </c>
      <c r="HI39">
        <v>1.87546</v>
      </c>
      <c r="HJ39">
        <v>1.87422</v>
      </c>
      <c r="HK39">
        <v>1.87336</v>
      </c>
      <c r="HL39">
        <v>1.87485</v>
      </c>
      <c r="HM39">
        <v>1.86981</v>
      </c>
      <c r="HN39">
        <v>1.87395</v>
      </c>
      <c r="HO39">
        <v>1.87911</v>
      </c>
      <c r="HP39">
        <v>0</v>
      </c>
      <c r="HQ39">
        <v>0</v>
      </c>
      <c r="HR39">
        <v>0</v>
      </c>
      <c r="HS39">
        <v>0</v>
      </c>
      <c r="HT39" t="s">
        <v>419</v>
      </c>
      <c r="HU39" t="s">
        <v>420</v>
      </c>
      <c r="HV39" t="s">
        <v>421</v>
      </c>
      <c r="HW39" t="s">
        <v>422</v>
      </c>
      <c r="HX39" t="s">
        <v>422</v>
      </c>
      <c r="HY39" t="s">
        <v>421</v>
      </c>
      <c r="HZ39">
        <v>0</v>
      </c>
      <c r="IA39">
        <v>100</v>
      </c>
      <c r="IB39">
        <v>100</v>
      </c>
      <c r="IC39">
        <v>20.336</v>
      </c>
      <c r="ID39">
        <v>3.2476</v>
      </c>
      <c r="IE39">
        <v>15.35163683937919</v>
      </c>
      <c r="IF39">
        <v>0.01978926573752289</v>
      </c>
      <c r="IG39">
        <v>-7.274561305773912E-06</v>
      </c>
      <c r="IH39">
        <v>1.119864253144479E-09</v>
      </c>
      <c r="II39">
        <v>1.30279912781017</v>
      </c>
      <c r="IJ39">
        <v>0.1326643661050919</v>
      </c>
      <c r="IK39">
        <v>-0.003773007815557471</v>
      </c>
      <c r="IL39">
        <v>7.139450426060361E-05</v>
      </c>
      <c r="IM39">
        <v>-10</v>
      </c>
      <c r="IN39">
        <v>1836</v>
      </c>
      <c r="IO39">
        <v>-0</v>
      </c>
      <c r="IP39">
        <v>23</v>
      </c>
      <c r="IQ39">
        <v>2</v>
      </c>
      <c r="IR39">
        <v>3.7</v>
      </c>
      <c r="IS39">
        <v>1.09253</v>
      </c>
      <c r="IT39">
        <v>2.47314</v>
      </c>
      <c r="IU39">
        <v>1.42578</v>
      </c>
      <c r="IV39">
        <v>2.27661</v>
      </c>
      <c r="IW39">
        <v>1.54785</v>
      </c>
      <c r="IX39">
        <v>2.30835</v>
      </c>
      <c r="IY39">
        <v>36.6706</v>
      </c>
      <c r="IZ39">
        <v>14.9201</v>
      </c>
      <c r="JA39">
        <v>18</v>
      </c>
      <c r="JB39">
        <v>631.801</v>
      </c>
      <c r="JC39">
        <v>425.549</v>
      </c>
      <c r="JD39">
        <v>27.5564</v>
      </c>
      <c r="JE39">
        <v>27.3682</v>
      </c>
      <c r="JF39">
        <v>30.0006</v>
      </c>
      <c r="JG39">
        <v>27.1757</v>
      </c>
      <c r="JH39">
        <v>27.1105</v>
      </c>
      <c r="JI39">
        <v>21.9006</v>
      </c>
      <c r="JJ39">
        <v>20.6533</v>
      </c>
      <c r="JK39">
        <v>56.0805</v>
      </c>
      <c r="JL39">
        <v>27.6316</v>
      </c>
      <c r="JM39">
        <v>418.372</v>
      </c>
      <c r="JN39">
        <v>21.9913</v>
      </c>
      <c r="JO39">
        <v>95.9906</v>
      </c>
      <c r="JP39">
        <v>100.776</v>
      </c>
    </row>
    <row r="40" spans="1:276">
      <c r="A40">
        <v>24</v>
      </c>
      <c r="B40">
        <v>1658245357.1</v>
      </c>
      <c r="C40">
        <v>3816.5</v>
      </c>
      <c r="D40" t="s">
        <v>512</v>
      </c>
      <c r="E40" t="s">
        <v>513</v>
      </c>
      <c r="F40" t="s">
        <v>408</v>
      </c>
      <c r="G40" t="s">
        <v>409</v>
      </c>
      <c r="H40" t="s">
        <v>410</v>
      </c>
      <c r="J40" t="s">
        <v>411</v>
      </c>
      <c r="K40" t="s">
        <v>481</v>
      </c>
      <c r="L40" t="s">
        <v>482</v>
      </c>
      <c r="M40">
        <v>1658245357.1</v>
      </c>
      <c r="N40">
        <f>(O40)/1000</f>
        <v>0</v>
      </c>
      <c r="O40">
        <f>1000*CY40*AM40*(CU40-CV40)/(100*CN40*(1000-AM40*CU40))</f>
        <v>0</v>
      </c>
      <c r="P40">
        <f>CY40*AM40*(CT40-CS40*(1000-AM40*CV40)/(1000-AM40*CU40))/(100*CN40)</f>
        <v>0</v>
      </c>
      <c r="Q40">
        <f>CS40 - IF(AM40&gt;1, P40*CN40*100.0/(AO40*DG40), 0)</f>
        <v>0</v>
      </c>
      <c r="R40">
        <f>((X40-N40/2)*Q40-P40)/(X40+N40/2)</f>
        <v>0</v>
      </c>
      <c r="S40">
        <f>R40*(CZ40+DA40)/1000.0</f>
        <v>0</v>
      </c>
      <c r="T40">
        <f>(CS40 - IF(AM40&gt;1, P40*CN40*100.0/(AO40*DG40), 0))*(CZ40+DA40)/1000.0</f>
        <v>0</v>
      </c>
      <c r="U40">
        <f>2.0/((1/W40-1/V40)+SIGN(W40)*SQRT((1/W40-1/V40)*(1/W40-1/V40) + 4*CO40/((CO40+1)*(CO40+1))*(2*1/W40*1/V40-1/V40*1/V40)))</f>
        <v>0</v>
      </c>
      <c r="V40">
        <f>IF(LEFT(CP40,1)&lt;&gt;"0",IF(LEFT(CP40,1)="1",3.0,CQ40),$D$5+$E$5*(DG40*CZ40/($K$5*1000))+$F$5*(DG40*CZ40/($K$5*1000))*MAX(MIN(CN40,$J$5),$I$5)*MAX(MIN(CN40,$J$5),$I$5)+$G$5*MAX(MIN(CN40,$J$5),$I$5)*(DG40*CZ40/($K$5*1000))+$H$5*(DG40*CZ40/($K$5*1000))*(DG40*CZ40/($K$5*1000)))</f>
        <v>0</v>
      </c>
      <c r="W40">
        <f>N40*(1000-(1000*0.61365*exp(17.502*AA40/(240.97+AA40))/(CZ40+DA40)+CU40)/2)/(1000*0.61365*exp(17.502*AA40/(240.97+AA40))/(CZ40+DA40)-CU40)</f>
        <v>0</v>
      </c>
      <c r="X40">
        <f>1/((CO40+1)/(U40/1.6)+1/(V40/1.37)) + CO40/((CO40+1)/(U40/1.6) + CO40/(V40/1.37))</f>
        <v>0</v>
      </c>
      <c r="Y40">
        <f>(CJ40*CM40)</f>
        <v>0</v>
      </c>
      <c r="Z40">
        <f>(DB40+(Y40+2*0.95*5.67E-8*(((DB40+$B$7)+273)^4-(DB40+273)^4)-44100*N40)/(1.84*29.3*V40+8*0.95*5.67E-8*(DB40+273)^3))</f>
        <v>0</v>
      </c>
      <c r="AA40">
        <f>($C$7*DC40+$D$7*DD40+$E$7*Z40)</f>
        <v>0</v>
      </c>
      <c r="AB40">
        <f>0.61365*exp(17.502*AA40/(240.97+AA40))</f>
        <v>0</v>
      </c>
      <c r="AC40">
        <f>(AD40/AE40*100)</f>
        <v>0</v>
      </c>
      <c r="AD40">
        <f>CU40*(CZ40+DA40)/1000</f>
        <v>0</v>
      </c>
      <c r="AE40">
        <f>0.61365*exp(17.502*DB40/(240.97+DB40))</f>
        <v>0</v>
      </c>
      <c r="AF40">
        <f>(AB40-CU40*(CZ40+DA40)/1000)</f>
        <v>0</v>
      </c>
      <c r="AG40">
        <f>(-N40*44100)</f>
        <v>0</v>
      </c>
      <c r="AH40">
        <f>2*29.3*V40*0.92*(DB40-AA40)</f>
        <v>0</v>
      </c>
      <c r="AI40">
        <f>2*0.95*5.67E-8*(((DB40+$B$7)+273)^4-(AA40+273)^4)</f>
        <v>0</v>
      </c>
      <c r="AJ40">
        <f>Y40+AI40+AG40+AH40</f>
        <v>0</v>
      </c>
      <c r="AK40">
        <v>0</v>
      </c>
      <c r="AL40">
        <v>0</v>
      </c>
      <c r="AM40">
        <f>IF(AK40*$H$13&gt;=AO40,1.0,(AO40/(AO40-AK40*$H$13)))</f>
        <v>0</v>
      </c>
      <c r="AN40">
        <f>(AM40-1)*100</f>
        <v>0</v>
      </c>
      <c r="AO40">
        <f>MAX(0,($B$13+$C$13*DG40)/(1+$D$13*DG40)*CZ40/(DB40+273)*$E$13)</f>
        <v>0</v>
      </c>
      <c r="AP40" t="s">
        <v>414</v>
      </c>
      <c r="AQ40">
        <v>0</v>
      </c>
      <c r="AR40">
        <v>0</v>
      </c>
      <c r="AS40">
        <v>0</v>
      </c>
      <c r="AT40">
        <f>1-AR40/AS40</f>
        <v>0</v>
      </c>
      <c r="AU40">
        <v>-1</v>
      </c>
      <c r="AV40" t="s">
        <v>514</v>
      </c>
      <c r="AW40">
        <v>10452.7</v>
      </c>
      <c r="AX40">
        <v>747.2472307692307</v>
      </c>
      <c r="AY40">
        <v>961.28</v>
      </c>
      <c r="AZ40">
        <f>1-AX40/AY40</f>
        <v>0</v>
      </c>
      <c r="BA40">
        <v>0.5</v>
      </c>
      <c r="BB40">
        <f>CK40</f>
        <v>0</v>
      </c>
      <c r="BC40">
        <f>P40</f>
        <v>0</v>
      </c>
      <c r="BD40">
        <f>AZ40*BA40*BB40</f>
        <v>0</v>
      </c>
      <c r="BE40">
        <f>(BC40-AU40)/BB40</f>
        <v>0</v>
      </c>
      <c r="BF40">
        <f>(AS40-AY40)/AY40</f>
        <v>0</v>
      </c>
      <c r="BG40">
        <f>AR40/(AT40+AR40/AY40)</f>
        <v>0</v>
      </c>
      <c r="BH40" t="s">
        <v>414</v>
      </c>
      <c r="BI40">
        <v>0</v>
      </c>
      <c r="BJ40">
        <f>IF(BI40&lt;&gt;0, BI40, BG40)</f>
        <v>0</v>
      </c>
      <c r="BK40">
        <f>1-BJ40/AY40</f>
        <v>0</v>
      </c>
      <c r="BL40">
        <f>(AY40-AX40)/(AY40-BJ40)</f>
        <v>0</v>
      </c>
      <c r="BM40">
        <f>(AS40-AY40)/(AS40-BJ40)</f>
        <v>0</v>
      </c>
      <c r="BN40">
        <f>(AY40-AX40)/(AY40-AR40)</f>
        <v>0</v>
      </c>
      <c r="BO40">
        <f>(AS40-AY40)/(AS40-AR40)</f>
        <v>0</v>
      </c>
      <c r="BP40">
        <f>(BL40*BJ40/AX40)</f>
        <v>0</v>
      </c>
      <c r="BQ40">
        <f>(1-BP40)</f>
        <v>0</v>
      </c>
      <c r="BR40" t="s">
        <v>414</v>
      </c>
      <c r="BS40" t="s">
        <v>414</v>
      </c>
      <c r="BT40" t="s">
        <v>414</v>
      </c>
      <c r="BU40" t="s">
        <v>414</v>
      </c>
      <c r="BV40" t="s">
        <v>414</v>
      </c>
      <c r="BW40" t="s">
        <v>414</v>
      </c>
      <c r="BX40" t="s">
        <v>414</v>
      </c>
      <c r="BY40" t="s">
        <v>414</v>
      </c>
      <c r="BZ40" t="s">
        <v>414</v>
      </c>
      <c r="CA40" t="s">
        <v>414</v>
      </c>
      <c r="CB40" t="s">
        <v>414</v>
      </c>
      <c r="CC40" t="s">
        <v>414</v>
      </c>
      <c r="CD40" t="s">
        <v>414</v>
      </c>
      <c r="CE40" t="s">
        <v>414</v>
      </c>
      <c r="CF40" t="s">
        <v>414</v>
      </c>
      <c r="CG40" t="s">
        <v>414</v>
      </c>
      <c r="CH40" t="s">
        <v>414</v>
      </c>
      <c r="CI40" t="s">
        <v>414</v>
      </c>
      <c r="CJ40">
        <f>$B$11*DH40+$C$11*DI40+$F$11*DT40*(1-DW40)</f>
        <v>0</v>
      </c>
      <c r="CK40">
        <f>CJ40*CL40</f>
        <v>0</v>
      </c>
      <c r="CL40">
        <f>($B$11*$D$9+$C$11*$D$9+$F$11*((EG40+DY40)/MAX(EG40+DY40+EH40, 0.1)*$I$9+EH40/MAX(EG40+DY40+EH40, 0.1)*$J$9))/($B$11+$C$11+$F$11)</f>
        <v>0</v>
      </c>
      <c r="CM40">
        <f>($B$11*$K$9+$C$11*$K$9+$F$11*((EG40+DY40)/MAX(EG40+DY40+EH40, 0.1)*$P$9+EH40/MAX(EG40+DY40+EH40, 0.1)*$Q$9))/($B$11+$C$11+$F$11)</f>
        <v>0</v>
      </c>
      <c r="CN40">
        <v>6</v>
      </c>
      <c r="CO40">
        <v>0.5</v>
      </c>
      <c r="CP40" t="s">
        <v>416</v>
      </c>
      <c r="CQ40">
        <v>2</v>
      </c>
      <c r="CR40">
        <v>1658245357.1</v>
      </c>
      <c r="CS40">
        <v>399.833</v>
      </c>
      <c r="CT40">
        <v>421.313</v>
      </c>
      <c r="CU40">
        <v>26.7911</v>
      </c>
      <c r="CV40">
        <v>22.3771</v>
      </c>
      <c r="CW40">
        <v>379.771</v>
      </c>
      <c r="CX40">
        <v>23.5259</v>
      </c>
      <c r="CY40">
        <v>600.201</v>
      </c>
      <c r="CZ40">
        <v>101.17</v>
      </c>
      <c r="DA40">
        <v>0.0997557</v>
      </c>
      <c r="DB40">
        <v>28.7689</v>
      </c>
      <c r="DC40">
        <v>29.1263</v>
      </c>
      <c r="DD40">
        <v>999.9</v>
      </c>
      <c r="DE40">
        <v>0</v>
      </c>
      <c r="DF40">
        <v>0</v>
      </c>
      <c r="DG40">
        <v>10012.5</v>
      </c>
      <c r="DH40">
        <v>0</v>
      </c>
      <c r="DI40">
        <v>1499.24</v>
      </c>
      <c r="DJ40">
        <v>-21.48</v>
      </c>
      <c r="DK40">
        <v>410.84</v>
      </c>
      <c r="DL40">
        <v>430.956</v>
      </c>
      <c r="DM40">
        <v>4.41398</v>
      </c>
      <c r="DN40">
        <v>421.313</v>
      </c>
      <c r="DO40">
        <v>22.3771</v>
      </c>
      <c r="DP40">
        <v>2.71046</v>
      </c>
      <c r="DQ40">
        <v>2.26389</v>
      </c>
      <c r="DR40">
        <v>22.3486</v>
      </c>
      <c r="DS40">
        <v>19.4218</v>
      </c>
      <c r="DT40">
        <v>1499.85</v>
      </c>
      <c r="DU40">
        <v>0.972996</v>
      </c>
      <c r="DV40">
        <v>0.0270038</v>
      </c>
      <c r="DW40">
        <v>0</v>
      </c>
      <c r="DX40">
        <v>747.761</v>
      </c>
      <c r="DY40">
        <v>4.99931</v>
      </c>
      <c r="DZ40">
        <v>19128</v>
      </c>
      <c r="EA40">
        <v>13257.9</v>
      </c>
      <c r="EB40">
        <v>36.812</v>
      </c>
      <c r="EC40">
        <v>38.75</v>
      </c>
      <c r="ED40">
        <v>37.187</v>
      </c>
      <c r="EE40">
        <v>37.75</v>
      </c>
      <c r="EF40">
        <v>38.5</v>
      </c>
      <c r="EG40">
        <v>1454.48</v>
      </c>
      <c r="EH40">
        <v>40.37</v>
      </c>
      <c r="EI40">
        <v>0</v>
      </c>
      <c r="EJ40">
        <v>105.2999999523163</v>
      </c>
      <c r="EK40">
        <v>0</v>
      </c>
      <c r="EL40">
        <v>747.2472307692307</v>
      </c>
      <c r="EM40">
        <v>3.626119660555694</v>
      </c>
      <c r="EN40">
        <v>-2563.504269924515</v>
      </c>
      <c r="EO40">
        <v>19179.81153846154</v>
      </c>
      <c r="EP40">
        <v>15</v>
      </c>
      <c r="EQ40">
        <v>1658245281.1</v>
      </c>
      <c r="ER40" t="s">
        <v>511</v>
      </c>
      <c r="ES40">
        <v>1658245281.1</v>
      </c>
      <c r="ET40">
        <v>1658245028.1</v>
      </c>
      <c r="EU40">
        <v>20</v>
      </c>
      <c r="EV40">
        <v>-1.817</v>
      </c>
      <c r="EW40">
        <v>-0.008999999999999999</v>
      </c>
      <c r="EX40">
        <v>20.336</v>
      </c>
      <c r="EY40">
        <v>3.013</v>
      </c>
      <c r="EZ40">
        <v>419</v>
      </c>
      <c r="FA40">
        <v>23</v>
      </c>
      <c r="FB40">
        <v>0.09</v>
      </c>
      <c r="FC40">
        <v>0.02</v>
      </c>
      <c r="FD40">
        <v>-21.3981</v>
      </c>
      <c r="FE40">
        <v>-0.418298257839766</v>
      </c>
      <c r="FF40">
        <v>0.05824040170057127</v>
      </c>
      <c r="FG40">
        <v>1</v>
      </c>
      <c r="FH40">
        <v>399.7788064516129</v>
      </c>
      <c r="FI40">
        <v>0.589887096773011</v>
      </c>
      <c r="FJ40">
        <v>0.04968183893201941</v>
      </c>
      <c r="FK40">
        <v>1</v>
      </c>
      <c r="FL40">
        <v>4.483906097560975</v>
      </c>
      <c r="FM40">
        <v>-0.2033140766550516</v>
      </c>
      <c r="FN40">
        <v>0.02734205345635168</v>
      </c>
      <c r="FO40">
        <v>1</v>
      </c>
      <c r="FP40">
        <v>26.76490322580646</v>
      </c>
      <c r="FQ40">
        <v>0.1343951612902253</v>
      </c>
      <c r="FR40">
        <v>0.01026681104087388</v>
      </c>
      <c r="FS40">
        <v>1</v>
      </c>
      <c r="FT40">
        <v>4</v>
      </c>
      <c r="FU40">
        <v>4</v>
      </c>
      <c r="FV40" t="s">
        <v>426</v>
      </c>
      <c r="FW40">
        <v>3.17776</v>
      </c>
      <c r="FX40">
        <v>2.79682</v>
      </c>
      <c r="FY40">
        <v>0.09726799999999999</v>
      </c>
      <c r="FZ40">
        <v>0.105863</v>
      </c>
      <c r="GA40">
        <v>0.119521</v>
      </c>
      <c r="GB40">
        <v>0.115451</v>
      </c>
      <c r="GC40">
        <v>28166.6</v>
      </c>
      <c r="GD40">
        <v>22195.5</v>
      </c>
      <c r="GE40">
        <v>29292.6</v>
      </c>
      <c r="GF40">
        <v>24274.6</v>
      </c>
      <c r="GG40">
        <v>32663.1</v>
      </c>
      <c r="GH40">
        <v>31344.6</v>
      </c>
      <c r="GI40">
        <v>40790.8</v>
      </c>
      <c r="GJ40">
        <v>39602.7</v>
      </c>
      <c r="GK40">
        <v>2.17153</v>
      </c>
      <c r="GL40">
        <v>1.87575</v>
      </c>
      <c r="GM40">
        <v>0.123814</v>
      </c>
      <c r="GN40">
        <v>0</v>
      </c>
      <c r="GO40">
        <v>27.1051</v>
      </c>
      <c r="GP40">
        <v>999.9</v>
      </c>
      <c r="GQ40">
        <v>52.6</v>
      </c>
      <c r="GR40">
        <v>33.9</v>
      </c>
      <c r="GS40">
        <v>27.6251</v>
      </c>
      <c r="GT40">
        <v>62.0548</v>
      </c>
      <c r="GU40">
        <v>40.3245</v>
      </c>
      <c r="GV40">
        <v>1</v>
      </c>
      <c r="GW40">
        <v>0.0106402</v>
      </c>
      <c r="GX40">
        <v>1.19369</v>
      </c>
      <c r="GY40">
        <v>20.2558</v>
      </c>
      <c r="GZ40">
        <v>5.22867</v>
      </c>
      <c r="HA40">
        <v>11.9081</v>
      </c>
      <c r="HB40">
        <v>4.9637</v>
      </c>
      <c r="HC40">
        <v>3.292</v>
      </c>
      <c r="HD40">
        <v>9999</v>
      </c>
      <c r="HE40">
        <v>9999</v>
      </c>
      <c r="HF40">
        <v>9999</v>
      </c>
      <c r="HG40">
        <v>999.9</v>
      </c>
      <c r="HH40">
        <v>1.87724</v>
      </c>
      <c r="HI40">
        <v>1.87546</v>
      </c>
      <c r="HJ40">
        <v>1.87423</v>
      </c>
      <c r="HK40">
        <v>1.87344</v>
      </c>
      <c r="HL40">
        <v>1.87485</v>
      </c>
      <c r="HM40">
        <v>1.86981</v>
      </c>
      <c r="HN40">
        <v>1.87402</v>
      </c>
      <c r="HO40">
        <v>1.87912</v>
      </c>
      <c r="HP40">
        <v>0</v>
      </c>
      <c r="HQ40">
        <v>0</v>
      </c>
      <c r="HR40">
        <v>0</v>
      </c>
      <c r="HS40">
        <v>0</v>
      </c>
      <c r="HT40" t="s">
        <v>419</v>
      </c>
      <c r="HU40" t="s">
        <v>420</v>
      </c>
      <c r="HV40" t="s">
        <v>421</v>
      </c>
      <c r="HW40" t="s">
        <v>422</v>
      </c>
      <c r="HX40" t="s">
        <v>422</v>
      </c>
      <c r="HY40" t="s">
        <v>421</v>
      </c>
      <c r="HZ40">
        <v>0</v>
      </c>
      <c r="IA40">
        <v>100</v>
      </c>
      <c r="IB40">
        <v>100</v>
      </c>
      <c r="IC40">
        <v>20.062</v>
      </c>
      <c r="ID40">
        <v>3.2652</v>
      </c>
      <c r="IE40">
        <v>13.53418438095137</v>
      </c>
      <c r="IF40">
        <v>0.01978926573752289</v>
      </c>
      <c r="IG40">
        <v>-7.274561305773912E-06</v>
      </c>
      <c r="IH40">
        <v>1.119864253144479E-09</v>
      </c>
      <c r="II40">
        <v>1.30279912781017</v>
      </c>
      <c r="IJ40">
        <v>0.1326643661050919</v>
      </c>
      <c r="IK40">
        <v>-0.003773007815557471</v>
      </c>
      <c r="IL40">
        <v>7.139450426060361E-05</v>
      </c>
      <c r="IM40">
        <v>-10</v>
      </c>
      <c r="IN40">
        <v>1836</v>
      </c>
      <c r="IO40">
        <v>-0</v>
      </c>
      <c r="IP40">
        <v>23</v>
      </c>
      <c r="IQ40">
        <v>1.3</v>
      </c>
      <c r="IR40">
        <v>5.5</v>
      </c>
      <c r="IS40">
        <v>1.09619</v>
      </c>
      <c r="IT40">
        <v>2.45117</v>
      </c>
      <c r="IU40">
        <v>1.42578</v>
      </c>
      <c r="IV40">
        <v>2.27661</v>
      </c>
      <c r="IW40">
        <v>1.54785</v>
      </c>
      <c r="IX40">
        <v>2.33276</v>
      </c>
      <c r="IY40">
        <v>36.908</v>
      </c>
      <c r="IZ40">
        <v>14.9026</v>
      </c>
      <c r="JA40">
        <v>18</v>
      </c>
      <c r="JB40">
        <v>631.5410000000001</v>
      </c>
      <c r="JC40">
        <v>425.636</v>
      </c>
      <c r="JD40">
        <v>26.7817</v>
      </c>
      <c r="JE40">
        <v>27.468</v>
      </c>
      <c r="JF40">
        <v>30.0009</v>
      </c>
      <c r="JG40">
        <v>27.2639</v>
      </c>
      <c r="JH40">
        <v>27.1951</v>
      </c>
      <c r="JI40">
        <v>21.9759</v>
      </c>
      <c r="JJ40">
        <v>18.2603</v>
      </c>
      <c r="JK40">
        <v>55.6561</v>
      </c>
      <c r="JL40">
        <v>26.7339</v>
      </c>
      <c r="JM40">
        <v>421.309</v>
      </c>
      <c r="JN40">
        <v>22.4965</v>
      </c>
      <c r="JO40">
        <v>95.9697</v>
      </c>
      <c r="JP40">
        <v>100.759</v>
      </c>
    </row>
    <row r="41" spans="1:276">
      <c r="A41">
        <v>25</v>
      </c>
      <c r="B41">
        <v>1658245461.1</v>
      </c>
      <c r="C41">
        <v>3920.5</v>
      </c>
      <c r="D41" t="s">
        <v>515</v>
      </c>
      <c r="E41" t="s">
        <v>516</v>
      </c>
      <c r="F41" t="s">
        <v>408</v>
      </c>
      <c r="G41" t="s">
        <v>409</v>
      </c>
      <c r="H41" t="s">
        <v>410</v>
      </c>
      <c r="J41" t="s">
        <v>411</v>
      </c>
      <c r="K41" t="s">
        <v>481</v>
      </c>
      <c r="L41" t="s">
        <v>482</v>
      </c>
      <c r="M41">
        <v>1658245461.1</v>
      </c>
      <c r="N41">
        <f>(O41)/1000</f>
        <v>0</v>
      </c>
      <c r="O41">
        <f>1000*CY41*AM41*(CU41-CV41)/(100*CN41*(1000-AM41*CU41))</f>
        <v>0</v>
      </c>
      <c r="P41">
        <f>CY41*AM41*(CT41-CS41*(1000-AM41*CV41)/(1000-AM41*CU41))/(100*CN41)</f>
        <v>0</v>
      </c>
      <c r="Q41">
        <f>CS41 - IF(AM41&gt;1, P41*CN41*100.0/(AO41*DG41), 0)</f>
        <v>0</v>
      </c>
      <c r="R41">
        <f>((X41-N41/2)*Q41-P41)/(X41+N41/2)</f>
        <v>0</v>
      </c>
      <c r="S41">
        <f>R41*(CZ41+DA41)/1000.0</f>
        <v>0</v>
      </c>
      <c r="T41">
        <f>(CS41 - IF(AM41&gt;1, P41*CN41*100.0/(AO41*DG41), 0))*(CZ41+DA41)/1000.0</f>
        <v>0</v>
      </c>
      <c r="U41">
        <f>2.0/((1/W41-1/V41)+SIGN(W41)*SQRT((1/W41-1/V41)*(1/W41-1/V41) + 4*CO41/((CO41+1)*(CO41+1))*(2*1/W41*1/V41-1/V41*1/V41)))</f>
        <v>0</v>
      </c>
      <c r="V41">
        <f>IF(LEFT(CP41,1)&lt;&gt;"0",IF(LEFT(CP41,1)="1",3.0,CQ41),$D$5+$E$5*(DG41*CZ41/($K$5*1000))+$F$5*(DG41*CZ41/($K$5*1000))*MAX(MIN(CN41,$J$5),$I$5)*MAX(MIN(CN41,$J$5),$I$5)+$G$5*MAX(MIN(CN41,$J$5),$I$5)*(DG41*CZ41/($K$5*1000))+$H$5*(DG41*CZ41/($K$5*1000))*(DG41*CZ41/($K$5*1000)))</f>
        <v>0</v>
      </c>
      <c r="W41">
        <f>N41*(1000-(1000*0.61365*exp(17.502*AA41/(240.97+AA41))/(CZ41+DA41)+CU41)/2)/(1000*0.61365*exp(17.502*AA41/(240.97+AA41))/(CZ41+DA41)-CU41)</f>
        <v>0</v>
      </c>
      <c r="X41">
        <f>1/((CO41+1)/(U41/1.6)+1/(V41/1.37)) + CO41/((CO41+1)/(U41/1.6) + CO41/(V41/1.37))</f>
        <v>0</v>
      </c>
      <c r="Y41">
        <f>(CJ41*CM41)</f>
        <v>0</v>
      </c>
      <c r="Z41">
        <f>(DB41+(Y41+2*0.95*5.67E-8*(((DB41+$B$7)+273)^4-(DB41+273)^4)-44100*N41)/(1.84*29.3*V41+8*0.95*5.67E-8*(DB41+273)^3))</f>
        <v>0</v>
      </c>
      <c r="AA41">
        <f>($C$7*DC41+$D$7*DD41+$E$7*Z41)</f>
        <v>0</v>
      </c>
      <c r="AB41">
        <f>0.61365*exp(17.502*AA41/(240.97+AA41))</f>
        <v>0</v>
      </c>
      <c r="AC41">
        <f>(AD41/AE41*100)</f>
        <v>0</v>
      </c>
      <c r="AD41">
        <f>CU41*(CZ41+DA41)/1000</f>
        <v>0</v>
      </c>
      <c r="AE41">
        <f>0.61365*exp(17.502*DB41/(240.97+DB41))</f>
        <v>0</v>
      </c>
      <c r="AF41">
        <f>(AB41-CU41*(CZ41+DA41)/1000)</f>
        <v>0</v>
      </c>
      <c r="AG41">
        <f>(-N41*44100)</f>
        <v>0</v>
      </c>
      <c r="AH41">
        <f>2*29.3*V41*0.92*(DB41-AA41)</f>
        <v>0</v>
      </c>
      <c r="AI41">
        <f>2*0.95*5.67E-8*(((DB41+$B$7)+273)^4-(AA41+273)^4)</f>
        <v>0</v>
      </c>
      <c r="AJ41">
        <f>Y41+AI41+AG41+AH41</f>
        <v>0</v>
      </c>
      <c r="AK41">
        <v>0</v>
      </c>
      <c r="AL41">
        <v>0</v>
      </c>
      <c r="AM41">
        <f>IF(AK41*$H$13&gt;=AO41,1.0,(AO41/(AO41-AK41*$H$13)))</f>
        <v>0</v>
      </c>
      <c r="AN41">
        <f>(AM41-1)*100</f>
        <v>0</v>
      </c>
      <c r="AO41">
        <f>MAX(0,($B$13+$C$13*DG41)/(1+$D$13*DG41)*CZ41/(DB41+273)*$E$13)</f>
        <v>0</v>
      </c>
      <c r="AP41" t="s">
        <v>414</v>
      </c>
      <c r="AQ41">
        <v>0</v>
      </c>
      <c r="AR41">
        <v>0</v>
      </c>
      <c r="AS41">
        <v>0</v>
      </c>
      <c r="AT41">
        <f>1-AR41/AS41</f>
        <v>0</v>
      </c>
      <c r="AU41">
        <v>-1</v>
      </c>
      <c r="AV41" t="s">
        <v>517</v>
      </c>
      <c r="AW41">
        <v>10452.8</v>
      </c>
      <c r="AX41">
        <v>780.92624</v>
      </c>
      <c r="AY41">
        <v>1025.29</v>
      </c>
      <c r="AZ41">
        <f>1-AX41/AY41</f>
        <v>0</v>
      </c>
      <c r="BA41">
        <v>0.5</v>
      </c>
      <c r="BB41">
        <f>CK41</f>
        <v>0</v>
      </c>
      <c r="BC41">
        <f>P41</f>
        <v>0</v>
      </c>
      <c r="BD41">
        <f>AZ41*BA41*BB41</f>
        <v>0</v>
      </c>
      <c r="BE41">
        <f>(BC41-AU41)/BB41</f>
        <v>0</v>
      </c>
      <c r="BF41">
        <f>(AS41-AY41)/AY41</f>
        <v>0</v>
      </c>
      <c r="BG41">
        <f>AR41/(AT41+AR41/AY41)</f>
        <v>0</v>
      </c>
      <c r="BH41" t="s">
        <v>414</v>
      </c>
      <c r="BI41">
        <v>0</v>
      </c>
      <c r="BJ41">
        <f>IF(BI41&lt;&gt;0, BI41, BG41)</f>
        <v>0</v>
      </c>
      <c r="BK41">
        <f>1-BJ41/AY41</f>
        <v>0</v>
      </c>
      <c r="BL41">
        <f>(AY41-AX41)/(AY41-BJ41)</f>
        <v>0</v>
      </c>
      <c r="BM41">
        <f>(AS41-AY41)/(AS41-BJ41)</f>
        <v>0</v>
      </c>
      <c r="BN41">
        <f>(AY41-AX41)/(AY41-AR41)</f>
        <v>0</v>
      </c>
      <c r="BO41">
        <f>(AS41-AY41)/(AS41-AR41)</f>
        <v>0</v>
      </c>
      <c r="BP41">
        <f>(BL41*BJ41/AX41)</f>
        <v>0</v>
      </c>
      <c r="BQ41">
        <f>(1-BP41)</f>
        <v>0</v>
      </c>
      <c r="BR41" t="s">
        <v>414</v>
      </c>
      <c r="BS41" t="s">
        <v>414</v>
      </c>
      <c r="BT41" t="s">
        <v>414</v>
      </c>
      <c r="BU41" t="s">
        <v>414</v>
      </c>
      <c r="BV41" t="s">
        <v>414</v>
      </c>
      <c r="BW41" t="s">
        <v>414</v>
      </c>
      <c r="BX41" t="s">
        <v>414</v>
      </c>
      <c r="BY41" t="s">
        <v>414</v>
      </c>
      <c r="BZ41" t="s">
        <v>414</v>
      </c>
      <c r="CA41" t="s">
        <v>414</v>
      </c>
      <c r="CB41" t="s">
        <v>414</v>
      </c>
      <c r="CC41" t="s">
        <v>414</v>
      </c>
      <c r="CD41" t="s">
        <v>414</v>
      </c>
      <c r="CE41" t="s">
        <v>414</v>
      </c>
      <c r="CF41" t="s">
        <v>414</v>
      </c>
      <c r="CG41" t="s">
        <v>414</v>
      </c>
      <c r="CH41" t="s">
        <v>414</v>
      </c>
      <c r="CI41" t="s">
        <v>414</v>
      </c>
      <c r="CJ41">
        <f>$B$11*DH41+$C$11*DI41+$F$11*DT41*(1-DW41)</f>
        <v>0</v>
      </c>
      <c r="CK41">
        <f>CJ41*CL41</f>
        <v>0</v>
      </c>
      <c r="CL41">
        <f>($B$11*$D$9+$C$11*$D$9+$F$11*((EG41+DY41)/MAX(EG41+DY41+EH41, 0.1)*$I$9+EH41/MAX(EG41+DY41+EH41, 0.1)*$J$9))/($B$11+$C$11+$F$11)</f>
        <v>0</v>
      </c>
      <c r="CM41">
        <f>($B$11*$K$9+$C$11*$K$9+$F$11*((EG41+DY41)/MAX(EG41+DY41+EH41, 0.1)*$P$9+EH41/MAX(EG41+DY41+EH41, 0.1)*$Q$9))/($B$11+$C$11+$F$11)</f>
        <v>0</v>
      </c>
      <c r="CN41">
        <v>6</v>
      </c>
      <c r="CO41">
        <v>0.5</v>
      </c>
      <c r="CP41" t="s">
        <v>416</v>
      </c>
      <c r="CQ41">
        <v>2</v>
      </c>
      <c r="CR41">
        <v>1658245461.1</v>
      </c>
      <c r="CS41">
        <v>600.008</v>
      </c>
      <c r="CT41">
        <v>626.965</v>
      </c>
      <c r="CU41">
        <v>31.3088</v>
      </c>
      <c r="CV41">
        <v>29.0897</v>
      </c>
      <c r="CW41">
        <v>576.621</v>
      </c>
      <c r="CX41">
        <v>28.0816</v>
      </c>
      <c r="CY41">
        <v>600.352</v>
      </c>
      <c r="CZ41">
        <v>101.165</v>
      </c>
      <c r="DA41">
        <v>0.100477</v>
      </c>
      <c r="DB41">
        <v>28.4427</v>
      </c>
      <c r="DC41">
        <v>28.9744</v>
      </c>
      <c r="DD41">
        <v>999.9</v>
      </c>
      <c r="DE41">
        <v>0</v>
      </c>
      <c r="DF41">
        <v>0</v>
      </c>
      <c r="DG41">
        <v>9957.5</v>
      </c>
      <c r="DH41">
        <v>0</v>
      </c>
      <c r="DI41">
        <v>1509.19</v>
      </c>
      <c r="DJ41">
        <v>-27.6026</v>
      </c>
      <c r="DK41">
        <v>618.734</v>
      </c>
      <c r="DL41">
        <v>645.749</v>
      </c>
      <c r="DM41">
        <v>2.21915</v>
      </c>
      <c r="DN41">
        <v>626.965</v>
      </c>
      <c r="DO41">
        <v>29.0897</v>
      </c>
      <c r="DP41">
        <v>3.16737</v>
      </c>
      <c r="DQ41">
        <v>2.94286</v>
      </c>
      <c r="DR41">
        <v>24.9349</v>
      </c>
      <c r="DS41">
        <v>23.7081</v>
      </c>
      <c r="DT41">
        <v>1500.13</v>
      </c>
      <c r="DU41">
        <v>0.973001</v>
      </c>
      <c r="DV41">
        <v>0.0269987</v>
      </c>
      <c r="DW41">
        <v>0</v>
      </c>
      <c r="DX41">
        <v>781.145</v>
      </c>
      <c r="DY41">
        <v>4.99931</v>
      </c>
      <c r="DZ41">
        <v>20192.5</v>
      </c>
      <c r="EA41">
        <v>13260.4</v>
      </c>
      <c r="EB41">
        <v>36.5</v>
      </c>
      <c r="EC41">
        <v>38.437</v>
      </c>
      <c r="ED41">
        <v>36.937</v>
      </c>
      <c r="EE41">
        <v>37.562</v>
      </c>
      <c r="EF41">
        <v>38.187</v>
      </c>
      <c r="EG41">
        <v>1454.76</v>
      </c>
      <c r="EH41">
        <v>40.37</v>
      </c>
      <c r="EI41">
        <v>0</v>
      </c>
      <c r="EJ41">
        <v>103.3999998569489</v>
      </c>
      <c r="EK41">
        <v>0</v>
      </c>
      <c r="EL41">
        <v>780.92624</v>
      </c>
      <c r="EM41">
        <v>3.027769222294579</v>
      </c>
      <c r="EN41">
        <v>-306.1692337285962</v>
      </c>
      <c r="EO41">
        <v>20085.012</v>
      </c>
      <c r="EP41">
        <v>15</v>
      </c>
      <c r="EQ41">
        <v>1658245490.1</v>
      </c>
      <c r="ER41" t="s">
        <v>518</v>
      </c>
      <c r="ES41">
        <v>1658245490.1</v>
      </c>
      <c r="ET41">
        <v>1658245028.1</v>
      </c>
      <c r="EU41">
        <v>21</v>
      </c>
      <c r="EV41">
        <v>0.302</v>
      </c>
      <c r="EW41">
        <v>-0.008999999999999999</v>
      </c>
      <c r="EX41">
        <v>23.387</v>
      </c>
      <c r="EY41">
        <v>3.013</v>
      </c>
      <c r="EZ41">
        <v>628</v>
      </c>
      <c r="FA41">
        <v>23</v>
      </c>
      <c r="FB41">
        <v>0.04</v>
      </c>
      <c r="FC41">
        <v>0.02</v>
      </c>
      <c r="FD41">
        <v>-27.63234</v>
      </c>
      <c r="FE41">
        <v>0.01526454033786666</v>
      </c>
      <c r="FF41">
        <v>0.05975421240381326</v>
      </c>
      <c r="FG41">
        <v>1</v>
      </c>
      <c r="FH41">
        <v>599.1321333333333</v>
      </c>
      <c r="FI41">
        <v>1.577432703003145</v>
      </c>
      <c r="FJ41">
        <v>0.1164181352806503</v>
      </c>
      <c r="FK41">
        <v>1</v>
      </c>
      <c r="FL41">
        <v>2.2149755</v>
      </c>
      <c r="FM41">
        <v>0.3639275797373333</v>
      </c>
      <c r="FN41">
        <v>0.03891339730414194</v>
      </c>
      <c r="FO41">
        <v>1</v>
      </c>
      <c r="FP41">
        <v>31.22956666666666</v>
      </c>
      <c r="FQ41">
        <v>0.4768177975528302</v>
      </c>
      <c r="FR41">
        <v>0.03473986502884281</v>
      </c>
      <c r="FS41">
        <v>1</v>
      </c>
      <c r="FT41">
        <v>4</v>
      </c>
      <c r="FU41">
        <v>4</v>
      </c>
      <c r="FV41" t="s">
        <v>426</v>
      </c>
      <c r="FW41">
        <v>3.17806</v>
      </c>
      <c r="FX41">
        <v>2.79707</v>
      </c>
      <c r="FY41">
        <v>0.132613</v>
      </c>
      <c r="FZ41">
        <v>0.141355</v>
      </c>
      <c r="GA41">
        <v>0.135079</v>
      </c>
      <c r="GB41">
        <v>0.138116</v>
      </c>
      <c r="GC41">
        <v>27037.3</v>
      </c>
      <c r="GD41">
        <v>21299.4</v>
      </c>
      <c r="GE41">
        <v>29264.5</v>
      </c>
      <c r="GF41">
        <v>24258</v>
      </c>
      <c r="GG41">
        <v>32041.7</v>
      </c>
      <c r="GH41">
        <v>30512</v>
      </c>
      <c r="GI41">
        <v>40751.1</v>
      </c>
      <c r="GJ41">
        <v>39581.6</v>
      </c>
      <c r="GK41">
        <v>2.17027</v>
      </c>
      <c r="GL41">
        <v>1.89333</v>
      </c>
      <c r="GM41">
        <v>0.109937</v>
      </c>
      <c r="GN41">
        <v>0</v>
      </c>
      <c r="GO41">
        <v>27.1797</v>
      </c>
      <c r="GP41">
        <v>999.9</v>
      </c>
      <c r="GQ41">
        <v>60</v>
      </c>
      <c r="GR41">
        <v>34</v>
      </c>
      <c r="GS41">
        <v>31.6882</v>
      </c>
      <c r="GT41">
        <v>62.2748</v>
      </c>
      <c r="GU41">
        <v>39.0585</v>
      </c>
      <c r="GV41">
        <v>1</v>
      </c>
      <c r="GW41">
        <v>0.014248</v>
      </c>
      <c r="GX41">
        <v>0.232742</v>
      </c>
      <c r="GY41">
        <v>20.2619</v>
      </c>
      <c r="GZ41">
        <v>5.22732</v>
      </c>
      <c r="HA41">
        <v>11.9081</v>
      </c>
      <c r="HB41">
        <v>4.96415</v>
      </c>
      <c r="HC41">
        <v>3.292</v>
      </c>
      <c r="HD41">
        <v>9999</v>
      </c>
      <c r="HE41">
        <v>9999</v>
      </c>
      <c r="HF41">
        <v>9999</v>
      </c>
      <c r="HG41">
        <v>999.9</v>
      </c>
      <c r="HH41">
        <v>1.87729</v>
      </c>
      <c r="HI41">
        <v>1.87551</v>
      </c>
      <c r="HJ41">
        <v>1.87424</v>
      </c>
      <c r="HK41">
        <v>1.87347</v>
      </c>
      <c r="HL41">
        <v>1.87491</v>
      </c>
      <c r="HM41">
        <v>1.86982</v>
      </c>
      <c r="HN41">
        <v>1.87408</v>
      </c>
      <c r="HO41">
        <v>1.87912</v>
      </c>
      <c r="HP41">
        <v>0</v>
      </c>
      <c r="HQ41">
        <v>0</v>
      </c>
      <c r="HR41">
        <v>0</v>
      </c>
      <c r="HS41">
        <v>0</v>
      </c>
      <c r="HT41" t="s">
        <v>419</v>
      </c>
      <c r="HU41" t="s">
        <v>420</v>
      </c>
      <c r="HV41" t="s">
        <v>421</v>
      </c>
      <c r="HW41" t="s">
        <v>422</v>
      </c>
      <c r="HX41" t="s">
        <v>422</v>
      </c>
      <c r="HY41" t="s">
        <v>421</v>
      </c>
      <c r="HZ41">
        <v>0</v>
      </c>
      <c r="IA41">
        <v>100</v>
      </c>
      <c r="IB41">
        <v>100</v>
      </c>
      <c r="IC41">
        <v>23.387</v>
      </c>
      <c r="ID41">
        <v>3.2272</v>
      </c>
      <c r="IE41">
        <v>13.53418438095137</v>
      </c>
      <c r="IF41">
        <v>0.01978926573752289</v>
      </c>
      <c r="IG41">
        <v>-7.274561305773912E-06</v>
      </c>
      <c r="IH41">
        <v>1.119864253144479E-09</v>
      </c>
      <c r="II41">
        <v>3.227242600894774</v>
      </c>
      <c r="IJ41">
        <v>0</v>
      </c>
      <c r="IK41">
        <v>0</v>
      </c>
      <c r="IL41">
        <v>0</v>
      </c>
      <c r="IM41">
        <v>-10</v>
      </c>
      <c r="IN41">
        <v>1836</v>
      </c>
      <c r="IO41">
        <v>-0</v>
      </c>
      <c r="IP41">
        <v>23</v>
      </c>
      <c r="IQ41">
        <v>3</v>
      </c>
      <c r="IR41">
        <v>7.2</v>
      </c>
      <c r="IS41">
        <v>1.52588</v>
      </c>
      <c r="IT41">
        <v>2.43774</v>
      </c>
      <c r="IU41">
        <v>1.42578</v>
      </c>
      <c r="IV41">
        <v>2.27905</v>
      </c>
      <c r="IW41">
        <v>1.54785</v>
      </c>
      <c r="IX41">
        <v>2.4292</v>
      </c>
      <c r="IY41">
        <v>37.1225</v>
      </c>
      <c r="IZ41">
        <v>14.8938</v>
      </c>
      <c r="JA41">
        <v>18</v>
      </c>
      <c r="JB41">
        <v>631.473</v>
      </c>
      <c r="JC41">
        <v>436.188</v>
      </c>
      <c r="JD41">
        <v>26.4996</v>
      </c>
      <c r="JE41">
        <v>27.5526</v>
      </c>
      <c r="JF41">
        <v>30.0002</v>
      </c>
      <c r="JG41">
        <v>27.3442</v>
      </c>
      <c r="JH41">
        <v>27.2576</v>
      </c>
      <c r="JI41">
        <v>30.5558</v>
      </c>
      <c r="JJ41">
        <v>0</v>
      </c>
      <c r="JK41">
        <v>100</v>
      </c>
      <c r="JL41">
        <v>26.5052</v>
      </c>
      <c r="JM41">
        <v>627.254</v>
      </c>
      <c r="JN41">
        <v>40.3904</v>
      </c>
      <c r="JO41">
        <v>95.87690000000001</v>
      </c>
      <c r="JP41">
        <v>100.699</v>
      </c>
    </row>
    <row r="42" spans="1:276">
      <c r="A42">
        <v>26</v>
      </c>
      <c r="B42">
        <v>1658245611.1</v>
      </c>
      <c r="C42">
        <v>4070.5</v>
      </c>
      <c r="D42" t="s">
        <v>519</v>
      </c>
      <c r="E42" t="s">
        <v>520</v>
      </c>
      <c r="F42" t="s">
        <v>408</v>
      </c>
      <c r="G42" t="s">
        <v>409</v>
      </c>
      <c r="H42" t="s">
        <v>410</v>
      </c>
      <c r="J42" t="s">
        <v>411</v>
      </c>
      <c r="K42" t="s">
        <v>481</v>
      </c>
      <c r="L42" t="s">
        <v>482</v>
      </c>
      <c r="M42">
        <v>1658245611.1</v>
      </c>
      <c r="N42">
        <f>(O42)/1000</f>
        <v>0</v>
      </c>
      <c r="O42">
        <f>1000*CY42*AM42*(CU42-CV42)/(100*CN42*(1000-AM42*CU42))</f>
        <v>0</v>
      </c>
      <c r="P42">
        <f>CY42*AM42*(CT42-CS42*(1000-AM42*CV42)/(1000-AM42*CU42))/(100*CN42)</f>
        <v>0</v>
      </c>
      <c r="Q42">
        <f>CS42 - IF(AM42&gt;1, P42*CN42*100.0/(AO42*DG42), 0)</f>
        <v>0</v>
      </c>
      <c r="R42">
        <f>((X42-N42/2)*Q42-P42)/(X42+N42/2)</f>
        <v>0</v>
      </c>
      <c r="S42">
        <f>R42*(CZ42+DA42)/1000.0</f>
        <v>0</v>
      </c>
      <c r="T42">
        <f>(CS42 - IF(AM42&gt;1, P42*CN42*100.0/(AO42*DG42), 0))*(CZ42+DA42)/1000.0</f>
        <v>0</v>
      </c>
      <c r="U42">
        <f>2.0/((1/W42-1/V42)+SIGN(W42)*SQRT((1/W42-1/V42)*(1/W42-1/V42) + 4*CO42/((CO42+1)*(CO42+1))*(2*1/W42*1/V42-1/V42*1/V42)))</f>
        <v>0</v>
      </c>
      <c r="V42">
        <f>IF(LEFT(CP42,1)&lt;&gt;"0",IF(LEFT(CP42,1)="1",3.0,CQ42),$D$5+$E$5*(DG42*CZ42/($K$5*1000))+$F$5*(DG42*CZ42/($K$5*1000))*MAX(MIN(CN42,$J$5),$I$5)*MAX(MIN(CN42,$J$5),$I$5)+$G$5*MAX(MIN(CN42,$J$5),$I$5)*(DG42*CZ42/($K$5*1000))+$H$5*(DG42*CZ42/($K$5*1000))*(DG42*CZ42/($K$5*1000)))</f>
        <v>0</v>
      </c>
      <c r="W42">
        <f>N42*(1000-(1000*0.61365*exp(17.502*AA42/(240.97+AA42))/(CZ42+DA42)+CU42)/2)/(1000*0.61365*exp(17.502*AA42/(240.97+AA42))/(CZ42+DA42)-CU42)</f>
        <v>0</v>
      </c>
      <c r="X42">
        <f>1/((CO42+1)/(U42/1.6)+1/(V42/1.37)) + CO42/((CO42+1)/(U42/1.6) + CO42/(V42/1.37))</f>
        <v>0</v>
      </c>
      <c r="Y42">
        <f>(CJ42*CM42)</f>
        <v>0</v>
      </c>
      <c r="Z42">
        <f>(DB42+(Y42+2*0.95*5.67E-8*(((DB42+$B$7)+273)^4-(DB42+273)^4)-44100*N42)/(1.84*29.3*V42+8*0.95*5.67E-8*(DB42+273)^3))</f>
        <v>0</v>
      </c>
      <c r="AA42">
        <f>($C$7*DC42+$D$7*DD42+$E$7*Z42)</f>
        <v>0</v>
      </c>
      <c r="AB42">
        <f>0.61365*exp(17.502*AA42/(240.97+AA42))</f>
        <v>0</v>
      </c>
      <c r="AC42">
        <f>(AD42/AE42*100)</f>
        <v>0</v>
      </c>
      <c r="AD42">
        <f>CU42*(CZ42+DA42)/1000</f>
        <v>0</v>
      </c>
      <c r="AE42">
        <f>0.61365*exp(17.502*DB42/(240.97+DB42))</f>
        <v>0</v>
      </c>
      <c r="AF42">
        <f>(AB42-CU42*(CZ42+DA42)/1000)</f>
        <v>0</v>
      </c>
      <c r="AG42">
        <f>(-N42*44100)</f>
        <v>0</v>
      </c>
      <c r="AH42">
        <f>2*29.3*V42*0.92*(DB42-AA42)</f>
        <v>0</v>
      </c>
      <c r="AI42">
        <f>2*0.95*5.67E-8*(((DB42+$B$7)+273)^4-(AA42+273)^4)</f>
        <v>0</v>
      </c>
      <c r="AJ42">
        <f>Y42+AI42+AG42+AH42</f>
        <v>0</v>
      </c>
      <c r="AK42">
        <v>0</v>
      </c>
      <c r="AL42">
        <v>0</v>
      </c>
      <c r="AM42">
        <f>IF(AK42*$H$13&gt;=AO42,1.0,(AO42/(AO42-AK42*$H$13)))</f>
        <v>0</v>
      </c>
      <c r="AN42">
        <f>(AM42-1)*100</f>
        <v>0</v>
      </c>
      <c r="AO42">
        <f>MAX(0,($B$13+$C$13*DG42)/(1+$D$13*DG42)*CZ42/(DB42+273)*$E$13)</f>
        <v>0</v>
      </c>
      <c r="AP42" t="s">
        <v>414</v>
      </c>
      <c r="AQ42">
        <v>0</v>
      </c>
      <c r="AR42">
        <v>0</v>
      </c>
      <c r="AS42">
        <v>0</v>
      </c>
      <c r="AT42">
        <f>1-AR42/AS42</f>
        <v>0</v>
      </c>
      <c r="AU42">
        <v>-1</v>
      </c>
      <c r="AV42" t="s">
        <v>521</v>
      </c>
      <c r="AW42">
        <v>10455.3</v>
      </c>
      <c r="AX42">
        <v>783.136346153846</v>
      </c>
      <c r="AY42">
        <v>1018.6</v>
      </c>
      <c r="AZ42">
        <f>1-AX42/AY42</f>
        <v>0</v>
      </c>
      <c r="BA42">
        <v>0.5</v>
      </c>
      <c r="BB42">
        <f>CK42</f>
        <v>0</v>
      </c>
      <c r="BC42">
        <f>P42</f>
        <v>0</v>
      </c>
      <c r="BD42">
        <f>AZ42*BA42*BB42</f>
        <v>0</v>
      </c>
      <c r="BE42">
        <f>(BC42-AU42)/BB42</f>
        <v>0</v>
      </c>
      <c r="BF42">
        <f>(AS42-AY42)/AY42</f>
        <v>0</v>
      </c>
      <c r="BG42">
        <f>AR42/(AT42+AR42/AY42)</f>
        <v>0</v>
      </c>
      <c r="BH42" t="s">
        <v>414</v>
      </c>
      <c r="BI42">
        <v>0</v>
      </c>
      <c r="BJ42">
        <f>IF(BI42&lt;&gt;0, BI42, BG42)</f>
        <v>0</v>
      </c>
      <c r="BK42">
        <f>1-BJ42/AY42</f>
        <v>0</v>
      </c>
      <c r="BL42">
        <f>(AY42-AX42)/(AY42-BJ42)</f>
        <v>0</v>
      </c>
      <c r="BM42">
        <f>(AS42-AY42)/(AS42-BJ42)</f>
        <v>0</v>
      </c>
      <c r="BN42">
        <f>(AY42-AX42)/(AY42-AR42)</f>
        <v>0</v>
      </c>
      <c r="BO42">
        <f>(AS42-AY42)/(AS42-AR42)</f>
        <v>0</v>
      </c>
      <c r="BP42">
        <f>(BL42*BJ42/AX42)</f>
        <v>0</v>
      </c>
      <c r="BQ42">
        <f>(1-BP42)</f>
        <v>0</v>
      </c>
      <c r="BR42" t="s">
        <v>414</v>
      </c>
      <c r="BS42" t="s">
        <v>414</v>
      </c>
      <c r="BT42" t="s">
        <v>414</v>
      </c>
      <c r="BU42" t="s">
        <v>414</v>
      </c>
      <c r="BV42" t="s">
        <v>414</v>
      </c>
      <c r="BW42" t="s">
        <v>414</v>
      </c>
      <c r="BX42" t="s">
        <v>414</v>
      </c>
      <c r="BY42" t="s">
        <v>414</v>
      </c>
      <c r="BZ42" t="s">
        <v>414</v>
      </c>
      <c r="CA42" t="s">
        <v>414</v>
      </c>
      <c r="CB42" t="s">
        <v>414</v>
      </c>
      <c r="CC42" t="s">
        <v>414</v>
      </c>
      <c r="CD42" t="s">
        <v>414</v>
      </c>
      <c r="CE42" t="s">
        <v>414</v>
      </c>
      <c r="CF42" t="s">
        <v>414</v>
      </c>
      <c r="CG42" t="s">
        <v>414</v>
      </c>
      <c r="CH42" t="s">
        <v>414</v>
      </c>
      <c r="CI42" t="s">
        <v>414</v>
      </c>
      <c r="CJ42">
        <f>$B$11*DH42+$C$11*DI42+$F$11*DT42*(1-DW42)</f>
        <v>0</v>
      </c>
      <c r="CK42">
        <f>CJ42*CL42</f>
        <v>0</v>
      </c>
      <c r="CL42">
        <f>($B$11*$D$9+$C$11*$D$9+$F$11*((EG42+DY42)/MAX(EG42+DY42+EH42, 0.1)*$I$9+EH42/MAX(EG42+DY42+EH42, 0.1)*$J$9))/($B$11+$C$11+$F$11)</f>
        <v>0</v>
      </c>
      <c r="CM42">
        <f>($B$11*$K$9+$C$11*$K$9+$F$11*((EG42+DY42)/MAX(EG42+DY42+EH42, 0.1)*$P$9+EH42/MAX(EG42+DY42+EH42, 0.1)*$Q$9))/($B$11+$C$11+$F$11)</f>
        <v>0</v>
      </c>
      <c r="CN42">
        <v>6</v>
      </c>
      <c r="CO42">
        <v>0.5</v>
      </c>
      <c r="CP42" t="s">
        <v>416</v>
      </c>
      <c r="CQ42">
        <v>2</v>
      </c>
      <c r="CR42">
        <v>1658245611.1</v>
      </c>
      <c r="CS42">
        <v>800.509</v>
      </c>
      <c r="CT42">
        <v>831.151</v>
      </c>
      <c r="CU42">
        <v>26.4325</v>
      </c>
      <c r="CV42">
        <v>21.8331</v>
      </c>
      <c r="CW42">
        <v>774.505</v>
      </c>
      <c r="CX42">
        <v>23.1918</v>
      </c>
      <c r="CY42">
        <v>600.299</v>
      </c>
      <c r="CZ42">
        <v>101.162</v>
      </c>
      <c r="DA42">
        <v>0.100544</v>
      </c>
      <c r="DB42">
        <v>28.6791</v>
      </c>
      <c r="DC42">
        <v>29.1197</v>
      </c>
      <c r="DD42">
        <v>999.9</v>
      </c>
      <c r="DE42">
        <v>0</v>
      </c>
      <c r="DF42">
        <v>0</v>
      </c>
      <c r="DG42">
        <v>9957.5</v>
      </c>
      <c r="DH42">
        <v>0</v>
      </c>
      <c r="DI42">
        <v>1521.65</v>
      </c>
      <c r="DJ42">
        <v>-31.3253</v>
      </c>
      <c r="DK42">
        <v>821.5410000000001</v>
      </c>
      <c r="DL42">
        <v>849.702</v>
      </c>
      <c r="DM42">
        <v>4.59946</v>
      </c>
      <c r="DN42">
        <v>831.151</v>
      </c>
      <c r="DO42">
        <v>21.8331</v>
      </c>
      <c r="DP42">
        <v>2.67398</v>
      </c>
      <c r="DQ42">
        <v>2.20869</v>
      </c>
      <c r="DR42">
        <v>22.1261</v>
      </c>
      <c r="DS42">
        <v>19.0255</v>
      </c>
      <c r="DT42">
        <v>1500.15</v>
      </c>
      <c r="DU42">
        <v>0.972996</v>
      </c>
      <c r="DV42">
        <v>0.0270038</v>
      </c>
      <c r="DW42">
        <v>0</v>
      </c>
      <c r="DX42">
        <v>782.027</v>
      </c>
      <c r="DY42">
        <v>4.99931</v>
      </c>
      <c r="DZ42">
        <v>20226.3</v>
      </c>
      <c r="EA42">
        <v>13260.5</v>
      </c>
      <c r="EB42">
        <v>36.25</v>
      </c>
      <c r="EC42">
        <v>38.187</v>
      </c>
      <c r="ED42">
        <v>36.625</v>
      </c>
      <c r="EE42">
        <v>37.312</v>
      </c>
      <c r="EF42">
        <v>37.937</v>
      </c>
      <c r="EG42">
        <v>1454.78</v>
      </c>
      <c r="EH42">
        <v>40.37</v>
      </c>
      <c r="EI42">
        <v>0</v>
      </c>
      <c r="EJ42">
        <v>149.9000000953674</v>
      </c>
      <c r="EK42">
        <v>0</v>
      </c>
      <c r="EL42">
        <v>783.136346153846</v>
      </c>
      <c r="EM42">
        <v>-11.66635895398298</v>
      </c>
      <c r="EN42">
        <v>-2.646154377409859</v>
      </c>
      <c r="EO42">
        <v>20279.54615384615</v>
      </c>
      <c r="EP42">
        <v>15</v>
      </c>
      <c r="EQ42">
        <v>1658245639.1</v>
      </c>
      <c r="ER42" t="s">
        <v>522</v>
      </c>
      <c r="ES42">
        <v>1658245639.1</v>
      </c>
      <c r="ET42">
        <v>1658245028.1</v>
      </c>
      <c r="EU42">
        <v>22</v>
      </c>
      <c r="EV42">
        <v>0.367</v>
      </c>
      <c r="EW42">
        <v>-0.008999999999999999</v>
      </c>
      <c r="EX42">
        <v>26.004</v>
      </c>
      <c r="EY42">
        <v>3.013</v>
      </c>
      <c r="EZ42">
        <v>831</v>
      </c>
      <c r="FA42">
        <v>23</v>
      </c>
      <c r="FB42">
        <v>0.07000000000000001</v>
      </c>
      <c r="FC42">
        <v>0.02</v>
      </c>
      <c r="FD42">
        <v>-31.51024878048781</v>
      </c>
      <c r="FE42">
        <v>2.244564459930255</v>
      </c>
      <c r="FF42">
        <v>0.25556019301646</v>
      </c>
      <c r="FG42">
        <v>0</v>
      </c>
      <c r="FH42">
        <v>799.7739354838709</v>
      </c>
      <c r="FI42">
        <v>1.386096774192295</v>
      </c>
      <c r="FJ42">
        <v>0.1094690810623642</v>
      </c>
      <c r="FK42">
        <v>1</v>
      </c>
      <c r="FL42">
        <v>4.517712682926829</v>
      </c>
      <c r="FM42">
        <v>0.1418479442508768</v>
      </c>
      <c r="FN42">
        <v>0.03046274942545406</v>
      </c>
      <c r="FO42">
        <v>1</v>
      </c>
      <c r="FP42">
        <v>26.24952903225807</v>
      </c>
      <c r="FQ42">
        <v>1.461169354838735</v>
      </c>
      <c r="FR42">
        <v>0.1094338780874415</v>
      </c>
      <c r="FS42">
        <v>0</v>
      </c>
      <c r="FT42">
        <v>2</v>
      </c>
      <c r="FU42">
        <v>4</v>
      </c>
      <c r="FV42" t="s">
        <v>478</v>
      </c>
      <c r="FW42">
        <v>3.17775</v>
      </c>
      <c r="FX42">
        <v>2.79714</v>
      </c>
      <c r="FY42">
        <v>0.162369</v>
      </c>
      <c r="FZ42">
        <v>0.170957</v>
      </c>
      <c r="GA42">
        <v>0.118286</v>
      </c>
      <c r="GB42">
        <v>0.113455</v>
      </c>
      <c r="GC42">
        <v>26126.8</v>
      </c>
      <c r="GD42">
        <v>20577.3</v>
      </c>
      <c r="GE42">
        <v>29283.9</v>
      </c>
      <c r="GF42">
        <v>24272.5</v>
      </c>
      <c r="GG42">
        <v>32707.7</v>
      </c>
      <c r="GH42">
        <v>31416.1</v>
      </c>
      <c r="GI42">
        <v>40784.2</v>
      </c>
      <c r="GJ42">
        <v>39598.9</v>
      </c>
      <c r="GK42">
        <v>2.17045</v>
      </c>
      <c r="GL42">
        <v>1.87415</v>
      </c>
      <c r="GM42">
        <v>0.114698</v>
      </c>
      <c r="GN42">
        <v>0</v>
      </c>
      <c r="GO42">
        <v>27.2476</v>
      </c>
      <c r="GP42">
        <v>999.9</v>
      </c>
      <c r="GQ42">
        <v>61.1</v>
      </c>
      <c r="GR42">
        <v>34.1</v>
      </c>
      <c r="GS42">
        <v>32.4485</v>
      </c>
      <c r="GT42">
        <v>62.3048</v>
      </c>
      <c r="GU42">
        <v>39.8678</v>
      </c>
      <c r="GV42">
        <v>1</v>
      </c>
      <c r="GW42">
        <v>0.0200254</v>
      </c>
      <c r="GX42">
        <v>0.6657459999999999</v>
      </c>
      <c r="GY42">
        <v>20.2598</v>
      </c>
      <c r="GZ42">
        <v>5.22343</v>
      </c>
      <c r="HA42">
        <v>11.9081</v>
      </c>
      <c r="HB42">
        <v>4.96425</v>
      </c>
      <c r="HC42">
        <v>3.292</v>
      </c>
      <c r="HD42">
        <v>9999</v>
      </c>
      <c r="HE42">
        <v>9999</v>
      </c>
      <c r="HF42">
        <v>9999</v>
      </c>
      <c r="HG42">
        <v>999.9</v>
      </c>
      <c r="HH42">
        <v>1.87729</v>
      </c>
      <c r="HI42">
        <v>1.87556</v>
      </c>
      <c r="HJ42">
        <v>1.87425</v>
      </c>
      <c r="HK42">
        <v>1.87347</v>
      </c>
      <c r="HL42">
        <v>1.87497</v>
      </c>
      <c r="HM42">
        <v>1.86987</v>
      </c>
      <c r="HN42">
        <v>1.87408</v>
      </c>
      <c r="HO42">
        <v>1.87912</v>
      </c>
      <c r="HP42">
        <v>0</v>
      </c>
      <c r="HQ42">
        <v>0</v>
      </c>
      <c r="HR42">
        <v>0</v>
      </c>
      <c r="HS42">
        <v>0</v>
      </c>
      <c r="HT42" t="s">
        <v>419</v>
      </c>
      <c r="HU42" t="s">
        <v>420</v>
      </c>
      <c r="HV42" t="s">
        <v>421</v>
      </c>
      <c r="HW42" t="s">
        <v>422</v>
      </c>
      <c r="HX42" t="s">
        <v>422</v>
      </c>
      <c r="HY42" t="s">
        <v>421</v>
      </c>
      <c r="HZ42">
        <v>0</v>
      </c>
      <c r="IA42">
        <v>100</v>
      </c>
      <c r="IB42">
        <v>100</v>
      </c>
      <c r="IC42">
        <v>26.004</v>
      </c>
      <c r="ID42">
        <v>3.2407</v>
      </c>
      <c r="IE42">
        <v>13.83639173368798</v>
      </c>
      <c r="IF42">
        <v>0.01978926573752289</v>
      </c>
      <c r="IG42">
        <v>-7.274561305773912E-06</v>
      </c>
      <c r="IH42">
        <v>1.119864253144479E-09</v>
      </c>
      <c r="II42">
        <v>1.30279912781017</v>
      </c>
      <c r="IJ42">
        <v>0.1326643661050919</v>
      </c>
      <c r="IK42">
        <v>-0.003773007815557471</v>
      </c>
      <c r="IL42">
        <v>7.139450426060361E-05</v>
      </c>
      <c r="IM42">
        <v>-10</v>
      </c>
      <c r="IN42">
        <v>1836</v>
      </c>
      <c r="IO42">
        <v>-0</v>
      </c>
      <c r="IP42">
        <v>23</v>
      </c>
      <c r="IQ42">
        <v>2</v>
      </c>
      <c r="IR42">
        <v>9.699999999999999</v>
      </c>
      <c r="IS42">
        <v>1.9104</v>
      </c>
      <c r="IT42">
        <v>2.42798</v>
      </c>
      <c r="IU42">
        <v>1.42578</v>
      </c>
      <c r="IV42">
        <v>2.27783</v>
      </c>
      <c r="IW42">
        <v>1.54785</v>
      </c>
      <c r="IX42">
        <v>2.36084</v>
      </c>
      <c r="IY42">
        <v>37.3618</v>
      </c>
      <c r="IZ42">
        <v>14.8588</v>
      </c>
      <c r="JA42">
        <v>18</v>
      </c>
      <c r="JB42">
        <v>632.191</v>
      </c>
      <c r="JC42">
        <v>425.665</v>
      </c>
      <c r="JD42">
        <v>26.9895</v>
      </c>
      <c r="JE42">
        <v>27.6198</v>
      </c>
      <c r="JF42">
        <v>29.9998</v>
      </c>
      <c r="JG42">
        <v>27.3992</v>
      </c>
      <c r="JH42">
        <v>27.3218</v>
      </c>
      <c r="JI42">
        <v>38.267</v>
      </c>
      <c r="JJ42">
        <v>35.5662</v>
      </c>
      <c r="JK42">
        <v>93.2619</v>
      </c>
      <c r="JL42">
        <v>26.9814</v>
      </c>
      <c r="JM42">
        <v>831.296</v>
      </c>
      <c r="JN42">
        <v>21.8614</v>
      </c>
      <c r="JO42">
        <v>95.9487</v>
      </c>
      <c r="JP42">
        <v>100.749</v>
      </c>
    </row>
    <row r="43" spans="1:276">
      <c r="A43">
        <v>27</v>
      </c>
      <c r="B43">
        <v>1658245726.6</v>
      </c>
      <c r="C43">
        <v>4186</v>
      </c>
      <c r="D43" t="s">
        <v>523</v>
      </c>
      <c r="E43" t="s">
        <v>524</v>
      </c>
      <c r="F43" t="s">
        <v>408</v>
      </c>
      <c r="G43" t="s">
        <v>409</v>
      </c>
      <c r="H43" t="s">
        <v>410</v>
      </c>
      <c r="J43" t="s">
        <v>411</v>
      </c>
      <c r="K43" t="s">
        <v>481</v>
      </c>
      <c r="L43" t="s">
        <v>482</v>
      </c>
      <c r="M43">
        <v>1658245726.6</v>
      </c>
      <c r="N43">
        <f>(O43)/1000</f>
        <v>0</v>
      </c>
      <c r="O43">
        <f>1000*CY43*AM43*(CU43-CV43)/(100*CN43*(1000-AM43*CU43))</f>
        <v>0</v>
      </c>
      <c r="P43">
        <f>CY43*AM43*(CT43-CS43*(1000-AM43*CV43)/(1000-AM43*CU43))/(100*CN43)</f>
        <v>0</v>
      </c>
      <c r="Q43">
        <f>CS43 - IF(AM43&gt;1, P43*CN43*100.0/(AO43*DG43), 0)</f>
        <v>0</v>
      </c>
      <c r="R43">
        <f>((X43-N43/2)*Q43-P43)/(X43+N43/2)</f>
        <v>0</v>
      </c>
      <c r="S43">
        <f>R43*(CZ43+DA43)/1000.0</f>
        <v>0</v>
      </c>
      <c r="T43">
        <f>(CS43 - IF(AM43&gt;1, P43*CN43*100.0/(AO43*DG43), 0))*(CZ43+DA43)/1000.0</f>
        <v>0</v>
      </c>
      <c r="U43">
        <f>2.0/((1/W43-1/V43)+SIGN(W43)*SQRT((1/W43-1/V43)*(1/W43-1/V43) + 4*CO43/((CO43+1)*(CO43+1))*(2*1/W43*1/V43-1/V43*1/V43)))</f>
        <v>0</v>
      </c>
      <c r="V43">
        <f>IF(LEFT(CP43,1)&lt;&gt;"0",IF(LEFT(CP43,1)="1",3.0,CQ43),$D$5+$E$5*(DG43*CZ43/($K$5*1000))+$F$5*(DG43*CZ43/($K$5*1000))*MAX(MIN(CN43,$J$5),$I$5)*MAX(MIN(CN43,$J$5),$I$5)+$G$5*MAX(MIN(CN43,$J$5),$I$5)*(DG43*CZ43/($K$5*1000))+$H$5*(DG43*CZ43/($K$5*1000))*(DG43*CZ43/($K$5*1000)))</f>
        <v>0</v>
      </c>
      <c r="W43">
        <f>N43*(1000-(1000*0.61365*exp(17.502*AA43/(240.97+AA43))/(CZ43+DA43)+CU43)/2)/(1000*0.61365*exp(17.502*AA43/(240.97+AA43))/(CZ43+DA43)-CU43)</f>
        <v>0</v>
      </c>
      <c r="X43">
        <f>1/((CO43+1)/(U43/1.6)+1/(V43/1.37)) + CO43/((CO43+1)/(U43/1.6) + CO43/(V43/1.37))</f>
        <v>0</v>
      </c>
      <c r="Y43">
        <f>(CJ43*CM43)</f>
        <v>0</v>
      </c>
      <c r="Z43">
        <f>(DB43+(Y43+2*0.95*5.67E-8*(((DB43+$B$7)+273)^4-(DB43+273)^4)-44100*N43)/(1.84*29.3*V43+8*0.95*5.67E-8*(DB43+273)^3))</f>
        <v>0</v>
      </c>
      <c r="AA43">
        <f>($C$7*DC43+$D$7*DD43+$E$7*Z43)</f>
        <v>0</v>
      </c>
      <c r="AB43">
        <f>0.61365*exp(17.502*AA43/(240.97+AA43))</f>
        <v>0</v>
      </c>
      <c r="AC43">
        <f>(AD43/AE43*100)</f>
        <v>0</v>
      </c>
      <c r="AD43">
        <f>CU43*(CZ43+DA43)/1000</f>
        <v>0</v>
      </c>
      <c r="AE43">
        <f>0.61365*exp(17.502*DB43/(240.97+DB43))</f>
        <v>0</v>
      </c>
      <c r="AF43">
        <f>(AB43-CU43*(CZ43+DA43)/1000)</f>
        <v>0</v>
      </c>
      <c r="AG43">
        <f>(-N43*44100)</f>
        <v>0</v>
      </c>
      <c r="AH43">
        <f>2*29.3*V43*0.92*(DB43-AA43)</f>
        <v>0</v>
      </c>
      <c r="AI43">
        <f>2*0.95*5.67E-8*(((DB43+$B$7)+273)^4-(AA43+273)^4)</f>
        <v>0</v>
      </c>
      <c r="AJ43">
        <f>Y43+AI43+AG43+AH43</f>
        <v>0</v>
      </c>
      <c r="AK43">
        <v>0</v>
      </c>
      <c r="AL43">
        <v>0</v>
      </c>
      <c r="AM43">
        <f>IF(AK43*$H$13&gt;=AO43,1.0,(AO43/(AO43-AK43*$H$13)))</f>
        <v>0</v>
      </c>
      <c r="AN43">
        <f>(AM43-1)*100</f>
        <v>0</v>
      </c>
      <c r="AO43">
        <f>MAX(0,($B$13+$C$13*DG43)/(1+$D$13*DG43)*CZ43/(DB43+273)*$E$13)</f>
        <v>0</v>
      </c>
      <c r="AP43" t="s">
        <v>414</v>
      </c>
      <c r="AQ43">
        <v>0</v>
      </c>
      <c r="AR43">
        <v>0</v>
      </c>
      <c r="AS43">
        <v>0</v>
      </c>
      <c r="AT43">
        <f>1-AR43/AS43</f>
        <v>0</v>
      </c>
      <c r="AU43">
        <v>-1</v>
      </c>
      <c r="AV43" t="s">
        <v>525</v>
      </c>
      <c r="AW43">
        <v>10455.3</v>
      </c>
      <c r="AX43">
        <v>780.5534615384615</v>
      </c>
      <c r="AY43">
        <v>1019.66</v>
      </c>
      <c r="AZ43">
        <f>1-AX43/AY43</f>
        <v>0</v>
      </c>
      <c r="BA43">
        <v>0.5</v>
      </c>
      <c r="BB43">
        <f>CK43</f>
        <v>0</v>
      </c>
      <c r="BC43">
        <f>P43</f>
        <v>0</v>
      </c>
      <c r="BD43">
        <f>AZ43*BA43*BB43</f>
        <v>0</v>
      </c>
      <c r="BE43">
        <f>(BC43-AU43)/BB43</f>
        <v>0</v>
      </c>
      <c r="BF43">
        <f>(AS43-AY43)/AY43</f>
        <v>0</v>
      </c>
      <c r="BG43">
        <f>AR43/(AT43+AR43/AY43)</f>
        <v>0</v>
      </c>
      <c r="BH43" t="s">
        <v>414</v>
      </c>
      <c r="BI43">
        <v>0</v>
      </c>
      <c r="BJ43">
        <f>IF(BI43&lt;&gt;0, BI43, BG43)</f>
        <v>0</v>
      </c>
      <c r="BK43">
        <f>1-BJ43/AY43</f>
        <v>0</v>
      </c>
      <c r="BL43">
        <f>(AY43-AX43)/(AY43-BJ43)</f>
        <v>0</v>
      </c>
      <c r="BM43">
        <f>(AS43-AY43)/(AS43-BJ43)</f>
        <v>0</v>
      </c>
      <c r="BN43">
        <f>(AY43-AX43)/(AY43-AR43)</f>
        <v>0</v>
      </c>
      <c r="BO43">
        <f>(AS43-AY43)/(AS43-AR43)</f>
        <v>0</v>
      </c>
      <c r="BP43">
        <f>(BL43*BJ43/AX43)</f>
        <v>0</v>
      </c>
      <c r="BQ43">
        <f>(1-BP43)</f>
        <v>0</v>
      </c>
      <c r="BR43" t="s">
        <v>414</v>
      </c>
      <c r="BS43" t="s">
        <v>414</v>
      </c>
      <c r="BT43" t="s">
        <v>414</v>
      </c>
      <c r="BU43" t="s">
        <v>414</v>
      </c>
      <c r="BV43" t="s">
        <v>414</v>
      </c>
      <c r="BW43" t="s">
        <v>414</v>
      </c>
      <c r="BX43" t="s">
        <v>414</v>
      </c>
      <c r="BY43" t="s">
        <v>414</v>
      </c>
      <c r="BZ43" t="s">
        <v>414</v>
      </c>
      <c r="CA43" t="s">
        <v>414</v>
      </c>
      <c r="CB43" t="s">
        <v>414</v>
      </c>
      <c r="CC43" t="s">
        <v>414</v>
      </c>
      <c r="CD43" t="s">
        <v>414</v>
      </c>
      <c r="CE43" t="s">
        <v>414</v>
      </c>
      <c r="CF43" t="s">
        <v>414</v>
      </c>
      <c r="CG43" t="s">
        <v>414</v>
      </c>
      <c r="CH43" t="s">
        <v>414</v>
      </c>
      <c r="CI43" t="s">
        <v>414</v>
      </c>
      <c r="CJ43">
        <f>$B$11*DH43+$C$11*DI43+$F$11*DT43*(1-DW43)</f>
        <v>0</v>
      </c>
      <c r="CK43">
        <f>CJ43*CL43</f>
        <v>0</v>
      </c>
      <c r="CL43">
        <f>($B$11*$D$9+$C$11*$D$9+$F$11*((EG43+DY43)/MAX(EG43+DY43+EH43, 0.1)*$I$9+EH43/MAX(EG43+DY43+EH43, 0.1)*$J$9))/($B$11+$C$11+$F$11)</f>
        <v>0</v>
      </c>
      <c r="CM43">
        <f>($B$11*$K$9+$C$11*$K$9+$F$11*((EG43+DY43)/MAX(EG43+DY43+EH43, 0.1)*$P$9+EH43/MAX(EG43+DY43+EH43, 0.1)*$Q$9))/($B$11+$C$11+$F$11)</f>
        <v>0</v>
      </c>
      <c r="CN43">
        <v>6</v>
      </c>
      <c r="CO43">
        <v>0.5</v>
      </c>
      <c r="CP43" t="s">
        <v>416</v>
      </c>
      <c r="CQ43">
        <v>2</v>
      </c>
      <c r="CR43">
        <v>1658245726.6</v>
      </c>
      <c r="CS43">
        <v>998.3090000000001</v>
      </c>
      <c r="CT43">
        <v>1031.72</v>
      </c>
      <c r="CU43">
        <v>25.6219</v>
      </c>
      <c r="CV43">
        <v>21.1763</v>
      </c>
      <c r="CW43">
        <v>970.893</v>
      </c>
      <c r="CX43">
        <v>22.7239</v>
      </c>
      <c r="CY43">
        <v>600.247</v>
      </c>
      <c r="CZ43">
        <v>101.161</v>
      </c>
      <c r="DA43">
        <v>0.09976450000000001</v>
      </c>
      <c r="DB43">
        <v>28.3762</v>
      </c>
      <c r="DC43">
        <v>28.851</v>
      </c>
      <c r="DD43">
        <v>999.9</v>
      </c>
      <c r="DE43">
        <v>0</v>
      </c>
      <c r="DF43">
        <v>0</v>
      </c>
      <c r="DG43">
        <v>10051.2</v>
      </c>
      <c r="DH43">
        <v>0</v>
      </c>
      <c r="DI43">
        <v>1531.74</v>
      </c>
      <c r="DJ43">
        <v>-33.2473</v>
      </c>
      <c r="DK43">
        <v>1025.06</v>
      </c>
      <c r="DL43">
        <v>1054.05</v>
      </c>
      <c r="DM43">
        <v>4.75451</v>
      </c>
      <c r="DN43">
        <v>1031.72</v>
      </c>
      <c r="DO43">
        <v>21.1763</v>
      </c>
      <c r="DP43">
        <v>2.6232</v>
      </c>
      <c r="DQ43">
        <v>2.14223</v>
      </c>
      <c r="DR43">
        <v>21.8118</v>
      </c>
      <c r="DS43">
        <v>18.5367</v>
      </c>
      <c r="DT43">
        <v>1500.16</v>
      </c>
      <c r="DU43">
        <v>0.972996</v>
      </c>
      <c r="DV43">
        <v>0.0270038</v>
      </c>
      <c r="DW43">
        <v>0</v>
      </c>
      <c r="DX43">
        <v>783.1559999999999</v>
      </c>
      <c r="DY43">
        <v>4.99931</v>
      </c>
      <c r="DZ43">
        <v>19580</v>
      </c>
      <c r="EA43">
        <v>13260.7</v>
      </c>
      <c r="EB43">
        <v>36.312</v>
      </c>
      <c r="EC43">
        <v>38.375</v>
      </c>
      <c r="ED43">
        <v>36.75</v>
      </c>
      <c r="EE43">
        <v>37.312</v>
      </c>
      <c r="EF43">
        <v>38.187</v>
      </c>
      <c r="EG43">
        <v>1454.79</v>
      </c>
      <c r="EH43">
        <v>40.38</v>
      </c>
      <c r="EI43">
        <v>0</v>
      </c>
      <c r="EJ43">
        <v>114.7999999523163</v>
      </c>
      <c r="EK43">
        <v>0</v>
      </c>
      <c r="EL43">
        <v>780.5534615384615</v>
      </c>
      <c r="EM43">
        <v>8.472752133169321</v>
      </c>
      <c r="EN43">
        <v>278.9025622449769</v>
      </c>
      <c r="EO43">
        <v>19488.71923076923</v>
      </c>
      <c r="EP43">
        <v>15</v>
      </c>
      <c r="EQ43">
        <v>1658245767.1</v>
      </c>
      <c r="ER43" t="s">
        <v>526</v>
      </c>
      <c r="ES43">
        <v>1658245751.6</v>
      </c>
      <c r="ET43">
        <v>1658245767.1</v>
      </c>
      <c r="EU43">
        <v>23</v>
      </c>
      <c r="EV43">
        <v>-0.465</v>
      </c>
      <c r="EW43">
        <v>-0.008</v>
      </c>
      <c r="EX43">
        <v>27.416</v>
      </c>
      <c r="EY43">
        <v>2.898</v>
      </c>
      <c r="EZ43">
        <v>1032</v>
      </c>
      <c r="FA43">
        <v>21</v>
      </c>
      <c r="FB43">
        <v>0.05</v>
      </c>
      <c r="FC43">
        <v>0.03</v>
      </c>
      <c r="FD43">
        <v>-32.98621707317073</v>
      </c>
      <c r="FE43">
        <v>0.9284759581881852</v>
      </c>
      <c r="FF43">
        <v>0.3438347361830504</v>
      </c>
      <c r="FG43">
        <v>1</v>
      </c>
      <c r="FH43">
        <v>998.1888709677419</v>
      </c>
      <c r="FI43">
        <v>2.246806451611237</v>
      </c>
      <c r="FJ43">
        <v>0.1816215032628349</v>
      </c>
      <c r="FK43">
        <v>1</v>
      </c>
      <c r="FL43">
        <v>4.798931707317073</v>
      </c>
      <c r="FM43">
        <v>-0.2701448780487775</v>
      </c>
      <c r="FN43">
        <v>0.02903805492229865</v>
      </c>
      <c r="FO43">
        <v>1</v>
      </c>
      <c r="FP43">
        <v>25.98877096774194</v>
      </c>
      <c r="FQ43">
        <v>-0.4234354838710017</v>
      </c>
      <c r="FR43">
        <v>0.03166117184011499</v>
      </c>
      <c r="FS43">
        <v>1</v>
      </c>
      <c r="FT43">
        <v>4</v>
      </c>
      <c r="FU43">
        <v>4</v>
      </c>
      <c r="FV43" t="s">
        <v>426</v>
      </c>
      <c r="FW43">
        <v>3.1775</v>
      </c>
      <c r="FX43">
        <v>2.79717</v>
      </c>
      <c r="FY43">
        <v>0.188354</v>
      </c>
      <c r="FZ43">
        <v>0.196717</v>
      </c>
      <c r="GA43">
        <v>0.116581</v>
      </c>
      <c r="GB43">
        <v>0.111042</v>
      </c>
      <c r="GC43">
        <v>25311.6</v>
      </c>
      <c r="GD43">
        <v>19934.4</v>
      </c>
      <c r="GE43">
        <v>29279.1</v>
      </c>
      <c r="GF43">
        <v>24268.8</v>
      </c>
      <c r="GG43">
        <v>32766.9</v>
      </c>
      <c r="GH43">
        <v>31499.1</v>
      </c>
      <c r="GI43">
        <v>40775.7</v>
      </c>
      <c r="GJ43">
        <v>39592.8</v>
      </c>
      <c r="GK43">
        <v>2.1692</v>
      </c>
      <c r="GL43">
        <v>1.87007</v>
      </c>
      <c r="GM43">
        <v>0.07423009999999999</v>
      </c>
      <c r="GN43">
        <v>0</v>
      </c>
      <c r="GO43">
        <v>27.6396</v>
      </c>
      <c r="GP43">
        <v>999.9</v>
      </c>
      <c r="GQ43">
        <v>61.6</v>
      </c>
      <c r="GR43">
        <v>34.2</v>
      </c>
      <c r="GS43">
        <v>32.8982</v>
      </c>
      <c r="GT43">
        <v>62.1448</v>
      </c>
      <c r="GU43">
        <v>40.1442</v>
      </c>
      <c r="GV43">
        <v>1</v>
      </c>
      <c r="GW43">
        <v>0.0279268</v>
      </c>
      <c r="GX43">
        <v>0.356076</v>
      </c>
      <c r="GY43">
        <v>20.2605</v>
      </c>
      <c r="GZ43">
        <v>5.22343</v>
      </c>
      <c r="HA43">
        <v>11.9081</v>
      </c>
      <c r="HB43">
        <v>4.96315</v>
      </c>
      <c r="HC43">
        <v>3.29128</v>
      </c>
      <c r="HD43">
        <v>9999</v>
      </c>
      <c r="HE43">
        <v>9999</v>
      </c>
      <c r="HF43">
        <v>9999</v>
      </c>
      <c r="HG43">
        <v>999.9</v>
      </c>
      <c r="HH43">
        <v>1.87729</v>
      </c>
      <c r="HI43">
        <v>1.87556</v>
      </c>
      <c r="HJ43">
        <v>1.87427</v>
      </c>
      <c r="HK43">
        <v>1.87348</v>
      </c>
      <c r="HL43">
        <v>1.87495</v>
      </c>
      <c r="HM43">
        <v>1.86989</v>
      </c>
      <c r="HN43">
        <v>1.87408</v>
      </c>
      <c r="HO43">
        <v>1.87919</v>
      </c>
      <c r="HP43">
        <v>0</v>
      </c>
      <c r="HQ43">
        <v>0</v>
      </c>
      <c r="HR43">
        <v>0</v>
      </c>
      <c r="HS43">
        <v>0</v>
      </c>
      <c r="HT43" t="s">
        <v>419</v>
      </c>
      <c r="HU43" t="s">
        <v>420</v>
      </c>
      <c r="HV43" t="s">
        <v>421</v>
      </c>
      <c r="HW43" t="s">
        <v>422</v>
      </c>
      <c r="HX43" t="s">
        <v>422</v>
      </c>
      <c r="HY43" t="s">
        <v>421</v>
      </c>
      <c r="HZ43">
        <v>0</v>
      </c>
      <c r="IA43">
        <v>100</v>
      </c>
      <c r="IB43">
        <v>100</v>
      </c>
      <c r="IC43">
        <v>27.416</v>
      </c>
      <c r="ID43">
        <v>2.898</v>
      </c>
      <c r="IE43">
        <v>14.20351704505603</v>
      </c>
      <c r="IF43">
        <v>0.01978926573752289</v>
      </c>
      <c r="IG43">
        <v>-7.274561305773912E-06</v>
      </c>
      <c r="IH43">
        <v>1.119864253144479E-09</v>
      </c>
      <c r="II43">
        <v>1.30279912781017</v>
      </c>
      <c r="IJ43">
        <v>0.1326643661050919</v>
      </c>
      <c r="IK43">
        <v>-0.003773007815557471</v>
      </c>
      <c r="IL43">
        <v>7.139450426060361E-05</v>
      </c>
      <c r="IM43">
        <v>-10</v>
      </c>
      <c r="IN43">
        <v>1836</v>
      </c>
      <c r="IO43">
        <v>-0</v>
      </c>
      <c r="IP43">
        <v>23</v>
      </c>
      <c r="IQ43">
        <v>1.5</v>
      </c>
      <c r="IR43">
        <v>11.6</v>
      </c>
      <c r="IS43">
        <v>2.28394</v>
      </c>
      <c r="IT43">
        <v>2.42188</v>
      </c>
      <c r="IU43">
        <v>1.42578</v>
      </c>
      <c r="IV43">
        <v>2.27661</v>
      </c>
      <c r="IW43">
        <v>1.54785</v>
      </c>
      <c r="IX43">
        <v>2.32056</v>
      </c>
      <c r="IY43">
        <v>37.6745</v>
      </c>
      <c r="IZ43">
        <v>14.8325</v>
      </c>
      <c r="JA43">
        <v>18</v>
      </c>
      <c r="JB43">
        <v>632.308</v>
      </c>
      <c r="JC43">
        <v>424.115</v>
      </c>
      <c r="JD43">
        <v>26.2004</v>
      </c>
      <c r="JE43">
        <v>27.7359</v>
      </c>
      <c r="JF43">
        <v>30.0003</v>
      </c>
      <c r="JG43">
        <v>27.4971</v>
      </c>
      <c r="JH43">
        <v>27.4257</v>
      </c>
      <c r="JI43">
        <v>45.734</v>
      </c>
      <c r="JJ43">
        <v>37.3344</v>
      </c>
      <c r="JK43">
        <v>88.42959999999999</v>
      </c>
      <c r="JL43">
        <v>26.2579</v>
      </c>
      <c r="JM43">
        <v>1032.35</v>
      </c>
      <c r="JN43">
        <v>21.3392</v>
      </c>
      <c r="JO43">
        <v>95.93049999999999</v>
      </c>
      <c r="JP43">
        <v>100.734</v>
      </c>
    </row>
    <row r="44" spans="1:276">
      <c r="A44">
        <v>28</v>
      </c>
      <c r="B44">
        <v>1658245873.1</v>
      </c>
      <c r="C44">
        <v>4332.5</v>
      </c>
      <c r="D44" t="s">
        <v>527</v>
      </c>
      <c r="E44" t="s">
        <v>528</v>
      </c>
      <c r="F44" t="s">
        <v>408</v>
      </c>
      <c r="G44" t="s">
        <v>409</v>
      </c>
      <c r="H44" t="s">
        <v>410</v>
      </c>
      <c r="J44" t="s">
        <v>411</v>
      </c>
      <c r="K44" t="s">
        <v>481</v>
      </c>
      <c r="L44" t="s">
        <v>482</v>
      </c>
      <c r="M44">
        <v>1658245873.1</v>
      </c>
      <c r="N44">
        <f>(O44)/1000</f>
        <v>0</v>
      </c>
      <c r="O44">
        <f>1000*CY44*AM44*(CU44-CV44)/(100*CN44*(1000-AM44*CU44))</f>
        <v>0</v>
      </c>
      <c r="P44">
        <f>CY44*AM44*(CT44-CS44*(1000-AM44*CV44)/(1000-AM44*CU44))/(100*CN44)</f>
        <v>0</v>
      </c>
      <c r="Q44">
        <f>CS44 - IF(AM44&gt;1, P44*CN44*100.0/(AO44*DG44), 0)</f>
        <v>0</v>
      </c>
      <c r="R44">
        <f>((X44-N44/2)*Q44-P44)/(X44+N44/2)</f>
        <v>0</v>
      </c>
      <c r="S44">
        <f>R44*(CZ44+DA44)/1000.0</f>
        <v>0</v>
      </c>
      <c r="T44">
        <f>(CS44 - IF(AM44&gt;1, P44*CN44*100.0/(AO44*DG44), 0))*(CZ44+DA44)/1000.0</f>
        <v>0</v>
      </c>
      <c r="U44">
        <f>2.0/((1/W44-1/V44)+SIGN(W44)*SQRT((1/W44-1/V44)*(1/W44-1/V44) + 4*CO44/((CO44+1)*(CO44+1))*(2*1/W44*1/V44-1/V44*1/V44)))</f>
        <v>0</v>
      </c>
      <c r="V44">
        <f>IF(LEFT(CP44,1)&lt;&gt;"0",IF(LEFT(CP44,1)="1",3.0,CQ44),$D$5+$E$5*(DG44*CZ44/($K$5*1000))+$F$5*(DG44*CZ44/($K$5*1000))*MAX(MIN(CN44,$J$5),$I$5)*MAX(MIN(CN44,$J$5),$I$5)+$G$5*MAX(MIN(CN44,$J$5),$I$5)*(DG44*CZ44/($K$5*1000))+$H$5*(DG44*CZ44/($K$5*1000))*(DG44*CZ44/($K$5*1000)))</f>
        <v>0</v>
      </c>
      <c r="W44">
        <f>N44*(1000-(1000*0.61365*exp(17.502*AA44/(240.97+AA44))/(CZ44+DA44)+CU44)/2)/(1000*0.61365*exp(17.502*AA44/(240.97+AA44))/(CZ44+DA44)-CU44)</f>
        <v>0</v>
      </c>
      <c r="X44">
        <f>1/((CO44+1)/(U44/1.6)+1/(V44/1.37)) + CO44/((CO44+1)/(U44/1.6) + CO44/(V44/1.37))</f>
        <v>0</v>
      </c>
      <c r="Y44">
        <f>(CJ44*CM44)</f>
        <v>0</v>
      </c>
      <c r="Z44">
        <f>(DB44+(Y44+2*0.95*5.67E-8*(((DB44+$B$7)+273)^4-(DB44+273)^4)-44100*N44)/(1.84*29.3*V44+8*0.95*5.67E-8*(DB44+273)^3))</f>
        <v>0</v>
      </c>
      <c r="AA44">
        <f>($C$7*DC44+$D$7*DD44+$E$7*Z44)</f>
        <v>0</v>
      </c>
      <c r="AB44">
        <f>0.61365*exp(17.502*AA44/(240.97+AA44))</f>
        <v>0</v>
      </c>
      <c r="AC44">
        <f>(AD44/AE44*100)</f>
        <v>0</v>
      </c>
      <c r="AD44">
        <f>CU44*(CZ44+DA44)/1000</f>
        <v>0</v>
      </c>
      <c r="AE44">
        <f>0.61365*exp(17.502*DB44/(240.97+DB44))</f>
        <v>0</v>
      </c>
      <c r="AF44">
        <f>(AB44-CU44*(CZ44+DA44)/1000)</f>
        <v>0</v>
      </c>
      <c r="AG44">
        <f>(-N44*44100)</f>
        <v>0</v>
      </c>
      <c r="AH44">
        <f>2*29.3*V44*0.92*(DB44-AA44)</f>
        <v>0</v>
      </c>
      <c r="AI44">
        <f>2*0.95*5.67E-8*(((DB44+$B$7)+273)^4-(AA44+273)^4)</f>
        <v>0</v>
      </c>
      <c r="AJ44">
        <f>Y44+AI44+AG44+AH44</f>
        <v>0</v>
      </c>
      <c r="AK44">
        <v>0</v>
      </c>
      <c r="AL44">
        <v>0</v>
      </c>
      <c r="AM44">
        <f>IF(AK44*$H$13&gt;=AO44,1.0,(AO44/(AO44-AK44*$H$13)))</f>
        <v>0</v>
      </c>
      <c r="AN44">
        <f>(AM44-1)*100</f>
        <v>0</v>
      </c>
      <c r="AO44">
        <f>MAX(0,($B$13+$C$13*DG44)/(1+$D$13*DG44)*CZ44/(DB44+273)*$E$13)</f>
        <v>0</v>
      </c>
      <c r="AP44" t="s">
        <v>414</v>
      </c>
      <c r="AQ44">
        <v>0</v>
      </c>
      <c r="AR44">
        <v>0</v>
      </c>
      <c r="AS44">
        <v>0</v>
      </c>
      <c r="AT44">
        <f>1-AR44/AS44</f>
        <v>0</v>
      </c>
      <c r="AU44">
        <v>-1</v>
      </c>
      <c r="AV44" t="s">
        <v>529</v>
      </c>
      <c r="AW44">
        <v>10456.1</v>
      </c>
      <c r="AX44">
        <v>786.670923076923</v>
      </c>
      <c r="AY44">
        <v>1018.16</v>
      </c>
      <c r="AZ44">
        <f>1-AX44/AY44</f>
        <v>0</v>
      </c>
      <c r="BA44">
        <v>0.5</v>
      </c>
      <c r="BB44">
        <f>CK44</f>
        <v>0</v>
      </c>
      <c r="BC44">
        <f>P44</f>
        <v>0</v>
      </c>
      <c r="BD44">
        <f>AZ44*BA44*BB44</f>
        <v>0</v>
      </c>
      <c r="BE44">
        <f>(BC44-AU44)/BB44</f>
        <v>0</v>
      </c>
      <c r="BF44">
        <f>(AS44-AY44)/AY44</f>
        <v>0</v>
      </c>
      <c r="BG44">
        <f>AR44/(AT44+AR44/AY44)</f>
        <v>0</v>
      </c>
      <c r="BH44" t="s">
        <v>414</v>
      </c>
      <c r="BI44">
        <v>0</v>
      </c>
      <c r="BJ44">
        <f>IF(BI44&lt;&gt;0, BI44, BG44)</f>
        <v>0</v>
      </c>
      <c r="BK44">
        <f>1-BJ44/AY44</f>
        <v>0</v>
      </c>
      <c r="BL44">
        <f>(AY44-AX44)/(AY44-BJ44)</f>
        <v>0</v>
      </c>
      <c r="BM44">
        <f>(AS44-AY44)/(AS44-BJ44)</f>
        <v>0</v>
      </c>
      <c r="BN44">
        <f>(AY44-AX44)/(AY44-AR44)</f>
        <v>0</v>
      </c>
      <c r="BO44">
        <f>(AS44-AY44)/(AS44-AR44)</f>
        <v>0</v>
      </c>
      <c r="BP44">
        <f>(BL44*BJ44/AX44)</f>
        <v>0</v>
      </c>
      <c r="BQ44">
        <f>(1-BP44)</f>
        <v>0</v>
      </c>
      <c r="BR44" t="s">
        <v>414</v>
      </c>
      <c r="BS44" t="s">
        <v>414</v>
      </c>
      <c r="BT44" t="s">
        <v>414</v>
      </c>
      <c r="BU44" t="s">
        <v>414</v>
      </c>
      <c r="BV44" t="s">
        <v>414</v>
      </c>
      <c r="BW44" t="s">
        <v>414</v>
      </c>
      <c r="BX44" t="s">
        <v>414</v>
      </c>
      <c r="BY44" t="s">
        <v>414</v>
      </c>
      <c r="BZ44" t="s">
        <v>414</v>
      </c>
      <c r="CA44" t="s">
        <v>414</v>
      </c>
      <c r="CB44" t="s">
        <v>414</v>
      </c>
      <c r="CC44" t="s">
        <v>414</v>
      </c>
      <c r="CD44" t="s">
        <v>414</v>
      </c>
      <c r="CE44" t="s">
        <v>414</v>
      </c>
      <c r="CF44" t="s">
        <v>414</v>
      </c>
      <c r="CG44" t="s">
        <v>414</v>
      </c>
      <c r="CH44" t="s">
        <v>414</v>
      </c>
      <c r="CI44" t="s">
        <v>414</v>
      </c>
      <c r="CJ44">
        <f>$B$11*DH44+$C$11*DI44+$F$11*DT44*(1-DW44)</f>
        <v>0</v>
      </c>
      <c r="CK44">
        <f>CJ44*CL44</f>
        <v>0</v>
      </c>
      <c r="CL44">
        <f>($B$11*$D$9+$C$11*$D$9+$F$11*((EG44+DY44)/MAX(EG44+DY44+EH44, 0.1)*$I$9+EH44/MAX(EG44+DY44+EH44, 0.1)*$J$9))/($B$11+$C$11+$F$11)</f>
        <v>0</v>
      </c>
      <c r="CM44">
        <f>($B$11*$K$9+$C$11*$K$9+$F$11*((EG44+DY44)/MAX(EG44+DY44+EH44, 0.1)*$P$9+EH44/MAX(EG44+DY44+EH44, 0.1)*$Q$9))/($B$11+$C$11+$F$11)</f>
        <v>0</v>
      </c>
      <c r="CN44">
        <v>6</v>
      </c>
      <c r="CO44">
        <v>0.5</v>
      </c>
      <c r="CP44" t="s">
        <v>416</v>
      </c>
      <c r="CQ44">
        <v>2</v>
      </c>
      <c r="CR44">
        <v>1658245873.1</v>
      </c>
      <c r="CS44">
        <v>1199.701</v>
      </c>
      <c r="CT44">
        <v>1234.24</v>
      </c>
      <c r="CU44">
        <v>26.4964</v>
      </c>
      <c r="CV44">
        <v>21.9898</v>
      </c>
      <c r="CW44">
        <v>1170.79</v>
      </c>
      <c r="CX44">
        <v>23.2586</v>
      </c>
      <c r="CY44">
        <v>600.2859999999999</v>
      </c>
      <c r="CZ44">
        <v>101.161</v>
      </c>
      <c r="DA44">
        <v>0.100113</v>
      </c>
      <c r="DB44">
        <v>28.5664</v>
      </c>
      <c r="DC44">
        <v>28.8727</v>
      </c>
      <c r="DD44">
        <v>999.9</v>
      </c>
      <c r="DE44">
        <v>0</v>
      </c>
      <c r="DF44">
        <v>0</v>
      </c>
      <c r="DG44">
        <v>10005</v>
      </c>
      <c r="DH44">
        <v>0</v>
      </c>
      <c r="DI44">
        <v>1544.43</v>
      </c>
      <c r="DJ44">
        <v>-34.7155</v>
      </c>
      <c r="DK44">
        <v>1232.17</v>
      </c>
      <c r="DL44">
        <v>1261.99</v>
      </c>
      <c r="DM44">
        <v>4.50661</v>
      </c>
      <c r="DN44">
        <v>1234.24</v>
      </c>
      <c r="DO44">
        <v>21.9898</v>
      </c>
      <c r="DP44">
        <v>2.68041</v>
      </c>
      <c r="DQ44">
        <v>2.22452</v>
      </c>
      <c r="DR44">
        <v>22.1655</v>
      </c>
      <c r="DS44">
        <v>19.14</v>
      </c>
      <c r="DT44">
        <v>1499.97</v>
      </c>
      <c r="DU44">
        <v>0.9729910000000001</v>
      </c>
      <c r="DV44">
        <v>0.0270089</v>
      </c>
      <c r="DW44">
        <v>0</v>
      </c>
      <c r="DX44">
        <v>787.795</v>
      </c>
      <c r="DY44">
        <v>4.99931</v>
      </c>
      <c r="DZ44">
        <v>19881.9</v>
      </c>
      <c r="EA44">
        <v>13258.9</v>
      </c>
      <c r="EB44">
        <v>36.062</v>
      </c>
      <c r="EC44">
        <v>38.187</v>
      </c>
      <c r="ED44">
        <v>36.562</v>
      </c>
      <c r="EE44">
        <v>36.875</v>
      </c>
      <c r="EF44">
        <v>37.812</v>
      </c>
      <c r="EG44">
        <v>1454.59</v>
      </c>
      <c r="EH44">
        <v>40.38</v>
      </c>
      <c r="EI44">
        <v>0</v>
      </c>
      <c r="EJ44">
        <v>146.3000001907349</v>
      </c>
      <c r="EK44">
        <v>0</v>
      </c>
      <c r="EL44">
        <v>786.670923076923</v>
      </c>
      <c r="EM44">
        <v>18.76724785541868</v>
      </c>
      <c r="EN44">
        <v>78.84443481421825</v>
      </c>
      <c r="EO44">
        <v>19878.9</v>
      </c>
      <c r="EP44">
        <v>15</v>
      </c>
      <c r="EQ44">
        <v>1658245904.1</v>
      </c>
      <c r="ER44" t="s">
        <v>530</v>
      </c>
      <c r="ES44">
        <v>1658245904.1</v>
      </c>
      <c r="ET44">
        <v>1658245767.1</v>
      </c>
      <c r="EU44">
        <v>24</v>
      </c>
      <c r="EV44">
        <v>-0.06900000000000001</v>
      </c>
      <c r="EW44">
        <v>-0.008</v>
      </c>
      <c r="EX44">
        <v>28.911</v>
      </c>
      <c r="EY44">
        <v>2.898</v>
      </c>
      <c r="EZ44">
        <v>1233</v>
      </c>
      <c r="FA44">
        <v>21</v>
      </c>
      <c r="FB44">
        <v>0.15</v>
      </c>
      <c r="FC44">
        <v>0.03</v>
      </c>
      <c r="FD44">
        <v>-34.9341225</v>
      </c>
      <c r="FE44">
        <v>-1.191238649155522</v>
      </c>
      <c r="FF44">
        <v>0.243825245296196</v>
      </c>
      <c r="FG44">
        <v>1</v>
      </c>
      <c r="FH44">
        <v>1198.953666666667</v>
      </c>
      <c r="FI44">
        <v>3.622424916571828</v>
      </c>
      <c r="FJ44">
        <v>0.2686445400317619</v>
      </c>
      <c r="FK44">
        <v>1</v>
      </c>
      <c r="FL44">
        <v>4.481804250000001</v>
      </c>
      <c r="FM44">
        <v>0.3030701313320622</v>
      </c>
      <c r="FN44">
        <v>0.03162051801342761</v>
      </c>
      <c r="FO44">
        <v>1</v>
      </c>
      <c r="FP44">
        <v>26.51277333333333</v>
      </c>
      <c r="FQ44">
        <v>-0.06750433815349255</v>
      </c>
      <c r="FR44">
        <v>0.007715868209231052</v>
      </c>
      <c r="FS44">
        <v>1</v>
      </c>
      <c r="FT44">
        <v>4</v>
      </c>
      <c r="FU44">
        <v>4</v>
      </c>
      <c r="FV44" t="s">
        <v>426</v>
      </c>
      <c r="FW44">
        <v>3.1775</v>
      </c>
      <c r="FX44">
        <v>2.79711</v>
      </c>
      <c r="FY44">
        <v>0.212222</v>
      </c>
      <c r="FZ44">
        <v>0.22029</v>
      </c>
      <c r="GA44">
        <v>0.118467</v>
      </c>
      <c r="GB44">
        <v>0.113965</v>
      </c>
      <c r="GC44">
        <v>24560</v>
      </c>
      <c r="GD44">
        <v>19345.3</v>
      </c>
      <c r="GE44">
        <v>29271</v>
      </c>
      <c r="GF44">
        <v>24264.1</v>
      </c>
      <c r="GG44">
        <v>32686.6</v>
      </c>
      <c r="GH44">
        <v>31389.2</v>
      </c>
      <c r="GI44">
        <v>40763.3</v>
      </c>
      <c r="GJ44">
        <v>39585.5</v>
      </c>
      <c r="GK44">
        <v>2.16838</v>
      </c>
      <c r="GL44">
        <v>1.8692</v>
      </c>
      <c r="GM44">
        <v>0.134893</v>
      </c>
      <c r="GN44">
        <v>0</v>
      </c>
      <c r="GO44">
        <v>26.6694</v>
      </c>
      <c r="GP44">
        <v>999.9</v>
      </c>
      <c r="GQ44">
        <v>60.4</v>
      </c>
      <c r="GR44">
        <v>34.4</v>
      </c>
      <c r="GS44">
        <v>32.6187</v>
      </c>
      <c r="GT44">
        <v>62.4748</v>
      </c>
      <c r="GU44">
        <v>39.9319</v>
      </c>
      <c r="GV44">
        <v>1</v>
      </c>
      <c r="GW44">
        <v>0.0347764</v>
      </c>
      <c r="GX44">
        <v>-1.10691</v>
      </c>
      <c r="GY44">
        <v>20.2572</v>
      </c>
      <c r="GZ44">
        <v>5.22478</v>
      </c>
      <c r="HA44">
        <v>11.9081</v>
      </c>
      <c r="HB44">
        <v>4.9634</v>
      </c>
      <c r="HC44">
        <v>3.29133</v>
      </c>
      <c r="HD44">
        <v>9999</v>
      </c>
      <c r="HE44">
        <v>9999</v>
      </c>
      <c r="HF44">
        <v>9999</v>
      </c>
      <c r="HG44">
        <v>999.9</v>
      </c>
      <c r="HH44">
        <v>1.8773</v>
      </c>
      <c r="HI44">
        <v>1.87558</v>
      </c>
      <c r="HJ44">
        <v>1.87429</v>
      </c>
      <c r="HK44">
        <v>1.87353</v>
      </c>
      <c r="HL44">
        <v>1.87499</v>
      </c>
      <c r="HM44">
        <v>1.86996</v>
      </c>
      <c r="HN44">
        <v>1.87408</v>
      </c>
      <c r="HO44">
        <v>1.87921</v>
      </c>
      <c r="HP44">
        <v>0</v>
      </c>
      <c r="HQ44">
        <v>0</v>
      </c>
      <c r="HR44">
        <v>0</v>
      </c>
      <c r="HS44">
        <v>0</v>
      </c>
      <c r="HT44" t="s">
        <v>419</v>
      </c>
      <c r="HU44" t="s">
        <v>420</v>
      </c>
      <c r="HV44" t="s">
        <v>421</v>
      </c>
      <c r="HW44" t="s">
        <v>422</v>
      </c>
      <c r="HX44" t="s">
        <v>422</v>
      </c>
      <c r="HY44" t="s">
        <v>421</v>
      </c>
      <c r="HZ44">
        <v>0</v>
      </c>
      <c r="IA44">
        <v>100</v>
      </c>
      <c r="IB44">
        <v>100</v>
      </c>
      <c r="IC44">
        <v>28.911</v>
      </c>
      <c r="ID44">
        <v>3.2378</v>
      </c>
      <c r="IE44">
        <v>13.73930599631557</v>
      </c>
      <c r="IF44">
        <v>0.01978926573752289</v>
      </c>
      <c r="IG44">
        <v>-7.274561305773912E-06</v>
      </c>
      <c r="IH44">
        <v>1.119864253144479E-09</v>
      </c>
      <c r="II44">
        <v>1.295038798349428</v>
      </c>
      <c r="IJ44">
        <v>0.1326643661050919</v>
      </c>
      <c r="IK44">
        <v>-0.003773007815557471</v>
      </c>
      <c r="IL44">
        <v>7.139450426060361E-05</v>
      </c>
      <c r="IM44">
        <v>-10</v>
      </c>
      <c r="IN44">
        <v>1836</v>
      </c>
      <c r="IO44">
        <v>-0</v>
      </c>
      <c r="IP44">
        <v>23</v>
      </c>
      <c r="IQ44">
        <v>2</v>
      </c>
      <c r="IR44">
        <v>1.8</v>
      </c>
      <c r="IS44">
        <v>2.64771</v>
      </c>
      <c r="IT44">
        <v>2.39868</v>
      </c>
      <c r="IU44">
        <v>1.42578</v>
      </c>
      <c r="IV44">
        <v>2.27539</v>
      </c>
      <c r="IW44">
        <v>1.54785</v>
      </c>
      <c r="IX44">
        <v>2.36084</v>
      </c>
      <c r="IY44">
        <v>37.8679</v>
      </c>
      <c r="IZ44">
        <v>14.7975</v>
      </c>
      <c r="JA44">
        <v>18</v>
      </c>
      <c r="JB44">
        <v>632.785</v>
      </c>
      <c r="JC44">
        <v>424.339</v>
      </c>
      <c r="JD44">
        <v>28.4388</v>
      </c>
      <c r="JE44">
        <v>27.801</v>
      </c>
      <c r="JF44">
        <v>30.0004</v>
      </c>
      <c r="JG44">
        <v>27.5992</v>
      </c>
      <c r="JH44">
        <v>27.5238</v>
      </c>
      <c r="JI44">
        <v>53.029</v>
      </c>
      <c r="JJ44">
        <v>33.776</v>
      </c>
      <c r="JK44">
        <v>82.83280000000001</v>
      </c>
      <c r="JL44">
        <v>28.4928</v>
      </c>
      <c r="JM44">
        <v>1233.98</v>
      </c>
      <c r="JN44">
        <v>21.9787</v>
      </c>
      <c r="JO44">
        <v>95.9024</v>
      </c>
      <c r="JP44">
        <v>100.715</v>
      </c>
    </row>
    <row r="45" spans="1:276">
      <c r="A45">
        <v>29</v>
      </c>
      <c r="B45">
        <v>1658246025.1</v>
      </c>
      <c r="C45">
        <v>4484.5</v>
      </c>
      <c r="D45" t="s">
        <v>531</v>
      </c>
      <c r="E45" t="s">
        <v>532</v>
      </c>
      <c r="F45" t="s">
        <v>408</v>
      </c>
      <c r="G45" t="s">
        <v>409</v>
      </c>
      <c r="H45" t="s">
        <v>410</v>
      </c>
      <c r="J45" t="s">
        <v>411</v>
      </c>
      <c r="K45" t="s">
        <v>481</v>
      </c>
      <c r="L45" t="s">
        <v>482</v>
      </c>
      <c r="M45">
        <v>1658246025.1</v>
      </c>
      <c r="N45">
        <f>(O45)/1000</f>
        <v>0</v>
      </c>
      <c r="O45">
        <f>1000*CY45*AM45*(CU45-CV45)/(100*CN45*(1000-AM45*CU45))</f>
        <v>0</v>
      </c>
      <c r="P45">
        <f>CY45*AM45*(CT45-CS45*(1000-AM45*CV45)/(1000-AM45*CU45))/(100*CN45)</f>
        <v>0</v>
      </c>
      <c r="Q45">
        <f>CS45 - IF(AM45&gt;1, P45*CN45*100.0/(AO45*DG45), 0)</f>
        <v>0</v>
      </c>
      <c r="R45">
        <f>((X45-N45/2)*Q45-P45)/(X45+N45/2)</f>
        <v>0</v>
      </c>
      <c r="S45">
        <f>R45*(CZ45+DA45)/1000.0</f>
        <v>0</v>
      </c>
      <c r="T45">
        <f>(CS45 - IF(AM45&gt;1, P45*CN45*100.0/(AO45*DG45), 0))*(CZ45+DA45)/1000.0</f>
        <v>0</v>
      </c>
      <c r="U45">
        <f>2.0/((1/W45-1/V45)+SIGN(W45)*SQRT((1/W45-1/V45)*(1/W45-1/V45) + 4*CO45/((CO45+1)*(CO45+1))*(2*1/W45*1/V45-1/V45*1/V45)))</f>
        <v>0</v>
      </c>
      <c r="V45">
        <f>IF(LEFT(CP45,1)&lt;&gt;"0",IF(LEFT(CP45,1)="1",3.0,CQ45),$D$5+$E$5*(DG45*CZ45/($K$5*1000))+$F$5*(DG45*CZ45/($K$5*1000))*MAX(MIN(CN45,$J$5),$I$5)*MAX(MIN(CN45,$J$5),$I$5)+$G$5*MAX(MIN(CN45,$J$5),$I$5)*(DG45*CZ45/($K$5*1000))+$H$5*(DG45*CZ45/($K$5*1000))*(DG45*CZ45/($K$5*1000)))</f>
        <v>0</v>
      </c>
      <c r="W45">
        <f>N45*(1000-(1000*0.61365*exp(17.502*AA45/(240.97+AA45))/(CZ45+DA45)+CU45)/2)/(1000*0.61365*exp(17.502*AA45/(240.97+AA45))/(CZ45+DA45)-CU45)</f>
        <v>0</v>
      </c>
      <c r="X45">
        <f>1/((CO45+1)/(U45/1.6)+1/(V45/1.37)) + CO45/((CO45+1)/(U45/1.6) + CO45/(V45/1.37))</f>
        <v>0</v>
      </c>
      <c r="Y45">
        <f>(CJ45*CM45)</f>
        <v>0</v>
      </c>
      <c r="Z45">
        <f>(DB45+(Y45+2*0.95*5.67E-8*(((DB45+$B$7)+273)^4-(DB45+273)^4)-44100*N45)/(1.84*29.3*V45+8*0.95*5.67E-8*(DB45+273)^3))</f>
        <v>0</v>
      </c>
      <c r="AA45">
        <f>($C$7*DC45+$D$7*DD45+$E$7*Z45)</f>
        <v>0</v>
      </c>
      <c r="AB45">
        <f>0.61365*exp(17.502*AA45/(240.97+AA45))</f>
        <v>0</v>
      </c>
      <c r="AC45">
        <f>(AD45/AE45*100)</f>
        <v>0</v>
      </c>
      <c r="AD45">
        <f>CU45*(CZ45+DA45)/1000</f>
        <v>0</v>
      </c>
      <c r="AE45">
        <f>0.61365*exp(17.502*DB45/(240.97+DB45))</f>
        <v>0</v>
      </c>
      <c r="AF45">
        <f>(AB45-CU45*(CZ45+DA45)/1000)</f>
        <v>0</v>
      </c>
      <c r="AG45">
        <f>(-N45*44100)</f>
        <v>0</v>
      </c>
      <c r="AH45">
        <f>2*29.3*V45*0.92*(DB45-AA45)</f>
        <v>0</v>
      </c>
      <c r="AI45">
        <f>2*0.95*5.67E-8*(((DB45+$B$7)+273)^4-(AA45+273)^4)</f>
        <v>0</v>
      </c>
      <c r="AJ45">
        <f>Y45+AI45+AG45+AH45</f>
        <v>0</v>
      </c>
      <c r="AK45">
        <v>0</v>
      </c>
      <c r="AL45">
        <v>0</v>
      </c>
      <c r="AM45">
        <f>IF(AK45*$H$13&gt;=AO45,1.0,(AO45/(AO45-AK45*$H$13)))</f>
        <v>0</v>
      </c>
      <c r="AN45">
        <f>(AM45-1)*100</f>
        <v>0</v>
      </c>
      <c r="AO45">
        <f>MAX(0,($B$13+$C$13*DG45)/(1+$D$13*DG45)*CZ45/(DB45+273)*$E$13)</f>
        <v>0</v>
      </c>
      <c r="AP45" t="s">
        <v>414</v>
      </c>
      <c r="AQ45">
        <v>0</v>
      </c>
      <c r="AR45">
        <v>0</v>
      </c>
      <c r="AS45">
        <v>0</v>
      </c>
      <c r="AT45">
        <f>1-AR45/AS45</f>
        <v>0</v>
      </c>
      <c r="AU45">
        <v>-1</v>
      </c>
      <c r="AV45" t="s">
        <v>533</v>
      </c>
      <c r="AW45">
        <v>10456.4</v>
      </c>
      <c r="AX45">
        <v>785.726923076923</v>
      </c>
      <c r="AY45">
        <v>1013.04</v>
      </c>
      <c r="AZ45">
        <f>1-AX45/AY45</f>
        <v>0</v>
      </c>
      <c r="BA45">
        <v>0.5</v>
      </c>
      <c r="BB45">
        <f>CK45</f>
        <v>0</v>
      </c>
      <c r="BC45">
        <f>P45</f>
        <v>0</v>
      </c>
      <c r="BD45">
        <f>AZ45*BA45*BB45</f>
        <v>0</v>
      </c>
      <c r="BE45">
        <f>(BC45-AU45)/BB45</f>
        <v>0</v>
      </c>
      <c r="BF45">
        <f>(AS45-AY45)/AY45</f>
        <v>0</v>
      </c>
      <c r="BG45">
        <f>AR45/(AT45+AR45/AY45)</f>
        <v>0</v>
      </c>
      <c r="BH45" t="s">
        <v>414</v>
      </c>
      <c r="BI45">
        <v>0</v>
      </c>
      <c r="BJ45">
        <f>IF(BI45&lt;&gt;0, BI45, BG45)</f>
        <v>0</v>
      </c>
      <c r="BK45">
        <f>1-BJ45/AY45</f>
        <v>0</v>
      </c>
      <c r="BL45">
        <f>(AY45-AX45)/(AY45-BJ45)</f>
        <v>0</v>
      </c>
      <c r="BM45">
        <f>(AS45-AY45)/(AS45-BJ45)</f>
        <v>0</v>
      </c>
      <c r="BN45">
        <f>(AY45-AX45)/(AY45-AR45)</f>
        <v>0</v>
      </c>
      <c r="BO45">
        <f>(AS45-AY45)/(AS45-AR45)</f>
        <v>0</v>
      </c>
      <c r="BP45">
        <f>(BL45*BJ45/AX45)</f>
        <v>0</v>
      </c>
      <c r="BQ45">
        <f>(1-BP45)</f>
        <v>0</v>
      </c>
      <c r="BR45" t="s">
        <v>414</v>
      </c>
      <c r="BS45" t="s">
        <v>414</v>
      </c>
      <c r="BT45" t="s">
        <v>414</v>
      </c>
      <c r="BU45" t="s">
        <v>414</v>
      </c>
      <c r="BV45" t="s">
        <v>414</v>
      </c>
      <c r="BW45" t="s">
        <v>414</v>
      </c>
      <c r="BX45" t="s">
        <v>414</v>
      </c>
      <c r="BY45" t="s">
        <v>414</v>
      </c>
      <c r="BZ45" t="s">
        <v>414</v>
      </c>
      <c r="CA45" t="s">
        <v>414</v>
      </c>
      <c r="CB45" t="s">
        <v>414</v>
      </c>
      <c r="CC45" t="s">
        <v>414</v>
      </c>
      <c r="CD45" t="s">
        <v>414</v>
      </c>
      <c r="CE45" t="s">
        <v>414</v>
      </c>
      <c r="CF45" t="s">
        <v>414</v>
      </c>
      <c r="CG45" t="s">
        <v>414</v>
      </c>
      <c r="CH45" t="s">
        <v>414</v>
      </c>
      <c r="CI45" t="s">
        <v>414</v>
      </c>
      <c r="CJ45">
        <f>$B$11*DH45+$C$11*DI45+$F$11*DT45*(1-DW45)</f>
        <v>0</v>
      </c>
      <c r="CK45">
        <f>CJ45*CL45</f>
        <v>0</v>
      </c>
      <c r="CL45">
        <f>($B$11*$D$9+$C$11*$D$9+$F$11*((EG45+DY45)/MAX(EG45+DY45+EH45, 0.1)*$I$9+EH45/MAX(EG45+DY45+EH45, 0.1)*$J$9))/($B$11+$C$11+$F$11)</f>
        <v>0</v>
      </c>
      <c r="CM45">
        <f>($B$11*$K$9+$C$11*$K$9+$F$11*((EG45+DY45)/MAX(EG45+DY45+EH45, 0.1)*$P$9+EH45/MAX(EG45+DY45+EH45, 0.1)*$Q$9))/($B$11+$C$11+$F$11)</f>
        <v>0</v>
      </c>
      <c r="CN45">
        <v>6</v>
      </c>
      <c r="CO45">
        <v>0.5</v>
      </c>
      <c r="CP45" t="s">
        <v>416</v>
      </c>
      <c r="CQ45">
        <v>2</v>
      </c>
      <c r="CR45">
        <v>1658246025.1</v>
      </c>
      <c r="CS45">
        <v>1499.758</v>
      </c>
      <c r="CT45">
        <v>1535.03</v>
      </c>
      <c r="CU45">
        <v>26.6902</v>
      </c>
      <c r="CV45">
        <v>22.1933</v>
      </c>
      <c r="CW45">
        <v>1469</v>
      </c>
      <c r="CX45">
        <v>23.4392</v>
      </c>
      <c r="CY45">
        <v>600.273</v>
      </c>
      <c r="CZ45">
        <v>101.16</v>
      </c>
      <c r="DA45">
        <v>0.0996549</v>
      </c>
      <c r="DB45">
        <v>28.6597</v>
      </c>
      <c r="DC45">
        <v>28.9663</v>
      </c>
      <c r="DD45">
        <v>999.9</v>
      </c>
      <c r="DE45">
        <v>0</v>
      </c>
      <c r="DF45">
        <v>0</v>
      </c>
      <c r="DG45">
        <v>10052.5</v>
      </c>
      <c r="DH45">
        <v>0</v>
      </c>
      <c r="DI45">
        <v>1556.69</v>
      </c>
      <c r="DJ45">
        <v>-35.4308</v>
      </c>
      <c r="DK45">
        <v>1540.72</v>
      </c>
      <c r="DL45">
        <v>1569.87</v>
      </c>
      <c r="DM45">
        <v>4.49697</v>
      </c>
      <c r="DN45">
        <v>1535.03</v>
      </c>
      <c r="DO45">
        <v>22.1933</v>
      </c>
      <c r="DP45">
        <v>2.69998</v>
      </c>
      <c r="DQ45">
        <v>2.24507</v>
      </c>
      <c r="DR45">
        <v>22.285</v>
      </c>
      <c r="DS45">
        <v>19.2876</v>
      </c>
      <c r="DT45">
        <v>1500.07</v>
      </c>
      <c r="DU45">
        <v>0.973012</v>
      </c>
      <c r="DV45">
        <v>0.0269885</v>
      </c>
      <c r="DW45">
        <v>0</v>
      </c>
      <c r="DX45">
        <v>785.96</v>
      </c>
      <c r="DY45">
        <v>4.99931</v>
      </c>
      <c r="DZ45">
        <v>20091.9</v>
      </c>
      <c r="EA45">
        <v>13259.9</v>
      </c>
      <c r="EB45">
        <v>36</v>
      </c>
      <c r="EC45">
        <v>38.062</v>
      </c>
      <c r="ED45">
        <v>36.5</v>
      </c>
      <c r="EE45">
        <v>36.937</v>
      </c>
      <c r="EF45">
        <v>37.812</v>
      </c>
      <c r="EG45">
        <v>1454.72</v>
      </c>
      <c r="EH45">
        <v>40.35</v>
      </c>
      <c r="EI45">
        <v>0</v>
      </c>
      <c r="EJ45">
        <v>151.3000001907349</v>
      </c>
      <c r="EK45">
        <v>0</v>
      </c>
      <c r="EL45">
        <v>785.726923076923</v>
      </c>
      <c r="EM45">
        <v>-6.662358969304399</v>
      </c>
      <c r="EN45">
        <v>-8.953842486622158</v>
      </c>
      <c r="EO45">
        <v>19955.91923076923</v>
      </c>
      <c r="EP45">
        <v>15</v>
      </c>
      <c r="EQ45">
        <v>1658246058.6</v>
      </c>
      <c r="ER45" t="s">
        <v>534</v>
      </c>
      <c r="ES45">
        <v>1658246058.6</v>
      </c>
      <c r="ET45">
        <v>1658245767.1</v>
      </c>
      <c r="EU45">
        <v>25</v>
      </c>
      <c r="EV45">
        <v>-0.03</v>
      </c>
      <c r="EW45">
        <v>-0.008</v>
      </c>
      <c r="EX45">
        <v>30.758</v>
      </c>
      <c r="EY45">
        <v>2.898</v>
      </c>
      <c r="EZ45">
        <v>1535</v>
      </c>
      <c r="FA45">
        <v>21</v>
      </c>
      <c r="FB45">
        <v>0.21</v>
      </c>
      <c r="FC45">
        <v>0.03</v>
      </c>
      <c r="FD45">
        <v>-35.4481512195122</v>
      </c>
      <c r="FE45">
        <v>1.493230662020843</v>
      </c>
      <c r="FF45">
        <v>0.3373240116564134</v>
      </c>
      <c r="FG45">
        <v>1</v>
      </c>
      <c r="FH45">
        <v>1499.588709677419</v>
      </c>
      <c r="FI45">
        <v>-0.5419354838716564</v>
      </c>
      <c r="FJ45">
        <v>0.0556916589274731</v>
      </c>
      <c r="FK45">
        <v>1</v>
      </c>
      <c r="FL45">
        <v>4.541007804878049</v>
      </c>
      <c r="FM45">
        <v>-0.2549034146341378</v>
      </c>
      <c r="FN45">
        <v>0.02839418297624985</v>
      </c>
      <c r="FO45">
        <v>1</v>
      </c>
      <c r="FP45">
        <v>26.71573548387097</v>
      </c>
      <c r="FQ45">
        <v>-0.2085048387096785</v>
      </c>
      <c r="FR45">
        <v>0.01615278960002378</v>
      </c>
      <c r="FS45">
        <v>1</v>
      </c>
      <c r="FT45">
        <v>4</v>
      </c>
      <c r="FU45">
        <v>4</v>
      </c>
      <c r="FV45" t="s">
        <v>426</v>
      </c>
      <c r="FW45">
        <v>3.17738</v>
      </c>
      <c r="FX45">
        <v>2.79707</v>
      </c>
      <c r="FY45">
        <v>0.244176</v>
      </c>
      <c r="FZ45">
        <v>0.251776</v>
      </c>
      <c r="GA45">
        <v>0.119086</v>
      </c>
      <c r="GB45">
        <v>0.114673</v>
      </c>
      <c r="GC45">
        <v>23558.7</v>
      </c>
      <c r="GD45">
        <v>18560.8</v>
      </c>
      <c r="GE45">
        <v>29265.4</v>
      </c>
      <c r="GF45">
        <v>24260.4</v>
      </c>
      <c r="GG45">
        <v>32657.2</v>
      </c>
      <c r="GH45">
        <v>31360.3</v>
      </c>
      <c r="GI45">
        <v>40754.1</v>
      </c>
      <c r="GJ45">
        <v>39579.6</v>
      </c>
      <c r="GK45">
        <v>2.1673</v>
      </c>
      <c r="GL45">
        <v>1.86843</v>
      </c>
      <c r="GM45">
        <v>0.12885</v>
      </c>
      <c r="GN45">
        <v>0</v>
      </c>
      <c r="GO45">
        <v>26.8622</v>
      </c>
      <c r="GP45">
        <v>999.9</v>
      </c>
      <c r="GQ45">
        <v>58.7</v>
      </c>
      <c r="GR45">
        <v>34.5</v>
      </c>
      <c r="GS45">
        <v>31.8792</v>
      </c>
      <c r="GT45">
        <v>61.7048</v>
      </c>
      <c r="GU45">
        <v>39.7676</v>
      </c>
      <c r="GV45">
        <v>1</v>
      </c>
      <c r="GW45">
        <v>0.0398222</v>
      </c>
      <c r="GX45">
        <v>-0.14912</v>
      </c>
      <c r="GY45">
        <v>20.2623</v>
      </c>
      <c r="GZ45">
        <v>5.22822</v>
      </c>
      <c r="HA45">
        <v>11.9081</v>
      </c>
      <c r="HB45">
        <v>4.9636</v>
      </c>
      <c r="HC45">
        <v>3.292</v>
      </c>
      <c r="HD45">
        <v>9999</v>
      </c>
      <c r="HE45">
        <v>9999</v>
      </c>
      <c r="HF45">
        <v>9999</v>
      </c>
      <c r="HG45">
        <v>999.9</v>
      </c>
      <c r="HH45">
        <v>1.87729</v>
      </c>
      <c r="HI45">
        <v>1.87557</v>
      </c>
      <c r="HJ45">
        <v>1.8743</v>
      </c>
      <c r="HK45">
        <v>1.87349</v>
      </c>
      <c r="HL45">
        <v>1.875</v>
      </c>
      <c r="HM45">
        <v>1.86994</v>
      </c>
      <c r="HN45">
        <v>1.87408</v>
      </c>
      <c r="HO45">
        <v>1.87923</v>
      </c>
      <c r="HP45">
        <v>0</v>
      </c>
      <c r="HQ45">
        <v>0</v>
      </c>
      <c r="HR45">
        <v>0</v>
      </c>
      <c r="HS45">
        <v>0</v>
      </c>
      <c r="HT45" t="s">
        <v>419</v>
      </c>
      <c r="HU45" t="s">
        <v>420</v>
      </c>
      <c r="HV45" t="s">
        <v>421</v>
      </c>
      <c r="HW45" t="s">
        <v>422</v>
      </c>
      <c r="HX45" t="s">
        <v>422</v>
      </c>
      <c r="HY45" t="s">
        <v>421</v>
      </c>
      <c r="HZ45">
        <v>0</v>
      </c>
      <c r="IA45">
        <v>100</v>
      </c>
      <c r="IB45">
        <v>100</v>
      </c>
      <c r="IC45">
        <v>30.758</v>
      </c>
      <c r="ID45">
        <v>3.251</v>
      </c>
      <c r="IE45">
        <v>13.67089428274628</v>
      </c>
      <c r="IF45">
        <v>0.01978926573752289</v>
      </c>
      <c r="IG45">
        <v>-7.274561305773912E-06</v>
      </c>
      <c r="IH45">
        <v>1.119864253144479E-09</v>
      </c>
      <c r="II45">
        <v>1.295038798349428</v>
      </c>
      <c r="IJ45">
        <v>0.1326643661050919</v>
      </c>
      <c r="IK45">
        <v>-0.003773007815557471</v>
      </c>
      <c r="IL45">
        <v>7.139450426060361E-05</v>
      </c>
      <c r="IM45">
        <v>-10</v>
      </c>
      <c r="IN45">
        <v>1836</v>
      </c>
      <c r="IO45">
        <v>-0</v>
      </c>
      <c r="IP45">
        <v>23</v>
      </c>
      <c r="IQ45">
        <v>2</v>
      </c>
      <c r="IR45">
        <v>4.3</v>
      </c>
      <c r="IS45">
        <v>3.17139</v>
      </c>
      <c r="IT45">
        <v>2.38892</v>
      </c>
      <c r="IU45">
        <v>1.42578</v>
      </c>
      <c r="IV45">
        <v>2.27539</v>
      </c>
      <c r="IW45">
        <v>1.54785</v>
      </c>
      <c r="IX45">
        <v>2.35229</v>
      </c>
      <c r="IY45">
        <v>38.0134</v>
      </c>
      <c r="IZ45">
        <v>14.78</v>
      </c>
      <c r="JA45">
        <v>18</v>
      </c>
      <c r="JB45">
        <v>632.822</v>
      </c>
      <c r="JC45">
        <v>424.489</v>
      </c>
      <c r="JD45">
        <v>27.7159</v>
      </c>
      <c r="JE45">
        <v>27.8752</v>
      </c>
      <c r="JF45">
        <v>30.0001</v>
      </c>
      <c r="JG45">
        <v>27.6777</v>
      </c>
      <c r="JH45">
        <v>27.6043</v>
      </c>
      <c r="JI45">
        <v>63.492</v>
      </c>
      <c r="JJ45">
        <v>31.1955</v>
      </c>
      <c r="JK45">
        <v>77.73560000000001</v>
      </c>
      <c r="JL45">
        <v>27.8879</v>
      </c>
      <c r="JM45">
        <v>1535.3</v>
      </c>
      <c r="JN45">
        <v>22.3083</v>
      </c>
      <c r="JO45">
        <v>95.8822</v>
      </c>
      <c r="JP45">
        <v>100.7</v>
      </c>
    </row>
    <row r="46" spans="1:276">
      <c r="A46">
        <v>30</v>
      </c>
      <c r="B46">
        <v>1658246179.6</v>
      </c>
      <c r="C46">
        <v>4639</v>
      </c>
      <c r="D46" t="s">
        <v>535</v>
      </c>
      <c r="E46" t="s">
        <v>536</v>
      </c>
      <c r="F46" t="s">
        <v>408</v>
      </c>
      <c r="G46" t="s">
        <v>409</v>
      </c>
      <c r="H46" t="s">
        <v>410</v>
      </c>
      <c r="J46" t="s">
        <v>411</v>
      </c>
      <c r="K46" t="s">
        <v>481</v>
      </c>
      <c r="L46" t="s">
        <v>482</v>
      </c>
      <c r="M46">
        <v>1658246179.6</v>
      </c>
      <c r="N46">
        <f>(O46)/1000</f>
        <v>0</v>
      </c>
      <c r="O46">
        <f>1000*CY46*AM46*(CU46-CV46)/(100*CN46*(1000-AM46*CU46))</f>
        <v>0</v>
      </c>
      <c r="P46">
        <f>CY46*AM46*(CT46-CS46*(1000-AM46*CV46)/(1000-AM46*CU46))/(100*CN46)</f>
        <v>0</v>
      </c>
      <c r="Q46">
        <f>CS46 - IF(AM46&gt;1, P46*CN46*100.0/(AO46*DG46), 0)</f>
        <v>0</v>
      </c>
      <c r="R46">
        <f>((X46-N46/2)*Q46-P46)/(X46+N46/2)</f>
        <v>0</v>
      </c>
      <c r="S46">
        <f>R46*(CZ46+DA46)/1000.0</f>
        <v>0</v>
      </c>
      <c r="T46">
        <f>(CS46 - IF(AM46&gt;1, P46*CN46*100.0/(AO46*DG46), 0))*(CZ46+DA46)/1000.0</f>
        <v>0</v>
      </c>
      <c r="U46">
        <f>2.0/((1/W46-1/V46)+SIGN(W46)*SQRT((1/W46-1/V46)*(1/W46-1/V46) + 4*CO46/((CO46+1)*(CO46+1))*(2*1/W46*1/V46-1/V46*1/V46)))</f>
        <v>0</v>
      </c>
      <c r="V46">
        <f>IF(LEFT(CP46,1)&lt;&gt;"0",IF(LEFT(CP46,1)="1",3.0,CQ46),$D$5+$E$5*(DG46*CZ46/($K$5*1000))+$F$5*(DG46*CZ46/($K$5*1000))*MAX(MIN(CN46,$J$5),$I$5)*MAX(MIN(CN46,$J$5),$I$5)+$G$5*MAX(MIN(CN46,$J$5),$I$5)*(DG46*CZ46/($K$5*1000))+$H$5*(DG46*CZ46/($K$5*1000))*(DG46*CZ46/($K$5*1000)))</f>
        <v>0</v>
      </c>
      <c r="W46">
        <f>N46*(1000-(1000*0.61365*exp(17.502*AA46/(240.97+AA46))/(CZ46+DA46)+CU46)/2)/(1000*0.61365*exp(17.502*AA46/(240.97+AA46))/(CZ46+DA46)-CU46)</f>
        <v>0</v>
      </c>
      <c r="X46">
        <f>1/((CO46+1)/(U46/1.6)+1/(V46/1.37)) + CO46/((CO46+1)/(U46/1.6) + CO46/(V46/1.37))</f>
        <v>0</v>
      </c>
      <c r="Y46">
        <f>(CJ46*CM46)</f>
        <v>0</v>
      </c>
      <c r="Z46">
        <f>(DB46+(Y46+2*0.95*5.67E-8*(((DB46+$B$7)+273)^4-(DB46+273)^4)-44100*N46)/(1.84*29.3*V46+8*0.95*5.67E-8*(DB46+273)^3))</f>
        <v>0</v>
      </c>
      <c r="AA46">
        <f>($C$7*DC46+$D$7*DD46+$E$7*Z46)</f>
        <v>0</v>
      </c>
      <c r="AB46">
        <f>0.61365*exp(17.502*AA46/(240.97+AA46))</f>
        <v>0</v>
      </c>
      <c r="AC46">
        <f>(AD46/AE46*100)</f>
        <v>0</v>
      </c>
      <c r="AD46">
        <f>CU46*(CZ46+DA46)/1000</f>
        <v>0</v>
      </c>
      <c r="AE46">
        <f>0.61365*exp(17.502*DB46/(240.97+DB46))</f>
        <v>0</v>
      </c>
      <c r="AF46">
        <f>(AB46-CU46*(CZ46+DA46)/1000)</f>
        <v>0</v>
      </c>
      <c r="AG46">
        <f>(-N46*44100)</f>
        <v>0</v>
      </c>
      <c r="AH46">
        <f>2*29.3*V46*0.92*(DB46-AA46)</f>
        <v>0</v>
      </c>
      <c r="AI46">
        <f>2*0.95*5.67E-8*(((DB46+$B$7)+273)^4-(AA46+273)^4)</f>
        <v>0</v>
      </c>
      <c r="AJ46">
        <f>Y46+AI46+AG46+AH46</f>
        <v>0</v>
      </c>
      <c r="AK46">
        <v>0</v>
      </c>
      <c r="AL46">
        <v>0</v>
      </c>
      <c r="AM46">
        <f>IF(AK46*$H$13&gt;=AO46,1.0,(AO46/(AO46-AK46*$H$13)))</f>
        <v>0</v>
      </c>
      <c r="AN46">
        <f>(AM46-1)*100</f>
        <v>0</v>
      </c>
      <c r="AO46">
        <f>MAX(0,($B$13+$C$13*DG46)/(1+$D$13*DG46)*CZ46/(DB46+273)*$E$13)</f>
        <v>0</v>
      </c>
      <c r="AP46" t="s">
        <v>414</v>
      </c>
      <c r="AQ46">
        <v>0</v>
      </c>
      <c r="AR46">
        <v>0</v>
      </c>
      <c r="AS46">
        <v>0</v>
      </c>
      <c r="AT46">
        <f>1-AR46/AS46</f>
        <v>0</v>
      </c>
      <c r="AU46">
        <v>-1</v>
      </c>
      <c r="AV46" t="s">
        <v>537</v>
      </c>
      <c r="AW46">
        <v>10456.2</v>
      </c>
      <c r="AX46">
        <v>794.9703999999999</v>
      </c>
      <c r="AY46">
        <v>1001.54</v>
      </c>
      <c r="AZ46">
        <f>1-AX46/AY46</f>
        <v>0</v>
      </c>
      <c r="BA46">
        <v>0.5</v>
      </c>
      <c r="BB46">
        <f>CK46</f>
        <v>0</v>
      </c>
      <c r="BC46">
        <f>P46</f>
        <v>0</v>
      </c>
      <c r="BD46">
        <f>AZ46*BA46*BB46</f>
        <v>0</v>
      </c>
      <c r="BE46">
        <f>(BC46-AU46)/BB46</f>
        <v>0</v>
      </c>
      <c r="BF46">
        <f>(AS46-AY46)/AY46</f>
        <v>0</v>
      </c>
      <c r="BG46">
        <f>AR46/(AT46+AR46/AY46)</f>
        <v>0</v>
      </c>
      <c r="BH46" t="s">
        <v>414</v>
      </c>
      <c r="BI46">
        <v>0</v>
      </c>
      <c r="BJ46">
        <f>IF(BI46&lt;&gt;0, BI46, BG46)</f>
        <v>0</v>
      </c>
      <c r="BK46">
        <f>1-BJ46/AY46</f>
        <v>0</v>
      </c>
      <c r="BL46">
        <f>(AY46-AX46)/(AY46-BJ46)</f>
        <v>0</v>
      </c>
      <c r="BM46">
        <f>(AS46-AY46)/(AS46-BJ46)</f>
        <v>0</v>
      </c>
      <c r="BN46">
        <f>(AY46-AX46)/(AY46-AR46)</f>
        <v>0</v>
      </c>
      <c r="BO46">
        <f>(AS46-AY46)/(AS46-AR46)</f>
        <v>0</v>
      </c>
      <c r="BP46">
        <f>(BL46*BJ46/AX46)</f>
        <v>0</v>
      </c>
      <c r="BQ46">
        <f>(1-BP46)</f>
        <v>0</v>
      </c>
      <c r="BR46" t="s">
        <v>414</v>
      </c>
      <c r="BS46" t="s">
        <v>414</v>
      </c>
      <c r="BT46" t="s">
        <v>414</v>
      </c>
      <c r="BU46" t="s">
        <v>414</v>
      </c>
      <c r="BV46" t="s">
        <v>414</v>
      </c>
      <c r="BW46" t="s">
        <v>414</v>
      </c>
      <c r="BX46" t="s">
        <v>414</v>
      </c>
      <c r="BY46" t="s">
        <v>414</v>
      </c>
      <c r="BZ46" t="s">
        <v>414</v>
      </c>
      <c r="CA46" t="s">
        <v>414</v>
      </c>
      <c r="CB46" t="s">
        <v>414</v>
      </c>
      <c r="CC46" t="s">
        <v>414</v>
      </c>
      <c r="CD46" t="s">
        <v>414</v>
      </c>
      <c r="CE46" t="s">
        <v>414</v>
      </c>
      <c r="CF46" t="s">
        <v>414</v>
      </c>
      <c r="CG46" t="s">
        <v>414</v>
      </c>
      <c r="CH46" t="s">
        <v>414</v>
      </c>
      <c r="CI46" t="s">
        <v>414</v>
      </c>
      <c r="CJ46">
        <f>$B$11*DH46+$C$11*DI46+$F$11*DT46*(1-DW46)</f>
        <v>0</v>
      </c>
      <c r="CK46">
        <f>CJ46*CL46</f>
        <v>0</v>
      </c>
      <c r="CL46">
        <f>($B$11*$D$9+$C$11*$D$9+$F$11*((EG46+DY46)/MAX(EG46+DY46+EH46, 0.1)*$I$9+EH46/MAX(EG46+DY46+EH46, 0.1)*$J$9))/($B$11+$C$11+$F$11)</f>
        <v>0</v>
      </c>
      <c r="CM46">
        <f>($B$11*$K$9+$C$11*$K$9+$F$11*((EG46+DY46)/MAX(EG46+DY46+EH46, 0.1)*$P$9+EH46/MAX(EG46+DY46+EH46, 0.1)*$Q$9))/($B$11+$C$11+$F$11)</f>
        <v>0</v>
      </c>
      <c r="CN46">
        <v>6</v>
      </c>
      <c r="CO46">
        <v>0.5</v>
      </c>
      <c r="CP46" t="s">
        <v>416</v>
      </c>
      <c r="CQ46">
        <v>2</v>
      </c>
      <c r="CR46">
        <v>1658246179.6</v>
      </c>
      <c r="CS46">
        <v>2000.552</v>
      </c>
      <c r="CT46">
        <v>2036.95</v>
      </c>
      <c r="CU46">
        <v>26.4827</v>
      </c>
      <c r="CV46">
        <v>21.8573</v>
      </c>
      <c r="CW46">
        <v>1967.48</v>
      </c>
      <c r="CX46">
        <v>23.2458</v>
      </c>
      <c r="CY46">
        <v>600.312</v>
      </c>
      <c r="CZ46">
        <v>101.165</v>
      </c>
      <c r="DA46">
        <v>0.0999177</v>
      </c>
      <c r="DB46">
        <v>28.6211</v>
      </c>
      <c r="DC46">
        <v>28.9898</v>
      </c>
      <c r="DD46">
        <v>999.9</v>
      </c>
      <c r="DE46">
        <v>0</v>
      </c>
      <c r="DF46">
        <v>0</v>
      </c>
      <c r="DG46">
        <v>9993.75</v>
      </c>
      <c r="DH46">
        <v>0</v>
      </c>
      <c r="DI46">
        <v>1571.96</v>
      </c>
      <c r="DJ46">
        <v>-37.08</v>
      </c>
      <c r="DK46">
        <v>2054.27</v>
      </c>
      <c r="DL46">
        <v>2082.46</v>
      </c>
      <c r="DM46">
        <v>4.62542</v>
      </c>
      <c r="DN46">
        <v>2036.95</v>
      </c>
      <c r="DO46">
        <v>21.8573</v>
      </c>
      <c r="DP46">
        <v>2.67911</v>
      </c>
      <c r="DQ46">
        <v>2.21118</v>
      </c>
      <c r="DR46">
        <v>22.1576</v>
      </c>
      <c r="DS46">
        <v>19.0436</v>
      </c>
      <c r="DT46">
        <v>1499.95</v>
      </c>
      <c r="DU46">
        <v>0.9729910000000001</v>
      </c>
      <c r="DV46">
        <v>0.0270089</v>
      </c>
      <c r="DW46">
        <v>0</v>
      </c>
      <c r="DX46">
        <v>790.728</v>
      </c>
      <c r="DY46">
        <v>4.99931</v>
      </c>
      <c r="DZ46">
        <v>20251.8</v>
      </c>
      <c r="EA46">
        <v>13258.8</v>
      </c>
      <c r="EB46">
        <v>36</v>
      </c>
      <c r="EC46">
        <v>38</v>
      </c>
      <c r="ED46">
        <v>36.437</v>
      </c>
      <c r="EE46">
        <v>37.187</v>
      </c>
      <c r="EF46">
        <v>37.75</v>
      </c>
      <c r="EG46">
        <v>1454.57</v>
      </c>
      <c r="EH46">
        <v>40.38</v>
      </c>
      <c r="EI46">
        <v>0</v>
      </c>
      <c r="EJ46">
        <v>153.9000000953674</v>
      </c>
      <c r="EK46">
        <v>0</v>
      </c>
      <c r="EL46">
        <v>794.9703999999999</v>
      </c>
      <c r="EM46">
        <v>-26.74715379285058</v>
      </c>
      <c r="EN46">
        <v>-2347.961528943306</v>
      </c>
      <c r="EO46">
        <v>20316.64</v>
      </c>
      <c r="EP46">
        <v>15</v>
      </c>
      <c r="EQ46">
        <v>1658246217.1</v>
      </c>
      <c r="ER46" t="s">
        <v>538</v>
      </c>
      <c r="ES46">
        <v>1658246217.1</v>
      </c>
      <c r="ET46">
        <v>1658245767.1</v>
      </c>
      <c r="EU46">
        <v>26</v>
      </c>
      <c r="EV46">
        <v>0.6889999999999999</v>
      </c>
      <c r="EW46">
        <v>-0.008</v>
      </c>
      <c r="EX46">
        <v>33.072</v>
      </c>
      <c r="EY46">
        <v>2.898</v>
      </c>
      <c r="EZ46">
        <v>2035</v>
      </c>
      <c r="FA46">
        <v>21</v>
      </c>
      <c r="FB46">
        <v>0.1</v>
      </c>
      <c r="FC46">
        <v>0.03</v>
      </c>
      <c r="FD46">
        <v>-38.99599</v>
      </c>
      <c r="FE46">
        <v>11.7305178236399</v>
      </c>
      <c r="FF46">
        <v>1.144181694662172</v>
      </c>
      <c r="FG46">
        <v>0</v>
      </c>
      <c r="FH46">
        <v>1999.309</v>
      </c>
      <c r="FI46">
        <v>6.91408231368817</v>
      </c>
      <c r="FJ46">
        <v>0.511874659137059</v>
      </c>
      <c r="FK46">
        <v>0</v>
      </c>
      <c r="FL46">
        <v>4.669517000000001</v>
      </c>
      <c r="FM46">
        <v>-0.02140660412758294</v>
      </c>
      <c r="FN46">
        <v>0.01019872104726861</v>
      </c>
      <c r="FO46">
        <v>1</v>
      </c>
      <c r="FP46">
        <v>26.51910666666667</v>
      </c>
      <c r="FQ46">
        <v>-0.3375964404894728</v>
      </c>
      <c r="FR46">
        <v>0.02460961781273534</v>
      </c>
      <c r="FS46">
        <v>1</v>
      </c>
      <c r="FT46">
        <v>2</v>
      </c>
      <c r="FU46">
        <v>4</v>
      </c>
      <c r="FV46" t="s">
        <v>478</v>
      </c>
      <c r="FW46">
        <v>3.17741</v>
      </c>
      <c r="FX46">
        <v>2.79682</v>
      </c>
      <c r="FY46">
        <v>0.290128</v>
      </c>
      <c r="FZ46">
        <v>0.297008</v>
      </c>
      <c r="GA46">
        <v>0.118394</v>
      </c>
      <c r="GB46">
        <v>0.113462</v>
      </c>
      <c r="GC46">
        <v>22125.9</v>
      </c>
      <c r="GD46">
        <v>17438.3</v>
      </c>
      <c r="GE46">
        <v>29265.4</v>
      </c>
      <c r="GF46">
        <v>24260.4</v>
      </c>
      <c r="GG46">
        <v>32683.5</v>
      </c>
      <c r="GH46">
        <v>31406.6</v>
      </c>
      <c r="GI46">
        <v>40751.9</v>
      </c>
      <c r="GJ46">
        <v>39580.9</v>
      </c>
      <c r="GK46">
        <v>2.16672</v>
      </c>
      <c r="GL46">
        <v>1.86867</v>
      </c>
      <c r="GM46">
        <v>0.111125</v>
      </c>
      <c r="GN46">
        <v>0</v>
      </c>
      <c r="GO46">
        <v>27.1757</v>
      </c>
      <c r="GP46">
        <v>999.9</v>
      </c>
      <c r="GQ46">
        <v>57.6</v>
      </c>
      <c r="GR46">
        <v>34.7</v>
      </c>
      <c r="GS46">
        <v>31.6273</v>
      </c>
      <c r="GT46">
        <v>62.5048</v>
      </c>
      <c r="GU46">
        <v>39.367</v>
      </c>
      <c r="GV46">
        <v>1</v>
      </c>
      <c r="GW46">
        <v>0.0403328</v>
      </c>
      <c r="GX46">
        <v>0.020079</v>
      </c>
      <c r="GY46">
        <v>20.2626</v>
      </c>
      <c r="GZ46">
        <v>5.22837</v>
      </c>
      <c r="HA46">
        <v>11.9081</v>
      </c>
      <c r="HB46">
        <v>4.96405</v>
      </c>
      <c r="HC46">
        <v>3.292</v>
      </c>
      <c r="HD46">
        <v>9999</v>
      </c>
      <c r="HE46">
        <v>9999</v>
      </c>
      <c r="HF46">
        <v>9999</v>
      </c>
      <c r="HG46">
        <v>999.9</v>
      </c>
      <c r="HH46">
        <v>1.87731</v>
      </c>
      <c r="HI46">
        <v>1.87561</v>
      </c>
      <c r="HJ46">
        <v>1.87431</v>
      </c>
      <c r="HK46">
        <v>1.87349</v>
      </c>
      <c r="HL46">
        <v>1.875</v>
      </c>
      <c r="HM46">
        <v>1.86996</v>
      </c>
      <c r="HN46">
        <v>1.87408</v>
      </c>
      <c r="HO46">
        <v>1.87925</v>
      </c>
      <c r="HP46">
        <v>0</v>
      </c>
      <c r="HQ46">
        <v>0</v>
      </c>
      <c r="HR46">
        <v>0</v>
      </c>
      <c r="HS46">
        <v>0</v>
      </c>
      <c r="HT46" t="s">
        <v>419</v>
      </c>
      <c r="HU46" t="s">
        <v>420</v>
      </c>
      <c r="HV46" t="s">
        <v>421</v>
      </c>
      <c r="HW46" t="s">
        <v>422</v>
      </c>
      <c r="HX46" t="s">
        <v>422</v>
      </c>
      <c r="HY46" t="s">
        <v>421</v>
      </c>
      <c r="HZ46">
        <v>0</v>
      </c>
      <c r="IA46">
        <v>100</v>
      </c>
      <c r="IB46">
        <v>100</v>
      </c>
      <c r="IC46">
        <v>33.072</v>
      </c>
      <c r="ID46">
        <v>3.2369</v>
      </c>
      <c r="IE46">
        <v>32.38199073685304</v>
      </c>
      <c r="IF46">
        <v>0</v>
      </c>
      <c r="IG46">
        <v>0</v>
      </c>
      <c r="IH46">
        <v>0</v>
      </c>
      <c r="II46">
        <v>1.295038798349428</v>
      </c>
      <c r="IJ46">
        <v>0.1326643661050919</v>
      </c>
      <c r="IK46">
        <v>-0.003773007815557471</v>
      </c>
      <c r="IL46">
        <v>7.139450426060361E-05</v>
      </c>
      <c r="IM46">
        <v>-10</v>
      </c>
      <c r="IN46">
        <v>1836</v>
      </c>
      <c r="IO46">
        <v>-0</v>
      </c>
      <c r="IP46">
        <v>23</v>
      </c>
      <c r="IQ46">
        <v>2</v>
      </c>
      <c r="IR46">
        <v>6.9</v>
      </c>
      <c r="IS46">
        <v>3.98315</v>
      </c>
      <c r="IT46">
        <v>2.3645</v>
      </c>
      <c r="IU46">
        <v>1.42578</v>
      </c>
      <c r="IV46">
        <v>2.27539</v>
      </c>
      <c r="IW46">
        <v>1.54785</v>
      </c>
      <c r="IX46">
        <v>2.28882</v>
      </c>
      <c r="IY46">
        <v>38.1593</v>
      </c>
      <c r="IZ46">
        <v>14.7449</v>
      </c>
      <c r="JA46">
        <v>18</v>
      </c>
      <c r="JB46">
        <v>632.769</v>
      </c>
      <c r="JC46">
        <v>424.883</v>
      </c>
      <c r="JD46">
        <v>27.2805</v>
      </c>
      <c r="JE46">
        <v>27.9108</v>
      </c>
      <c r="JF46">
        <v>30</v>
      </c>
      <c r="JG46">
        <v>27.713</v>
      </c>
      <c r="JH46">
        <v>27.6387</v>
      </c>
      <c r="JI46">
        <v>79.7319</v>
      </c>
      <c r="JJ46">
        <v>31.5598</v>
      </c>
      <c r="JK46">
        <v>72.6977</v>
      </c>
      <c r="JL46">
        <v>27.2831</v>
      </c>
      <c r="JM46">
        <v>2037.42</v>
      </c>
      <c r="JN46">
        <v>21.9607</v>
      </c>
      <c r="JO46">
        <v>95.87909999999999</v>
      </c>
      <c r="JP46">
        <v>100.702</v>
      </c>
    </row>
    <row r="47" spans="1:276">
      <c r="A47">
        <v>31</v>
      </c>
      <c r="B47">
        <v>1658246840.5</v>
      </c>
      <c r="C47">
        <v>5299.900000095367</v>
      </c>
      <c r="D47" t="s">
        <v>539</v>
      </c>
      <c r="E47" t="s">
        <v>540</v>
      </c>
      <c r="F47" t="s">
        <v>408</v>
      </c>
      <c r="G47" t="s">
        <v>409</v>
      </c>
      <c r="H47" t="s">
        <v>410</v>
      </c>
      <c r="J47" t="s">
        <v>541</v>
      </c>
      <c r="K47" t="s">
        <v>542</v>
      </c>
      <c r="L47" t="s">
        <v>543</v>
      </c>
      <c r="M47">
        <v>1658246840.5</v>
      </c>
      <c r="N47">
        <f>(O47)/1000</f>
        <v>0</v>
      </c>
      <c r="O47">
        <f>1000*CY47*AM47*(CU47-CV47)/(100*CN47*(1000-AM47*CU47))</f>
        <v>0</v>
      </c>
      <c r="P47">
        <f>CY47*AM47*(CT47-CS47*(1000-AM47*CV47)/(1000-AM47*CU47))/(100*CN47)</f>
        <v>0</v>
      </c>
      <c r="Q47">
        <f>CS47 - IF(AM47&gt;1, P47*CN47*100.0/(AO47*DG47), 0)</f>
        <v>0</v>
      </c>
      <c r="R47">
        <f>((X47-N47/2)*Q47-P47)/(X47+N47/2)</f>
        <v>0</v>
      </c>
      <c r="S47">
        <f>R47*(CZ47+DA47)/1000.0</f>
        <v>0</v>
      </c>
      <c r="T47">
        <f>(CS47 - IF(AM47&gt;1, P47*CN47*100.0/(AO47*DG47), 0))*(CZ47+DA47)/1000.0</f>
        <v>0</v>
      </c>
      <c r="U47">
        <f>2.0/((1/W47-1/V47)+SIGN(W47)*SQRT((1/W47-1/V47)*(1/W47-1/V47) + 4*CO47/((CO47+1)*(CO47+1))*(2*1/W47*1/V47-1/V47*1/V47)))</f>
        <v>0</v>
      </c>
      <c r="V47">
        <f>IF(LEFT(CP47,1)&lt;&gt;"0",IF(LEFT(CP47,1)="1",3.0,CQ47),$D$5+$E$5*(DG47*CZ47/($K$5*1000))+$F$5*(DG47*CZ47/($K$5*1000))*MAX(MIN(CN47,$J$5),$I$5)*MAX(MIN(CN47,$J$5),$I$5)+$G$5*MAX(MIN(CN47,$J$5),$I$5)*(DG47*CZ47/($K$5*1000))+$H$5*(DG47*CZ47/($K$5*1000))*(DG47*CZ47/($K$5*1000)))</f>
        <v>0</v>
      </c>
      <c r="W47">
        <f>N47*(1000-(1000*0.61365*exp(17.502*AA47/(240.97+AA47))/(CZ47+DA47)+CU47)/2)/(1000*0.61365*exp(17.502*AA47/(240.97+AA47))/(CZ47+DA47)-CU47)</f>
        <v>0</v>
      </c>
      <c r="X47">
        <f>1/((CO47+1)/(U47/1.6)+1/(V47/1.37)) + CO47/((CO47+1)/(U47/1.6) + CO47/(V47/1.37))</f>
        <v>0</v>
      </c>
      <c r="Y47">
        <f>(CJ47*CM47)</f>
        <v>0</v>
      </c>
      <c r="Z47">
        <f>(DB47+(Y47+2*0.95*5.67E-8*(((DB47+$B$7)+273)^4-(DB47+273)^4)-44100*N47)/(1.84*29.3*V47+8*0.95*5.67E-8*(DB47+273)^3))</f>
        <v>0</v>
      </c>
      <c r="AA47">
        <f>($C$7*DC47+$D$7*DD47+$E$7*Z47)</f>
        <v>0</v>
      </c>
      <c r="AB47">
        <f>0.61365*exp(17.502*AA47/(240.97+AA47))</f>
        <v>0</v>
      </c>
      <c r="AC47">
        <f>(AD47/AE47*100)</f>
        <v>0</v>
      </c>
      <c r="AD47">
        <f>CU47*(CZ47+DA47)/1000</f>
        <v>0</v>
      </c>
      <c r="AE47">
        <f>0.61365*exp(17.502*DB47/(240.97+DB47))</f>
        <v>0</v>
      </c>
      <c r="AF47">
        <f>(AB47-CU47*(CZ47+DA47)/1000)</f>
        <v>0</v>
      </c>
      <c r="AG47">
        <f>(-N47*44100)</f>
        <v>0</v>
      </c>
      <c r="AH47">
        <f>2*29.3*V47*0.92*(DB47-AA47)</f>
        <v>0</v>
      </c>
      <c r="AI47">
        <f>2*0.95*5.67E-8*(((DB47+$B$7)+273)^4-(AA47+273)^4)</f>
        <v>0</v>
      </c>
      <c r="AJ47">
        <f>Y47+AI47+AG47+AH47</f>
        <v>0</v>
      </c>
      <c r="AK47">
        <v>0</v>
      </c>
      <c r="AL47">
        <v>0</v>
      </c>
      <c r="AM47">
        <f>IF(AK47*$H$13&gt;=AO47,1.0,(AO47/(AO47-AK47*$H$13)))</f>
        <v>0</v>
      </c>
      <c r="AN47">
        <f>(AM47-1)*100</f>
        <v>0</v>
      </c>
      <c r="AO47">
        <f>MAX(0,($B$13+$C$13*DG47)/(1+$D$13*DG47)*CZ47/(DB47+273)*$E$13)</f>
        <v>0</v>
      </c>
      <c r="AP47" t="s">
        <v>414</v>
      </c>
      <c r="AQ47">
        <v>0</v>
      </c>
      <c r="AR47">
        <v>0</v>
      </c>
      <c r="AS47">
        <v>0</v>
      </c>
      <c r="AT47">
        <f>1-AR47/AS47</f>
        <v>0</v>
      </c>
      <c r="AU47">
        <v>-1</v>
      </c>
      <c r="AV47" t="s">
        <v>544</v>
      </c>
      <c r="AW47">
        <v>10410.8</v>
      </c>
      <c r="AX47">
        <v>868.8638000000001</v>
      </c>
      <c r="AY47">
        <v>1319.7</v>
      </c>
      <c r="AZ47">
        <f>1-AX47/AY47</f>
        <v>0</v>
      </c>
      <c r="BA47">
        <v>0.5</v>
      </c>
      <c r="BB47">
        <f>CK47</f>
        <v>0</v>
      </c>
      <c r="BC47">
        <f>P47</f>
        <v>0</v>
      </c>
      <c r="BD47">
        <f>AZ47*BA47*BB47</f>
        <v>0</v>
      </c>
      <c r="BE47">
        <f>(BC47-AU47)/BB47</f>
        <v>0</v>
      </c>
      <c r="BF47">
        <f>(AS47-AY47)/AY47</f>
        <v>0</v>
      </c>
      <c r="BG47">
        <f>AR47/(AT47+AR47/AY47)</f>
        <v>0</v>
      </c>
      <c r="BH47" t="s">
        <v>414</v>
      </c>
      <c r="BI47">
        <v>0</v>
      </c>
      <c r="BJ47">
        <f>IF(BI47&lt;&gt;0, BI47, BG47)</f>
        <v>0</v>
      </c>
      <c r="BK47">
        <f>1-BJ47/AY47</f>
        <v>0</v>
      </c>
      <c r="BL47">
        <f>(AY47-AX47)/(AY47-BJ47)</f>
        <v>0</v>
      </c>
      <c r="BM47">
        <f>(AS47-AY47)/(AS47-BJ47)</f>
        <v>0</v>
      </c>
      <c r="BN47">
        <f>(AY47-AX47)/(AY47-AR47)</f>
        <v>0</v>
      </c>
      <c r="BO47">
        <f>(AS47-AY47)/(AS47-AR47)</f>
        <v>0</v>
      </c>
      <c r="BP47">
        <f>(BL47*BJ47/AX47)</f>
        <v>0</v>
      </c>
      <c r="BQ47">
        <f>(1-BP47)</f>
        <v>0</v>
      </c>
      <c r="BR47" t="s">
        <v>414</v>
      </c>
      <c r="BS47" t="s">
        <v>414</v>
      </c>
      <c r="BT47" t="s">
        <v>414</v>
      </c>
      <c r="BU47" t="s">
        <v>414</v>
      </c>
      <c r="BV47" t="s">
        <v>414</v>
      </c>
      <c r="BW47" t="s">
        <v>414</v>
      </c>
      <c r="BX47" t="s">
        <v>414</v>
      </c>
      <c r="BY47" t="s">
        <v>414</v>
      </c>
      <c r="BZ47" t="s">
        <v>414</v>
      </c>
      <c r="CA47" t="s">
        <v>414</v>
      </c>
      <c r="CB47" t="s">
        <v>414</v>
      </c>
      <c r="CC47" t="s">
        <v>414</v>
      </c>
      <c r="CD47" t="s">
        <v>414</v>
      </c>
      <c r="CE47" t="s">
        <v>414</v>
      </c>
      <c r="CF47" t="s">
        <v>414</v>
      </c>
      <c r="CG47" t="s">
        <v>414</v>
      </c>
      <c r="CH47" t="s">
        <v>414</v>
      </c>
      <c r="CI47" t="s">
        <v>414</v>
      </c>
      <c r="CJ47">
        <f>$B$11*DH47+$C$11*DI47+$F$11*DT47*(1-DW47)</f>
        <v>0</v>
      </c>
      <c r="CK47">
        <f>CJ47*CL47</f>
        <v>0</v>
      </c>
      <c r="CL47">
        <f>($B$11*$D$9+$C$11*$D$9+$F$11*((EG47+DY47)/MAX(EG47+DY47+EH47, 0.1)*$I$9+EH47/MAX(EG47+DY47+EH47, 0.1)*$J$9))/($B$11+$C$11+$F$11)</f>
        <v>0</v>
      </c>
      <c r="CM47">
        <f>($B$11*$K$9+$C$11*$K$9+$F$11*((EG47+DY47)/MAX(EG47+DY47+EH47, 0.1)*$P$9+EH47/MAX(EG47+DY47+EH47, 0.1)*$Q$9))/($B$11+$C$11+$F$11)</f>
        <v>0</v>
      </c>
      <c r="CN47">
        <v>6</v>
      </c>
      <c r="CO47">
        <v>0.5</v>
      </c>
      <c r="CP47" t="s">
        <v>416</v>
      </c>
      <c r="CQ47">
        <v>2</v>
      </c>
      <c r="CR47">
        <v>1658246840.5</v>
      </c>
      <c r="CS47">
        <v>409.518</v>
      </c>
      <c r="CT47">
        <v>441.434</v>
      </c>
      <c r="CU47">
        <v>25.5224</v>
      </c>
      <c r="CV47">
        <v>20.3795</v>
      </c>
      <c r="CW47">
        <v>388.479</v>
      </c>
      <c r="CX47">
        <v>22.6354</v>
      </c>
      <c r="CY47">
        <v>600.261</v>
      </c>
      <c r="CZ47">
        <v>101.165</v>
      </c>
      <c r="DA47">
        <v>0.0999278</v>
      </c>
      <c r="DB47">
        <v>28.6316</v>
      </c>
      <c r="DC47">
        <v>28.9887</v>
      </c>
      <c r="DD47">
        <v>999.9</v>
      </c>
      <c r="DE47">
        <v>0</v>
      </c>
      <c r="DF47">
        <v>0</v>
      </c>
      <c r="DG47">
        <v>10015.6</v>
      </c>
      <c r="DH47">
        <v>0</v>
      </c>
      <c r="DI47">
        <v>1779.6</v>
      </c>
      <c r="DJ47">
        <v>-31.9693</v>
      </c>
      <c r="DK47">
        <v>420.321</v>
      </c>
      <c r="DL47">
        <v>450.617</v>
      </c>
      <c r="DM47">
        <v>5.4487</v>
      </c>
      <c r="DN47">
        <v>441.434</v>
      </c>
      <c r="DO47">
        <v>20.3795</v>
      </c>
      <c r="DP47">
        <v>2.6129</v>
      </c>
      <c r="DQ47">
        <v>2.06169</v>
      </c>
      <c r="DR47">
        <v>21.7474</v>
      </c>
      <c r="DS47">
        <v>17.9262</v>
      </c>
      <c r="DT47">
        <v>1500.01</v>
      </c>
      <c r="DU47">
        <v>0.973006</v>
      </c>
      <c r="DV47">
        <v>0.0269938</v>
      </c>
      <c r="DW47">
        <v>0</v>
      </c>
      <c r="DX47">
        <v>872.71</v>
      </c>
      <c r="DY47">
        <v>4.99931</v>
      </c>
      <c r="DZ47">
        <v>19744</v>
      </c>
      <c r="EA47">
        <v>13259.3</v>
      </c>
      <c r="EB47">
        <v>36.687</v>
      </c>
      <c r="EC47">
        <v>38.5</v>
      </c>
      <c r="ED47">
        <v>37.312</v>
      </c>
      <c r="EE47">
        <v>37.5</v>
      </c>
      <c r="EF47">
        <v>38.312</v>
      </c>
      <c r="EG47">
        <v>1454.65</v>
      </c>
      <c r="EH47">
        <v>40.36</v>
      </c>
      <c r="EI47">
        <v>0</v>
      </c>
      <c r="EJ47">
        <v>660.2999999523163</v>
      </c>
      <c r="EK47">
        <v>0</v>
      </c>
      <c r="EL47">
        <v>868.8638000000001</v>
      </c>
      <c r="EM47">
        <v>31.21969227032415</v>
      </c>
      <c r="EN47">
        <v>380.8999999727407</v>
      </c>
      <c r="EO47">
        <v>19705.264</v>
      </c>
      <c r="EP47">
        <v>15</v>
      </c>
      <c r="EQ47">
        <v>1658246872.5</v>
      </c>
      <c r="ER47" t="s">
        <v>545</v>
      </c>
      <c r="ES47">
        <v>1658246867</v>
      </c>
      <c r="ET47">
        <v>1658246872.5</v>
      </c>
      <c r="EU47">
        <v>27</v>
      </c>
      <c r="EV47">
        <v>-0.412</v>
      </c>
      <c r="EW47">
        <v>0.038</v>
      </c>
      <c r="EX47">
        <v>21.039</v>
      </c>
      <c r="EY47">
        <v>2.887</v>
      </c>
      <c r="EZ47">
        <v>442</v>
      </c>
      <c r="FA47">
        <v>20</v>
      </c>
      <c r="FB47">
        <v>0.06</v>
      </c>
      <c r="FC47">
        <v>0.02</v>
      </c>
      <c r="FD47">
        <v>-32.00121951219512</v>
      </c>
      <c r="FE47">
        <v>-0.4827658536585017</v>
      </c>
      <c r="FF47">
        <v>0.06874586362549881</v>
      </c>
      <c r="FG47">
        <v>1</v>
      </c>
      <c r="FH47">
        <v>409.2709032258064</v>
      </c>
      <c r="FI47">
        <v>1.906499999998646</v>
      </c>
      <c r="FJ47">
        <v>0.1452149363238139</v>
      </c>
      <c r="FK47">
        <v>1</v>
      </c>
      <c r="FL47">
        <v>5.440648780487805</v>
      </c>
      <c r="FM47">
        <v>0.02442564459931499</v>
      </c>
      <c r="FN47">
        <v>0.02012565383820442</v>
      </c>
      <c r="FO47">
        <v>1</v>
      </c>
      <c r="FP47">
        <v>25.80336129032258</v>
      </c>
      <c r="FQ47">
        <v>0.3356129032257163</v>
      </c>
      <c r="FR47">
        <v>0.02673684997755304</v>
      </c>
      <c r="FS47">
        <v>1</v>
      </c>
      <c r="FT47">
        <v>4</v>
      </c>
      <c r="FU47">
        <v>4</v>
      </c>
      <c r="FV47" t="s">
        <v>426</v>
      </c>
      <c r="FW47">
        <v>3.17675</v>
      </c>
      <c r="FX47">
        <v>2.79702</v>
      </c>
      <c r="FY47">
        <v>0.0987282</v>
      </c>
      <c r="FZ47">
        <v>0.109359</v>
      </c>
      <c r="GA47">
        <v>0.116063</v>
      </c>
      <c r="GB47">
        <v>0.107925</v>
      </c>
      <c r="GC47">
        <v>28055.9</v>
      </c>
      <c r="GD47">
        <v>22073.3</v>
      </c>
      <c r="GE47">
        <v>29229.6</v>
      </c>
      <c r="GF47">
        <v>24239.6</v>
      </c>
      <c r="GG47">
        <v>32719.6</v>
      </c>
      <c r="GH47">
        <v>31574.1</v>
      </c>
      <c r="GI47">
        <v>40694.4</v>
      </c>
      <c r="GJ47">
        <v>39549</v>
      </c>
      <c r="GK47">
        <v>2.16215</v>
      </c>
      <c r="GL47">
        <v>1.84868</v>
      </c>
      <c r="GM47">
        <v>0.126168</v>
      </c>
      <c r="GN47">
        <v>0</v>
      </c>
      <c r="GO47">
        <v>26.9287</v>
      </c>
      <c r="GP47">
        <v>999.9</v>
      </c>
      <c r="GQ47">
        <v>52.1</v>
      </c>
      <c r="GR47">
        <v>34.6</v>
      </c>
      <c r="GS47">
        <v>28.451</v>
      </c>
      <c r="GT47">
        <v>62.3748</v>
      </c>
      <c r="GU47">
        <v>40.016</v>
      </c>
      <c r="GV47">
        <v>1</v>
      </c>
      <c r="GW47">
        <v>0.08438519999999999</v>
      </c>
      <c r="GX47">
        <v>-0.201048</v>
      </c>
      <c r="GY47">
        <v>20.263</v>
      </c>
      <c r="GZ47">
        <v>5.22687</v>
      </c>
      <c r="HA47">
        <v>11.9081</v>
      </c>
      <c r="HB47">
        <v>4.9637</v>
      </c>
      <c r="HC47">
        <v>3.292</v>
      </c>
      <c r="HD47">
        <v>9999</v>
      </c>
      <c r="HE47">
        <v>9999</v>
      </c>
      <c r="HF47">
        <v>9999</v>
      </c>
      <c r="HG47">
        <v>999.9</v>
      </c>
      <c r="HH47">
        <v>1.87728</v>
      </c>
      <c r="HI47">
        <v>1.87547</v>
      </c>
      <c r="HJ47">
        <v>1.87424</v>
      </c>
      <c r="HK47">
        <v>1.87347</v>
      </c>
      <c r="HL47">
        <v>1.87491</v>
      </c>
      <c r="HM47">
        <v>1.86987</v>
      </c>
      <c r="HN47">
        <v>1.87407</v>
      </c>
      <c r="HO47">
        <v>1.87912</v>
      </c>
      <c r="HP47">
        <v>0</v>
      </c>
      <c r="HQ47">
        <v>0</v>
      </c>
      <c r="HR47">
        <v>0</v>
      </c>
      <c r="HS47">
        <v>0</v>
      </c>
      <c r="HT47" t="s">
        <v>419</v>
      </c>
      <c r="HU47" t="s">
        <v>420</v>
      </c>
      <c r="HV47" t="s">
        <v>421</v>
      </c>
      <c r="HW47" t="s">
        <v>422</v>
      </c>
      <c r="HX47" t="s">
        <v>422</v>
      </c>
      <c r="HY47" t="s">
        <v>421</v>
      </c>
      <c r="HZ47">
        <v>0</v>
      </c>
      <c r="IA47">
        <v>100</v>
      </c>
      <c r="IB47">
        <v>100</v>
      </c>
      <c r="IC47">
        <v>21.039</v>
      </c>
      <c r="ID47">
        <v>2.887</v>
      </c>
      <c r="IE47">
        <v>14.33014290003939</v>
      </c>
      <c r="IF47">
        <v>0.01978926573752289</v>
      </c>
      <c r="IG47">
        <v>-7.274561305773912E-06</v>
      </c>
      <c r="IH47">
        <v>1.119864253144479E-09</v>
      </c>
      <c r="II47">
        <v>1.295038798349428</v>
      </c>
      <c r="IJ47">
        <v>0.1326643661050919</v>
      </c>
      <c r="IK47">
        <v>-0.003773007815557471</v>
      </c>
      <c r="IL47">
        <v>7.139450426060361E-05</v>
      </c>
      <c r="IM47">
        <v>-10</v>
      </c>
      <c r="IN47">
        <v>1836</v>
      </c>
      <c r="IO47">
        <v>-0</v>
      </c>
      <c r="IP47">
        <v>23</v>
      </c>
      <c r="IQ47">
        <v>10.4</v>
      </c>
      <c r="IR47">
        <v>17.9</v>
      </c>
      <c r="IS47">
        <v>1.13647</v>
      </c>
      <c r="IT47">
        <v>2.45605</v>
      </c>
      <c r="IU47">
        <v>1.42578</v>
      </c>
      <c r="IV47">
        <v>2.27295</v>
      </c>
      <c r="IW47">
        <v>1.54785</v>
      </c>
      <c r="IX47">
        <v>2.29614</v>
      </c>
      <c r="IY47">
        <v>37.2899</v>
      </c>
      <c r="IZ47">
        <v>14.6136</v>
      </c>
      <c r="JA47">
        <v>18</v>
      </c>
      <c r="JB47">
        <v>635.057</v>
      </c>
      <c r="JC47">
        <v>417.409</v>
      </c>
      <c r="JD47">
        <v>28.0327</v>
      </c>
      <c r="JE47">
        <v>28.4107</v>
      </c>
      <c r="JF47">
        <v>29.9986</v>
      </c>
      <c r="JG47">
        <v>28.2503</v>
      </c>
      <c r="JH47">
        <v>28.1702</v>
      </c>
      <c r="JI47">
        <v>22.767</v>
      </c>
      <c r="JJ47">
        <v>27.2759</v>
      </c>
      <c r="JK47">
        <v>56.0114</v>
      </c>
      <c r="JL47">
        <v>28.1295</v>
      </c>
      <c r="JM47">
        <v>441.692</v>
      </c>
      <c r="JN47">
        <v>20.4907</v>
      </c>
      <c r="JO47">
        <v>95.7514</v>
      </c>
      <c r="JP47">
        <v>100.619</v>
      </c>
    </row>
    <row r="48" spans="1:276">
      <c r="A48">
        <v>32</v>
      </c>
      <c r="B48">
        <v>1658246989</v>
      </c>
      <c r="C48">
        <v>5448.400000095367</v>
      </c>
      <c r="D48" t="s">
        <v>546</v>
      </c>
      <c r="E48" t="s">
        <v>547</v>
      </c>
      <c r="F48" t="s">
        <v>408</v>
      </c>
      <c r="G48" t="s">
        <v>409</v>
      </c>
      <c r="H48" t="s">
        <v>410</v>
      </c>
      <c r="J48" t="s">
        <v>541</v>
      </c>
      <c r="K48" t="s">
        <v>542</v>
      </c>
      <c r="L48" t="s">
        <v>543</v>
      </c>
      <c r="M48">
        <v>1658246989</v>
      </c>
      <c r="N48">
        <f>(O48)/1000</f>
        <v>0</v>
      </c>
      <c r="O48">
        <f>1000*CY48*AM48*(CU48-CV48)/(100*CN48*(1000-AM48*CU48))</f>
        <v>0</v>
      </c>
      <c r="P48">
        <f>CY48*AM48*(CT48-CS48*(1000-AM48*CV48)/(1000-AM48*CU48))/(100*CN48)</f>
        <v>0</v>
      </c>
      <c r="Q48">
        <f>CS48 - IF(AM48&gt;1, P48*CN48*100.0/(AO48*DG48), 0)</f>
        <v>0</v>
      </c>
      <c r="R48">
        <f>((X48-N48/2)*Q48-P48)/(X48+N48/2)</f>
        <v>0</v>
      </c>
      <c r="S48">
        <f>R48*(CZ48+DA48)/1000.0</f>
        <v>0</v>
      </c>
      <c r="T48">
        <f>(CS48 - IF(AM48&gt;1, P48*CN48*100.0/(AO48*DG48), 0))*(CZ48+DA48)/1000.0</f>
        <v>0</v>
      </c>
      <c r="U48">
        <f>2.0/((1/W48-1/V48)+SIGN(W48)*SQRT((1/W48-1/V48)*(1/W48-1/V48) + 4*CO48/((CO48+1)*(CO48+1))*(2*1/W48*1/V48-1/V48*1/V48)))</f>
        <v>0</v>
      </c>
      <c r="V48">
        <f>IF(LEFT(CP48,1)&lt;&gt;"0",IF(LEFT(CP48,1)="1",3.0,CQ48),$D$5+$E$5*(DG48*CZ48/($K$5*1000))+$F$5*(DG48*CZ48/($K$5*1000))*MAX(MIN(CN48,$J$5),$I$5)*MAX(MIN(CN48,$J$5),$I$5)+$G$5*MAX(MIN(CN48,$J$5),$I$5)*(DG48*CZ48/($K$5*1000))+$H$5*(DG48*CZ48/($K$5*1000))*(DG48*CZ48/($K$5*1000)))</f>
        <v>0</v>
      </c>
      <c r="W48">
        <f>N48*(1000-(1000*0.61365*exp(17.502*AA48/(240.97+AA48))/(CZ48+DA48)+CU48)/2)/(1000*0.61365*exp(17.502*AA48/(240.97+AA48))/(CZ48+DA48)-CU48)</f>
        <v>0</v>
      </c>
      <c r="X48">
        <f>1/((CO48+1)/(U48/1.6)+1/(V48/1.37)) + CO48/((CO48+1)/(U48/1.6) + CO48/(V48/1.37))</f>
        <v>0</v>
      </c>
      <c r="Y48">
        <f>(CJ48*CM48)</f>
        <v>0</v>
      </c>
      <c r="Z48">
        <f>(DB48+(Y48+2*0.95*5.67E-8*(((DB48+$B$7)+273)^4-(DB48+273)^4)-44100*N48)/(1.84*29.3*V48+8*0.95*5.67E-8*(DB48+273)^3))</f>
        <v>0</v>
      </c>
      <c r="AA48">
        <f>($C$7*DC48+$D$7*DD48+$E$7*Z48)</f>
        <v>0</v>
      </c>
      <c r="AB48">
        <f>0.61365*exp(17.502*AA48/(240.97+AA48))</f>
        <v>0</v>
      </c>
      <c r="AC48">
        <f>(AD48/AE48*100)</f>
        <v>0</v>
      </c>
      <c r="AD48">
        <f>CU48*(CZ48+DA48)/1000</f>
        <v>0</v>
      </c>
      <c r="AE48">
        <f>0.61365*exp(17.502*DB48/(240.97+DB48))</f>
        <v>0</v>
      </c>
      <c r="AF48">
        <f>(AB48-CU48*(CZ48+DA48)/1000)</f>
        <v>0</v>
      </c>
      <c r="AG48">
        <f>(-N48*44100)</f>
        <v>0</v>
      </c>
      <c r="AH48">
        <f>2*29.3*V48*0.92*(DB48-AA48)</f>
        <v>0</v>
      </c>
      <c r="AI48">
        <f>2*0.95*5.67E-8*(((DB48+$B$7)+273)^4-(AA48+273)^4)</f>
        <v>0</v>
      </c>
      <c r="AJ48">
        <f>Y48+AI48+AG48+AH48</f>
        <v>0</v>
      </c>
      <c r="AK48">
        <v>0</v>
      </c>
      <c r="AL48">
        <v>0</v>
      </c>
      <c r="AM48">
        <f>IF(AK48*$H$13&gt;=AO48,1.0,(AO48/(AO48-AK48*$H$13)))</f>
        <v>0</v>
      </c>
      <c r="AN48">
        <f>(AM48-1)*100</f>
        <v>0</v>
      </c>
      <c r="AO48">
        <f>MAX(0,($B$13+$C$13*DG48)/(1+$D$13*DG48)*CZ48/(DB48+273)*$E$13)</f>
        <v>0</v>
      </c>
      <c r="AP48" t="s">
        <v>414</v>
      </c>
      <c r="AQ48">
        <v>0</v>
      </c>
      <c r="AR48">
        <v>0</v>
      </c>
      <c r="AS48">
        <v>0</v>
      </c>
      <c r="AT48">
        <f>1-AR48/AS48</f>
        <v>0</v>
      </c>
      <c r="AU48">
        <v>-1</v>
      </c>
      <c r="AV48" t="s">
        <v>548</v>
      </c>
      <c r="AW48">
        <v>10412.5</v>
      </c>
      <c r="AX48">
        <v>916.48792</v>
      </c>
      <c r="AY48">
        <v>1416.91</v>
      </c>
      <c r="AZ48">
        <f>1-AX48/AY48</f>
        <v>0</v>
      </c>
      <c r="BA48">
        <v>0.5</v>
      </c>
      <c r="BB48">
        <f>CK48</f>
        <v>0</v>
      </c>
      <c r="BC48">
        <f>P48</f>
        <v>0</v>
      </c>
      <c r="BD48">
        <f>AZ48*BA48*BB48</f>
        <v>0</v>
      </c>
      <c r="BE48">
        <f>(BC48-AU48)/BB48</f>
        <v>0</v>
      </c>
      <c r="BF48">
        <f>(AS48-AY48)/AY48</f>
        <v>0</v>
      </c>
      <c r="BG48">
        <f>AR48/(AT48+AR48/AY48)</f>
        <v>0</v>
      </c>
      <c r="BH48" t="s">
        <v>414</v>
      </c>
      <c r="BI48">
        <v>0</v>
      </c>
      <c r="BJ48">
        <f>IF(BI48&lt;&gt;0, BI48, BG48)</f>
        <v>0</v>
      </c>
      <c r="BK48">
        <f>1-BJ48/AY48</f>
        <v>0</v>
      </c>
      <c r="BL48">
        <f>(AY48-AX48)/(AY48-BJ48)</f>
        <v>0</v>
      </c>
      <c r="BM48">
        <f>(AS48-AY48)/(AS48-BJ48)</f>
        <v>0</v>
      </c>
      <c r="BN48">
        <f>(AY48-AX48)/(AY48-AR48)</f>
        <v>0</v>
      </c>
      <c r="BO48">
        <f>(AS48-AY48)/(AS48-AR48)</f>
        <v>0</v>
      </c>
      <c r="BP48">
        <f>(BL48*BJ48/AX48)</f>
        <v>0</v>
      </c>
      <c r="BQ48">
        <f>(1-BP48)</f>
        <v>0</v>
      </c>
      <c r="BR48" t="s">
        <v>414</v>
      </c>
      <c r="BS48" t="s">
        <v>414</v>
      </c>
      <c r="BT48" t="s">
        <v>414</v>
      </c>
      <c r="BU48" t="s">
        <v>414</v>
      </c>
      <c r="BV48" t="s">
        <v>414</v>
      </c>
      <c r="BW48" t="s">
        <v>414</v>
      </c>
      <c r="BX48" t="s">
        <v>414</v>
      </c>
      <c r="BY48" t="s">
        <v>414</v>
      </c>
      <c r="BZ48" t="s">
        <v>414</v>
      </c>
      <c r="CA48" t="s">
        <v>414</v>
      </c>
      <c r="CB48" t="s">
        <v>414</v>
      </c>
      <c r="CC48" t="s">
        <v>414</v>
      </c>
      <c r="CD48" t="s">
        <v>414</v>
      </c>
      <c r="CE48" t="s">
        <v>414</v>
      </c>
      <c r="CF48" t="s">
        <v>414</v>
      </c>
      <c r="CG48" t="s">
        <v>414</v>
      </c>
      <c r="CH48" t="s">
        <v>414</v>
      </c>
      <c r="CI48" t="s">
        <v>414</v>
      </c>
      <c r="CJ48">
        <f>$B$11*DH48+$C$11*DI48+$F$11*DT48*(1-DW48)</f>
        <v>0</v>
      </c>
      <c r="CK48">
        <f>CJ48*CL48</f>
        <v>0</v>
      </c>
      <c r="CL48">
        <f>($B$11*$D$9+$C$11*$D$9+$F$11*((EG48+DY48)/MAX(EG48+DY48+EH48, 0.1)*$I$9+EH48/MAX(EG48+DY48+EH48, 0.1)*$J$9))/($B$11+$C$11+$F$11)</f>
        <v>0</v>
      </c>
      <c r="CM48">
        <f>($B$11*$K$9+$C$11*$K$9+$F$11*((EG48+DY48)/MAX(EG48+DY48+EH48, 0.1)*$P$9+EH48/MAX(EG48+DY48+EH48, 0.1)*$Q$9))/($B$11+$C$11+$F$11)</f>
        <v>0</v>
      </c>
      <c r="CN48">
        <v>6</v>
      </c>
      <c r="CO48">
        <v>0.5</v>
      </c>
      <c r="CP48" t="s">
        <v>416</v>
      </c>
      <c r="CQ48">
        <v>2</v>
      </c>
      <c r="CR48">
        <v>1658246989</v>
      </c>
      <c r="CS48">
        <v>400.037</v>
      </c>
      <c r="CT48">
        <v>432.81</v>
      </c>
      <c r="CU48">
        <v>26.1155</v>
      </c>
      <c r="CV48">
        <v>20.6494</v>
      </c>
      <c r="CW48">
        <v>379.594</v>
      </c>
      <c r="CX48">
        <v>22.8678</v>
      </c>
      <c r="CY48">
        <v>600.337</v>
      </c>
      <c r="CZ48">
        <v>101.163</v>
      </c>
      <c r="DA48">
        <v>0.09991410000000001</v>
      </c>
      <c r="DB48">
        <v>28.7172</v>
      </c>
      <c r="DC48">
        <v>28.3812</v>
      </c>
      <c r="DD48">
        <v>999.9</v>
      </c>
      <c r="DE48">
        <v>0</v>
      </c>
      <c r="DF48">
        <v>0</v>
      </c>
      <c r="DG48">
        <v>9971.879999999999</v>
      </c>
      <c r="DH48">
        <v>0</v>
      </c>
      <c r="DI48">
        <v>1768.7</v>
      </c>
      <c r="DJ48">
        <v>-32.7726</v>
      </c>
      <c r="DK48">
        <v>410.765</v>
      </c>
      <c r="DL48">
        <v>441.936</v>
      </c>
      <c r="DM48">
        <v>5.46615</v>
      </c>
      <c r="DN48">
        <v>432.81</v>
      </c>
      <c r="DO48">
        <v>20.6494</v>
      </c>
      <c r="DP48">
        <v>2.64192</v>
      </c>
      <c r="DQ48">
        <v>2.08895</v>
      </c>
      <c r="DR48">
        <v>21.9282</v>
      </c>
      <c r="DS48">
        <v>18.1351</v>
      </c>
      <c r="DT48">
        <v>1499.96</v>
      </c>
      <c r="DU48">
        <v>0.973006</v>
      </c>
      <c r="DV48">
        <v>0.0269938</v>
      </c>
      <c r="DW48">
        <v>0</v>
      </c>
      <c r="DX48">
        <v>917.51</v>
      </c>
      <c r="DY48">
        <v>4.99931</v>
      </c>
      <c r="DZ48">
        <v>20164.3</v>
      </c>
      <c r="EA48">
        <v>13258.9</v>
      </c>
      <c r="EB48">
        <v>36.25</v>
      </c>
      <c r="EC48">
        <v>38</v>
      </c>
      <c r="ED48">
        <v>36.687</v>
      </c>
      <c r="EE48">
        <v>37.25</v>
      </c>
      <c r="EF48">
        <v>37.937</v>
      </c>
      <c r="EG48">
        <v>1454.61</v>
      </c>
      <c r="EH48">
        <v>40.35</v>
      </c>
      <c r="EI48">
        <v>0</v>
      </c>
      <c r="EJ48">
        <v>148.1000001430511</v>
      </c>
      <c r="EK48">
        <v>0</v>
      </c>
      <c r="EL48">
        <v>916.48792</v>
      </c>
      <c r="EM48">
        <v>7.697692316740622</v>
      </c>
      <c r="EN48">
        <v>2209.623078358479</v>
      </c>
      <c r="EO48">
        <v>19872.112</v>
      </c>
      <c r="EP48">
        <v>15</v>
      </c>
      <c r="EQ48">
        <v>1658246872.5</v>
      </c>
      <c r="ER48" t="s">
        <v>545</v>
      </c>
      <c r="ES48">
        <v>1658246867</v>
      </c>
      <c r="ET48">
        <v>1658246872.5</v>
      </c>
      <c r="EU48">
        <v>27</v>
      </c>
      <c r="EV48">
        <v>-0.412</v>
      </c>
      <c r="EW48">
        <v>0.038</v>
      </c>
      <c r="EX48">
        <v>21.039</v>
      </c>
      <c r="EY48">
        <v>2.887</v>
      </c>
      <c r="EZ48">
        <v>442</v>
      </c>
      <c r="FA48">
        <v>20</v>
      </c>
      <c r="FB48">
        <v>0.06</v>
      </c>
      <c r="FC48">
        <v>0.02</v>
      </c>
      <c r="FD48">
        <v>-32.764315</v>
      </c>
      <c r="FE48">
        <v>0.2576983114447381</v>
      </c>
      <c r="FF48">
        <v>0.06529650277771382</v>
      </c>
      <c r="FG48">
        <v>1</v>
      </c>
      <c r="FH48">
        <v>400.1507666666666</v>
      </c>
      <c r="FI48">
        <v>-0.6895928809785483</v>
      </c>
      <c r="FJ48">
        <v>0.06550454606785834</v>
      </c>
      <c r="FK48">
        <v>1</v>
      </c>
      <c r="FL48">
        <v>5.523566750000001</v>
      </c>
      <c r="FM48">
        <v>-0.1807926078799287</v>
      </c>
      <c r="FN48">
        <v>0.0234564816615259</v>
      </c>
      <c r="FO48">
        <v>1</v>
      </c>
      <c r="FP48">
        <v>26.11867666666667</v>
      </c>
      <c r="FQ48">
        <v>0.002303893214597678</v>
      </c>
      <c r="FR48">
        <v>0.00478718311977115</v>
      </c>
      <c r="FS48">
        <v>1</v>
      </c>
      <c r="FT48">
        <v>4</v>
      </c>
      <c r="FU48">
        <v>4</v>
      </c>
      <c r="FV48" t="s">
        <v>426</v>
      </c>
      <c r="FW48">
        <v>3.17704</v>
      </c>
      <c r="FX48">
        <v>2.79663</v>
      </c>
      <c r="FY48">
        <v>0.09698710000000001</v>
      </c>
      <c r="FZ48">
        <v>0.107762</v>
      </c>
      <c r="GA48">
        <v>0.116911</v>
      </c>
      <c r="GB48">
        <v>0.108933</v>
      </c>
      <c r="GC48">
        <v>28117.1</v>
      </c>
      <c r="GD48">
        <v>22117</v>
      </c>
      <c r="GE48">
        <v>29236.4</v>
      </c>
      <c r="GF48">
        <v>24243.7</v>
      </c>
      <c r="GG48">
        <v>32692.9</v>
      </c>
      <c r="GH48">
        <v>31543.3</v>
      </c>
      <c r="GI48">
        <v>40701.3</v>
      </c>
      <c r="GJ48">
        <v>39556</v>
      </c>
      <c r="GK48">
        <v>2.16338</v>
      </c>
      <c r="GL48">
        <v>1.85163</v>
      </c>
      <c r="GM48">
        <v>0.0856146</v>
      </c>
      <c r="GN48">
        <v>0</v>
      </c>
      <c r="GO48">
        <v>26.9827</v>
      </c>
      <c r="GP48">
        <v>999.9</v>
      </c>
      <c r="GQ48">
        <v>50.9</v>
      </c>
      <c r="GR48">
        <v>34.6</v>
      </c>
      <c r="GS48">
        <v>27.7973</v>
      </c>
      <c r="GT48">
        <v>62.8648</v>
      </c>
      <c r="GU48">
        <v>39.1667</v>
      </c>
      <c r="GV48">
        <v>1</v>
      </c>
      <c r="GW48">
        <v>0.0769233</v>
      </c>
      <c r="GX48">
        <v>-2.22683</v>
      </c>
      <c r="GY48">
        <v>20.2456</v>
      </c>
      <c r="GZ48">
        <v>5.22103</v>
      </c>
      <c r="HA48">
        <v>11.9081</v>
      </c>
      <c r="HB48">
        <v>4.96295</v>
      </c>
      <c r="HC48">
        <v>3.29133</v>
      </c>
      <c r="HD48">
        <v>9999</v>
      </c>
      <c r="HE48">
        <v>9999</v>
      </c>
      <c r="HF48">
        <v>9999</v>
      </c>
      <c r="HG48">
        <v>999.9</v>
      </c>
      <c r="HH48">
        <v>1.87727</v>
      </c>
      <c r="HI48">
        <v>1.87547</v>
      </c>
      <c r="HJ48">
        <v>1.87424</v>
      </c>
      <c r="HK48">
        <v>1.87347</v>
      </c>
      <c r="HL48">
        <v>1.87487</v>
      </c>
      <c r="HM48">
        <v>1.86982</v>
      </c>
      <c r="HN48">
        <v>1.87405</v>
      </c>
      <c r="HO48">
        <v>1.87912</v>
      </c>
      <c r="HP48">
        <v>0</v>
      </c>
      <c r="HQ48">
        <v>0</v>
      </c>
      <c r="HR48">
        <v>0</v>
      </c>
      <c r="HS48">
        <v>0</v>
      </c>
      <c r="HT48" t="s">
        <v>419</v>
      </c>
      <c r="HU48" t="s">
        <v>420</v>
      </c>
      <c r="HV48" t="s">
        <v>421</v>
      </c>
      <c r="HW48" t="s">
        <v>422</v>
      </c>
      <c r="HX48" t="s">
        <v>422</v>
      </c>
      <c r="HY48" t="s">
        <v>421</v>
      </c>
      <c r="HZ48">
        <v>0</v>
      </c>
      <c r="IA48">
        <v>100</v>
      </c>
      <c r="IB48">
        <v>100</v>
      </c>
      <c r="IC48">
        <v>20.443</v>
      </c>
      <c r="ID48">
        <v>3.2477</v>
      </c>
      <c r="IE48">
        <v>13.91830054711373</v>
      </c>
      <c r="IF48">
        <v>0.01978926573752289</v>
      </c>
      <c r="IG48">
        <v>-7.274561305773912E-06</v>
      </c>
      <c r="IH48">
        <v>1.119864253144479E-09</v>
      </c>
      <c r="II48">
        <v>1.333290741272019</v>
      </c>
      <c r="IJ48">
        <v>0.1326643661050919</v>
      </c>
      <c r="IK48">
        <v>-0.003773007815557471</v>
      </c>
      <c r="IL48">
        <v>7.139450426060361E-05</v>
      </c>
      <c r="IM48">
        <v>-10</v>
      </c>
      <c r="IN48">
        <v>1836</v>
      </c>
      <c r="IO48">
        <v>-0</v>
      </c>
      <c r="IP48">
        <v>23</v>
      </c>
      <c r="IQ48">
        <v>2</v>
      </c>
      <c r="IR48">
        <v>1.9</v>
      </c>
      <c r="IS48">
        <v>1.11816</v>
      </c>
      <c r="IT48">
        <v>2.44507</v>
      </c>
      <c r="IU48">
        <v>1.42578</v>
      </c>
      <c r="IV48">
        <v>2.27417</v>
      </c>
      <c r="IW48">
        <v>1.54785</v>
      </c>
      <c r="IX48">
        <v>2.40234</v>
      </c>
      <c r="IY48">
        <v>37.242</v>
      </c>
      <c r="IZ48">
        <v>14.5961</v>
      </c>
      <c r="JA48">
        <v>18</v>
      </c>
      <c r="JB48">
        <v>635.356</v>
      </c>
      <c r="JC48">
        <v>418.714</v>
      </c>
      <c r="JD48">
        <v>28.4477</v>
      </c>
      <c r="JE48">
        <v>28.3124</v>
      </c>
      <c r="JF48">
        <v>30.0009</v>
      </c>
      <c r="JG48">
        <v>28.192</v>
      </c>
      <c r="JH48">
        <v>28.1201</v>
      </c>
      <c r="JI48">
        <v>22.401</v>
      </c>
      <c r="JJ48">
        <v>24.8885</v>
      </c>
      <c r="JK48">
        <v>53.2649</v>
      </c>
      <c r="JL48">
        <v>28.6399</v>
      </c>
      <c r="JM48">
        <v>432.974</v>
      </c>
      <c r="JN48">
        <v>20.7317</v>
      </c>
      <c r="JO48">
        <v>95.7702</v>
      </c>
      <c r="JP48">
        <v>100.636</v>
      </c>
    </row>
    <row r="49" spans="1:276">
      <c r="A49">
        <v>33</v>
      </c>
      <c r="B49">
        <v>1658247107.5</v>
      </c>
      <c r="C49">
        <v>5566.900000095367</v>
      </c>
      <c r="D49" t="s">
        <v>549</v>
      </c>
      <c r="E49" t="s">
        <v>550</v>
      </c>
      <c r="F49" t="s">
        <v>408</v>
      </c>
      <c r="G49" t="s">
        <v>409</v>
      </c>
      <c r="H49" t="s">
        <v>410</v>
      </c>
      <c r="J49" t="s">
        <v>541</v>
      </c>
      <c r="K49" t="s">
        <v>542</v>
      </c>
      <c r="L49" t="s">
        <v>543</v>
      </c>
      <c r="M49">
        <v>1658247107.5</v>
      </c>
      <c r="N49">
        <f>(O49)/1000</f>
        <v>0</v>
      </c>
      <c r="O49">
        <f>1000*CY49*AM49*(CU49-CV49)/(100*CN49*(1000-AM49*CU49))</f>
        <v>0</v>
      </c>
      <c r="P49">
        <f>CY49*AM49*(CT49-CS49*(1000-AM49*CV49)/(1000-AM49*CU49))/(100*CN49)</f>
        <v>0</v>
      </c>
      <c r="Q49">
        <f>CS49 - IF(AM49&gt;1, P49*CN49*100.0/(AO49*DG49), 0)</f>
        <v>0</v>
      </c>
      <c r="R49">
        <f>((X49-N49/2)*Q49-P49)/(X49+N49/2)</f>
        <v>0</v>
      </c>
      <c r="S49">
        <f>R49*(CZ49+DA49)/1000.0</f>
        <v>0</v>
      </c>
      <c r="T49">
        <f>(CS49 - IF(AM49&gt;1, P49*CN49*100.0/(AO49*DG49), 0))*(CZ49+DA49)/1000.0</f>
        <v>0</v>
      </c>
      <c r="U49">
        <f>2.0/((1/W49-1/V49)+SIGN(W49)*SQRT((1/W49-1/V49)*(1/W49-1/V49) + 4*CO49/((CO49+1)*(CO49+1))*(2*1/W49*1/V49-1/V49*1/V49)))</f>
        <v>0</v>
      </c>
      <c r="V49">
        <f>IF(LEFT(CP49,1)&lt;&gt;"0",IF(LEFT(CP49,1)="1",3.0,CQ49),$D$5+$E$5*(DG49*CZ49/($K$5*1000))+$F$5*(DG49*CZ49/($K$5*1000))*MAX(MIN(CN49,$J$5),$I$5)*MAX(MIN(CN49,$J$5),$I$5)+$G$5*MAX(MIN(CN49,$J$5),$I$5)*(DG49*CZ49/($K$5*1000))+$H$5*(DG49*CZ49/($K$5*1000))*(DG49*CZ49/($K$5*1000)))</f>
        <v>0</v>
      </c>
      <c r="W49">
        <f>N49*(1000-(1000*0.61365*exp(17.502*AA49/(240.97+AA49))/(CZ49+DA49)+CU49)/2)/(1000*0.61365*exp(17.502*AA49/(240.97+AA49))/(CZ49+DA49)-CU49)</f>
        <v>0</v>
      </c>
      <c r="X49">
        <f>1/((CO49+1)/(U49/1.6)+1/(V49/1.37)) + CO49/((CO49+1)/(U49/1.6) + CO49/(V49/1.37))</f>
        <v>0</v>
      </c>
      <c r="Y49">
        <f>(CJ49*CM49)</f>
        <v>0</v>
      </c>
      <c r="Z49">
        <f>(DB49+(Y49+2*0.95*5.67E-8*(((DB49+$B$7)+273)^4-(DB49+273)^4)-44100*N49)/(1.84*29.3*V49+8*0.95*5.67E-8*(DB49+273)^3))</f>
        <v>0</v>
      </c>
      <c r="AA49">
        <f>($C$7*DC49+$D$7*DD49+$E$7*Z49)</f>
        <v>0</v>
      </c>
      <c r="AB49">
        <f>0.61365*exp(17.502*AA49/(240.97+AA49))</f>
        <v>0</v>
      </c>
      <c r="AC49">
        <f>(AD49/AE49*100)</f>
        <v>0</v>
      </c>
      <c r="AD49">
        <f>CU49*(CZ49+DA49)/1000</f>
        <v>0</v>
      </c>
      <c r="AE49">
        <f>0.61365*exp(17.502*DB49/(240.97+DB49))</f>
        <v>0</v>
      </c>
      <c r="AF49">
        <f>(AB49-CU49*(CZ49+DA49)/1000)</f>
        <v>0</v>
      </c>
      <c r="AG49">
        <f>(-N49*44100)</f>
        <v>0</v>
      </c>
      <c r="AH49">
        <f>2*29.3*V49*0.92*(DB49-AA49)</f>
        <v>0</v>
      </c>
      <c r="AI49">
        <f>2*0.95*5.67E-8*(((DB49+$B$7)+273)^4-(AA49+273)^4)</f>
        <v>0</v>
      </c>
      <c r="AJ49">
        <f>Y49+AI49+AG49+AH49</f>
        <v>0</v>
      </c>
      <c r="AK49">
        <v>0</v>
      </c>
      <c r="AL49">
        <v>0</v>
      </c>
      <c r="AM49">
        <f>IF(AK49*$H$13&gt;=AO49,1.0,(AO49/(AO49-AK49*$H$13)))</f>
        <v>0</v>
      </c>
      <c r="AN49">
        <f>(AM49-1)*100</f>
        <v>0</v>
      </c>
      <c r="AO49">
        <f>MAX(0,($B$13+$C$13*DG49)/(1+$D$13*DG49)*CZ49/(DB49+273)*$E$13)</f>
        <v>0</v>
      </c>
      <c r="AP49" t="s">
        <v>414</v>
      </c>
      <c r="AQ49">
        <v>0</v>
      </c>
      <c r="AR49">
        <v>0</v>
      </c>
      <c r="AS49">
        <v>0</v>
      </c>
      <c r="AT49">
        <f>1-AR49/AS49</f>
        <v>0</v>
      </c>
      <c r="AU49">
        <v>-1</v>
      </c>
      <c r="AV49" t="s">
        <v>551</v>
      </c>
      <c r="AW49">
        <v>10403.1</v>
      </c>
      <c r="AX49">
        <v>833.4284230769231</v>
      </c>
      <c r="AY49">
        <v>1232.81</v>
      </c>
      <c r="AZ49">
        <f>1-AX49/AY49</f>
        <v>0</v>
      </c>
      <c r="BA49">
        <v>0.5</v>
      </c>
      <c r="BB49">
        <f>CK49</f>
        <v>0</v>
      </c>
      <c r="BC49">
        <f>P49</f>
        <v>0</v>
      </c>
      <c r="BD49">
        <f>AZ49*BA49*BB49</f>
        <v>0</v>
      </c>
      <c r="BE49">
        <f>(BC49-AU49)/BB49</f>
        <v>0</v>
      </c>
      <c r="BF49">
        <f>(AS49-AY49)/AY49</f>
        <v>0</v>
      </c>
      <c r="BG49">
        <f>AR49/(AT49+AR49/AY49)</f>
        <v>0</v>
      </c>
      <c r="BH49" t="s">
        <v>414</v>
      </c>
      <c r="BI49">
        <v>0</v>
      </c>
      <c r="BJ49">
        <f>IF(BI49&lt;&gt;0, BI49, BG49)</f>
        <v>0</v>
      </c>
      <c r="BK49">
        <f>1-BJ49/AY49</f>
        <v>0</v>
      </c>
      <c r="BL49">
        <f>(AY49-AX49)/(AY49-BJ49)</f>
        <v>0</v>
      </c>
      <c r="BM49">
        <f>(AS49-AY49)/(AS49-BJ49)</f>
        <v>0</v>
      </c>
      <c r="BN49">
        <f>(AY49-AX49)/(AY49-AR49)</f>
        <v>0</v>
      </c>
      <c r="BO49">
        <f>(AS49-AY49)/(AS49-AR49)</f>
        <v>0</v>
      </c>
      <c r="BP49">
        <f>(BL49*BJ49/AX49)</f>
        <v>0</v>
      </c>
      <c r="BQ49">
        <f>(1-BP49)</f>
        <v>0</v>
      </c>
      <c r="BR49" t="s">
        <v>414</v>
      </c>
      <c r="BS49" t="s">
        <v>414</v>
      </c>
      <c r="BT49" t="s">
        <v>414</v>
      </c>
      <c r="BU49" t="s">
        <v>414</v>
      </c>
      <c r="BV49" t="s">
        <v>414</v>
      </c>
      <c r="BW49" t="s">
        <v>414</v>
      </c>
      <c r="BX49" t="s">
        <v>414</v>
      </c>
      <c r="BY49" t="s">
        <v>414</v>
      </c>
      <c r="BZ49" t="s">
        <v>414</v>
      </c>
      <c r="CA49" t="s">
        <v>414</v>
      </c>
      <c r="CB49" t="s">
        <v>414</v>
      </c>
      <c r="CC49" t="s">
        <v>414</v>
      </c>
      <c r="CD49" t="s">
        <v>414</v>
      </c>
      <c r="CE49" t="s">
        <v>414</v>
      </c>
      <c r="CF49" t="s">
        <v>414</v>
      </c>
      <c r="CG49" t="s">
        <v>414</v>
      </c>
      <c r="CH49" t="s">
        <v>414</v>
      </c>
      <c r="CI49" t="s">
        <v>414</v>
      </c>
      <c r="CJ49">
        <f>$B$11*DH49+$C$11*DI49+$F$11*DT49*(1-DW49)</f>
        <v>0</v>
      </c>
      <c r="CK49">
        <f>CJ49*CL49</f>
        <v>0</v>
      </c>
      <c r="CL49">
        <f>($B$11*$D$9+$C$11*$D$9+$F$11*((EG49+DY49)/MAX(EG49+DY49+EH49, 0.1)*$I$9+EH49/MAX(EG49+DY49+EH49, 0.1)*$J$9))/($B$11+$C$11+$F$11)</f>
        <v>0</v>
      </c>
      <c r="CM49">
        <f>($B$11*$K$9+$C$11*$K$9+$F$11*((EG49+DY49)/MAX(EG49+DY49+EH49, 0.1)*$P$9+EH49/MAX(EG49+DY49+EH49, 0.1)*$Q$9))/($B$11+$C$11+$F$11)</f>
        <v>0</v>
      </c>
      <c r="CN49">
        <v>6</v>
      </c>
      <c r="CO49">
        <v>0.5</v>
      </c>
      <c r="CP49" t="s">
        <v>416</v>
      </c>
      <c r="CQ49">
        <v>2</v>
      </c>
      <c r="CR49">
        <v>1658247107.5</v>
      </c>
      <c r="CS49">
        <v>300.919</v>
      </c>
      <c r="CT49">
        <v>324.845</v>
      </c>
      <c r="CU49">
        <v>27.3218</v>
      </c>
      <c r="CV49">
        <v>22.05</v>
      </c>
      <c r="CW49">
        <v>282.295</v>
      </c>
      <c r="CX49">
        <v>23.9954</v>
      </c>
      <c r="CY49">
        <v>600.2809999999999</v>
      </c>
      <c r="CZ49">
        <v>101.163</v>
      </c>
      <c r="DA49">
        <v>0.100442</v>
      </c>
      <c r="DB49">
        <v>29.1842</v>
      </c>
      <c r="DC49">
        <v>29.1358</v>
      </c>
      <c r="DD49">
        <v>999.9</v>
      </c>
      <c r="DE49">
        <v>0</v>
      </c>
      <c r="DF49">
        <v>0</v>
      </c>
      <c r="DG49">
        <v>9941.25</v>
      </c>
      <c r="DH49">
        <v>0</v>
      </c>
      <c r="DI49">
        <v>1751.47</v>
      </c>
      <c r="DJ49">
        <v>-23.9265</v>
      </c>
      <c r="DK49">
        <v>309.371</v>
      </c>
      <c r="DL49">
        <v>332.17</v>
      </c>
      <c r="DM49">
        <v>5.2718</v>
      </c>
      <c r="DN49">
        <v>324.845</v>
      </c>
      <c r="DO49">
        <v>22.05</v>
      </c>
      <c r="DP49">
        <v>2.76396</v>
      </c>
      <c r="DQ49">
        <v>2.23064</v>
      </c>
      <c r="DR49">
        <v>22.6704</v>
      </c>
      <c r="DS49">
        <v>19.1841</v>
      </c>
      <c r="DT49">
        <v>1500.01</v>
      </c>
      <c r="DU49">
        <v>0.972996</v>
      </c>
      <c r="DV49">
        <v>0.027004</v>
      </c>
      <c r="DW49">
        <v>0</v>
      </c>
      <c r="DX49">
        <v>831.49</v>
      </c>
      <c r="DY49">
        <v>4.99931</v>
      </c>
      <c r="DZ49">
        <v>18621.4</v>
      </c>
      <c r="EA49">
        <v>13259.3</v>
      </c>
      <c r="EB49">
        <v>38.187</v>
      </c>
      <c r="EC49">
        <v>40.562</v>
      </c>
      <c r="ED49">
        <v>38.562</v>
      </c>
      <c r="EE49">
        <v>40.125</v>
      </c>
      <c r="EF49">
        <v>40.062</v>
      </c>
      <c r="EG49">
        <v>1454.64</v>
      </c>
      <c r="EH49">
        <v>40.37</v>
      </c>
      <c r="EI49">
        <v>0</v>
      </c>
      <c r="EJ49">
        <v>118.3000001907349</v>
      </c>
      <c r="EK49">
        <v>0</v>
      </c>
      <c r="EL49">
        <v>833.4284230769231</v>
      </c>
      <c r="EM49">
        <v>-14.98909403186063</v>
      </c>
      <c r="EN49">
        <v>-37.91794865363119</v>
      </c>
      <c r="EO49">
        <v>18647.43461538462</v>
      </c>
      <c r="EP49">
        <v>15</v>
      </c>
      <c r="EQ49">
        <v>1658247057</v>
      </c>
      <c r="ER49" t="s">
        <v>552</v>
      </c>
      <c r="ES49">
        <v>1658247048.5</v>
      </c>
      <c r="ET49">
        <v>1658247057</v>
      </c>
      <c r="EU49">
        <v>28</v>
      </c>
      <c r="EV49">
        <v>-0.326</v>
      </c>
      <c r="EW49">
        <v>-0.004</v>
      </c>
      <c r="EX49">
        <v>19.073</v>
      </c>
      <c r="EY49">
        <v>2.862</v>
      </c>
      <c r="EZ49">
        <v>330</v>
      </c>
      <c r="FA49">
        <v>20</v>
      </c>
      <c r="FB49">
        <v>0.06</v>
      </c>
      <c r="FC49">
        <v>0.02</v>
      </c>
      <c r="FD49">
        <v>-23.716955</v>
      </c>
      <c r="FE49">
        <v>-1.68837748592865</v>
      </c>
      <c r="FF49">
        <v>0.178340620653288</v>
      </c>
      <c r="FG49">
        <v>1</v>
      </c>
      <c r="FH49">
        <v>301.3947333333333</v>
      </c>
      <c r="FI49">
        <v>-3.809779755283669</v>
      </c>
      <c r="FJ49">
        <v>0.2752086400452551</v>
      </c>
      <c r="FK49">
        <v>1</v>
      </c>
      <c r="FL49">
        <v>5.28037075</v>
      </c>
      <c r="FM49">
        <v>-0.1017427767354715</v>
      </c>
      <c r="FN49">
        <v>0.01611544234383588</v>
      </c>
      <c r="FO49">
        <v>1</v>
      </c>
      <c r="FP49">
        <v>27.26706333333334</v>
      </c>
      <c r="FQ49">
        <v>0.4385112347051853</v>
      </c>
      <c r="FR49">
        <v>0.03168508043578577</v>
      </c>
      <c r="FS49">
        <v>1</v>
      </c>
      <c r="FT49">
        <v>4</v>
      </c>
      <c r="FU49">
        <v>4</v>
      </c>
      <c r="FV49" t="s">
        <v>426</v>
      </c>
      <c r="FW49">
        <v>3.17695</v>
      </c>
      <c r="FX49">
        <v>2.7969</v>
      </c>
      <c r="FY49">
        <v>0.0764228</v>
      </c>
      <c r="FZ49">
        <v>0.0861775</v>
      </c>
      <c r="GA49">
        <v>0.120911</v>
      </c>
      <c r="GB49">
        <v>0.114025</v>
      </c>
      <c r="GC49">
        <v>28755.4</v>
      </c>
      <c r="GD49">
        <v>22650</v>
      </c>
      <c r="GE49">
        <v>29234.3</v>
      </c>
      <c r="GF49">
        <v>24241.5</v>
      </c>
      <c r="GG49">
        <v>32538.3</v>
      </c>
      <c r="GH49">
        <v>31356.8</v>
      </c>
      <c r="GI49">
        <v>40698.2</v>
      </c>
      <c r="GJ49">
        <v>39552.2</v>
      </c>
      <c r="GK49">
        <v>2.16265</v>
      </c>
      <c r="GL49">
        <v>1.85438</v>
      </c>
      <c r="GM49">
        <v>0.113145</v>
      </c>
      <c r="GN49">
        <v>0</v>
      </c>
      <c r="GO49">
        <v>27.2891</v>
      </c>
      <c r="GP49">
        <v>999.9</v>
      </c>
      <c r="GQ49">
        <v>50.1</v>
      </c>
      <c r="GR49">
        <v>34.5</v>
      </c>
      <c r="GS49">
        <v>27.2061</v>
      </c>
      <c r="GT49">
        <v>62.6448</v>
      </c>
      <c r="GU49">
        <v>39.2107</v>
      </c>
      <c r="GV49">
        <v>1</v>
      </c>
      <c r="GW49">
        <v>0.0797942</v>
      </c>
      <c r="GX49">
        <v>1.55947</v>
      </c>
      <c r="GY49">
        <v>20.2563</v>
      </c>
      <c r="GZ49">
        <v>5.22807</v>
      </c>
      <c r="HA49">
        <v>11.9081</v>
      </c>
      <c r="HB49">
        <v>4.9638</v>
      </c>
      <c r="HC49">
        <v>3.292</v>
      </c>
      <c r="HD49">
        <v>9999</v>
      </c>
      <c r="HE49">
        <v>9999</v>
      </c>
      <c r="HF49">
        <v>9999</v>
      </c>
      <c r="HG49">
        <v>999.9</v>
      </c>
      <c r="HH49">
        <v>1.87726</v>
      </c>
      <c r="HI49">
        <v>1.87547</v>
      </c>
      <c r="HJ49">
        <v>1.87424</v>
      </c>
      <c r="HK49">
        <v>1.87347</v>
      </c>
      <c r="HL49">
        <v>1.87486</v>
      </c>
      <c r="HM49">
        <v>1.86982</v>
      </c>
      <c r="HN49">
        <v>1.87398</v>
      </c>
      <c r="HO49">
        <v>1.87912</v>
      </c>
      <c r="HP49">
        <v>0</v>
      </c>
      <c r="HQ49">
        <v>0</v>
      </c>
      <c r="HR49">
        <v>0</v>
      </c>
      <c r="HS49">
        <v>0</v>
      </c>
      <c r="HT49" t="s">
        <v>419</v>
      </c>
      <c r="HU49" t="s">
        <v>420</v>
      </c>
      <c r="HV49" t="s">
        <v>421</v>
      </c>
      <c r="HW49" t="s">
        <v>422</v>
      </c>
      <c r="HX49" t="s">
        <v>422</v>
      </c>
      <c r="HY49" t="s">
        <v>421</v>
      </c>
      <c r="HZ49">
        <v>0</v>
      </c>
      <c r="IA49">
        <v>100</v>
      </c>
      <c r="IB49">
        <v>100</v>
      </c>
      <c r="IC49">
        <v>18.624</v>
      </c>
      <c r="ID49">
        <v>3.3264</v>
      </c>
      <c r="IE49">
        <v>13.59219190464533</v>
      </c>
      <c r="IF49">
        <v>0.01978926573752289</v>
      </c>
      <c r="IG49">
        <v>-7.274561305773912E-06</v>
      </c>
      <c r="IH49">
        <v>1.119864253144479E-09</v>
      </c>
      <c r="II49">
        <v>1.329057713967321</v>
      </c>
      <c r="IJ49">
        <v>0.1326643661050919</v>
      </c>
      <c r="IK49">
        <v>-0.003773007815557471</v>
      </c>
      <c r="IL49">
        <v>7.139450426060361E-05</v>
      </c>
      <c r="IM49">
        <v>-10</v>
      </c>
      <c r="IN49">
        <v>1836</v>
      </c>
      <c r="IO49">
        <v>-0</v>
      </c>
      <c r="IP49">
        <v>23</v>
      </c>
      <c r="IQ49">
        <v>1</v>
      </c>
      <c r="IR49">
        <v>0.8</v>
      </c>
      <c r="IS49">
        <v>0.88623</v>
      </c>
      <c r="IT49">
        <v>2.44629</v>
      </c>
      <c r="IU49">
        <v>1.42578</v>
      </c>
      <c r="IV49">
        <v>2.27295</v>
      </c>
      <c r="IW49">
        <v>1.54785</v>
      </c>
      <c r="IX49">
        <v>2.39746</v>
      </c>
      <c r="IY49">
        <v>37.0986</v>
      </c>
      <c r="IZ49">
        <v>14.5786</v>
      </c>
      <c r="JA49">
        <v>18</v>
      </c>
      <c r="JB49">
        <v>634.862</v>
      </c>
      <c r="JC49">
        <v>420.315</v>
      </c>
      <c r="JD49">
        <v>27.0889</v>
      </c>
      <c r="JE49">
        <v>28.3141</v>
      </c>
      <c r="JF49">
        <v>30.0001</v>
      </c>
      <c r="JG49">
        <v>28.1966</v>
      </c>
      <c r="JH49">
        <v>28.127</v>
      </c>
      <c r="JI49">
        <v>17.7468</v>
      </c>
      <c r="JJ49">
        <v>18.4786</v>
      </c>
      <c r="JK49">
        <v>52.2928</v>
      </c>
      <c r="JL49">
        <v>27.0694</v>
      </c>
      <c r="JM49">
        <v>324.437</v>
      </c>
      <c r="JN49">
        <v>22.1039</v>
      </c>
      <c r="JO49">
        <v>95.76300000000001</v>
      </c>
      <c r="JP49">
        <v>100.627</v>
      </c>
    </row>
    <row r="50" spans="1:276">
      <c r="A50">
        <v>34</v>
      </c>
      <c r="B50">
        <v>1658247229</v>
      </c>
      <c r="C50">
        <v>5688.400000095367</v>
      </c>
      <c r="D50" t="s">
        <v>553</v>
      </c>
      <c r="E50" t="s">
        <v>554</v>
      </c>
      <c r="F50" t="s">
        <v>408</v>
      </c>
      <c r="G50" t="s">
        <v>409</v>
      </c>
      <c r="H50" t="s">
        <v>410</v>
      </c>
      <c r="J50" t="s">
        <v>541</v>
      </c>
      <c r="K50" t="s">
        <v>542</v>
      </c>
      <c r="L50" t="s">
        <v>543</v>
      </c>
      <c r="M50">
        <v>1658247229</v>
      </c>
      <c r="N50">
        <f>(O50)/1000</f>
        <v>0</v>
      </c>
      <c r="O50">
        <f>1000*CY50*AM50*(CU50-CV50)/(100*CN50*(1000-AM50*CU50))</f>
        <v>0</v>
      </c>
      <c r="P50">
        <f>CY50*AM50*(CT50-CS50*(1000-AM50*CV50)/(1000-AM50*CU50))/(100*CN50)</f>
        <v>0</v>
      </c>
      <c r="Q50">
        <f>CS50 - IF(AM50&gt;1, P50*CN50*100.0/(AO50*DG50), 0)</f>
        <v>0</v>
      </c>
      <c r="R50">
        <f>((X50-N50/2)*Q50-P50)/(X50+N50/2)</f>
        <v>0</v>
      </c>
      <c r="S50">
        <f>R50*(CZ50+DA50)/1000.0</f>
        <v>0</v>
      </c>
      <c r="T50">
        <f>(CS50 - IF(AM50&gt;1, P50*CN50*100.0/(AO50*DG50), 0))*(CZ50+DA50)/1000.0</f>
        <v>0</v>
      </c>
      <c r="U50">
        <f>2.0/((1/W50-1/V50)+SIGN(W50)*SQRT((1/W50-1/V50)*(1/W50-1/V50) + 4*CO50/((CO50+1)*(CO50+1))*(2*1/W50*1/V50-1/V50*1/V50)))</f>
        <v>0</v>
      </c>
      <c r="V50">
        <f>IF(LEFT(CP50,1)&lt;&gt;"0",IF(LEFT(CP50,1)="1",3.0,CQ50),$D$5+$E$5*(DG50*CZ50/($K$5*1000))+$F$5*(DG50*CZ50/($K$5*1000))*MAX(MIN(CN50,$J$5),$I$5)*MAX(MIN(CN50,$J$5),$I$5)+$G$5*MAX(MIN(CN50,$J$5),$I$5)*(DG50*CZ50/($K$5*1000))+$H$5*(DG50*CZ50/($K$5*1000))*(DG50*CZ50/($K$5*1000)))</f>
        <v>0</v>
      </c>
      <c r="W50">
        <f>N50*(1000-(1000*0.61365*exp(17.502*AA50/(240.97+AA50))/(CZ50+DA50)+CU50)/2)/(1000*0.61365*exp(17.502*AA50/(240.97+AA50))/(CZ50+DA50)-CU50)</f>
        <v>0</v>
      </c>
      <c r="X50">
        <f>1/((CO50+1)/(U50/1.6)+1/(V50/1.37)) + CO50/((CO50+1)/(U50/1.6) + CO50/(V50/1.37))</f>
        <v>0</v>
      </c>
      <c r="Y50">
        <f>(CJ50*CM50)</f>
        <v>0</v>
      </c>
      <c r="Z50">
        <f>(DB50+(Y50+2*0.95*5.67E-8*(((DB50+$B$7)+273)^4-(DB50+273)^4)-44100*N50)/(1.84*29.3*V50+8*0.95*5.67E-8*(DB50+273)^3))</f>
        <v>0</v>
      </c>
      <c r="AA50">
        <f>($C$7*DC50+$D$7*DD50+$E$7*Z50)</f>
        <v>0</v>
      </c>
      <c r="AB50">
        <f>0.61365*exp(17.502*AA50/(240.97+AA50))</f>
        <v>0</v>
      </c>
      <c r="AC50">
        <f>(AD50/AE50*100)</f>
        <v>0</v>
      </c>
      <c r="AD50">
        <f>CU50*(CZ50+DA50)/1000</f>
        <v>0</v>
      </c>
      <c r="AE50">
        <f>0.61365*exp(17.502*DB50/(240.97+DB50))</f>
        <v>0</v>
      </c>
      <c r="AF50">
        <f>(AB50-CU50*(CZ50+DA50)/1000)</f>
        <v>0</v>
      </c>
      <c r="AG50">
        <f>(-N50*44100)</f>
        <v>0</v>
      </c>
      <c r="AH50">
        <f>2*29.3*V50*0.92*(DB50-AA50)</f>
        <v>0</v>
      </c>
      <c r="AI50">
        <f>2*0.95*5.67E-8*(((DB50+$B$7)+273)^4-(AA50+273)^4)</f>
        <v>0</v>
      </c>
      <c r="AJ50">
        <f>Y50+AI50+AG50+AH50</f>
        <v>0</v>
      </c>
      <c r="AK50">
        <v>0</v>
      </c>
      <c r="AL50">
        <v>0</v>
      </c>
      <c r="AM50">
        <f>IF(AK50*$H$13&gt;=AO50,1.0,(AO50/(AO50-AK50*$H$13)))</f>
        <v>0</v>
      </c>
      <c r="AN50">
        <f>(AM50-1)*100</f>
        <v>0</v>
      </c>
      <c r="AO50">
        <f>MAX(0,($B$13+$C$13*DG50)/(1+$D$13*DG50)*CZ50/(DB50+273)*$E$13)</f>
        <v>0</v>
      </c>
      <c r="AP50" t="s">
        <v>414</v>
      </c>
      <c r="AQ50">
        <v>0</v>
      </c>
      <c r="AR50">
        <v>0</v>
      </c>
      <c r="AS50">
        <v>0</v>
      </c>
      <c r="AT50">
        <f>1-AR50/AS50</f>
        <v>0</v>
      </c>
      <c r="AU50">
        <v>-1</v>
      </c>
      <c r="AV50" t="s">
        <v>555</v>
      </c>
      <c r="AW50">
        <v>10399.2</v>
      </c>
      <c r="AX50">
        <v>769.6334230769231</v>
      </c>
      <c r="AY50">
        <v>1075.84</v>
      </c>
      <c r="AZ50">
        <f>1-AX50/AY50</f>
        <v>0</v>
      </c>
      <c r="BA50">
        <v>0.5</v>
      </c>
      <c r="BB50">
        <f>CK50</f>
        <v>0</v>
      </c>
      <c r="BC50">
        <f>P50</f>
        <v>0</v>
      </c>
      <c r="BD50">
        <f>AZ50*BA50*BB50</f>
        <v>0</v>
      </c>
      <c r="BE50">
        <f>(BC50-AU50)/BB50</f>
        <v>0</v>
      </c>
      <c r="BF50">
        <f>(AS50-AY50)/AY50</f>
        <v>0</v>
      </c>
      <c r="BG50">
        <f>AR50/(AT50+AR50/AY50)</f>
        <v>0</v>
      </c>
      <c r="BH50" t="s">
        <v>414</v>
      </c>
      <c r="BI50">
        <v>0</v>
      </c>
      <c r="BJ50">
        <f>IF(BI50&lt;&gt;0, BI50, BG50)</f>
        <v>0</v>
      </c>
      <c r="BK50">
        <f>1-BJ50/AY50</f>
        <v>0</v>
      </c>
      <c r="BL50">
        <f>(AY50-AX50)/(AY50-BJ50)</f>
        <v>0</v>
      </c>
      <c r="BM50">
        <f>(AS50-AY50)/(AS50-BJ50)</f>
        <v>0</v>
      </c>
      <c r="BN50">
        <f>(AY50-AX50)/(AY50-AR50)</f>
        <v>0</v>
      </c>
      <c r="BO50">
        <f>(AS50-AY50)/(AS50-AR50)</f>
        <v>0</v>
      </c>
      <c r="BP50">
        <f>(BL50*BJ50/AX50)</f>
        <v>0</v>
      </c>
      <c r="BQ50">
        <f>(1-BP50)</f>
        <v>0</v>
      </c>
      <c r="BR50" t="s">
        <v>414</v>
      </c>
      <c r="BS50" t="s">
        <v>414</v>
      </c>
      <c r="BT50" t="s">
        <v>414</v>
      </c>
      <c r="BU50" t="s">
        <v>414</v>
      </c>
      <c r="BV50" t="s">
        <v>414</v>
      </c>
      <c r="BW50" t="s">
        <v>414</v>
      </c>
      <c r="BX50" t="s">
        <v>414</v>
      </c>
      <c r="BY50" t="s">
        <v>414</v>
      </c>
      <c r="BZ50" t="s">
        <v>414</v>
      </c>
      <c r="CA50" t="s">
        <v>414</v>
      </c>
      <c r="CB50" t="s">
        <v>414</v>
      </c>
      <c r="CC50" t="s">
        <v>414</v>
      </c>
      <c r="CD50" t="s">
        <v>414</v>
      </c>
      <c r="CE50" t="s">
        <v>414</v>
      </c>
      <c r="CF50" t="s">
        <v>414</v>
      </c>
      <c r="CG50" t="s">
        <v>414</v>
      </c>
      <c r="CH50" t="s">
        <v>414</v>
      </c>
      <c r="CI50" t="s">
        <v>414</v>
      </c>
      <c r="CJ50">
        <f>$B$11*DH50+$C$11*DI50+$F$11*DT50*(1-DW50)</f>
        <v>0</v>
      </c>
      <c r="CK50">
        <f>CJ50*CL50</f>
        <v>0</v>
      </c>
      <c r="CL50">
        <f>($B$11*$D$9+$C$11*$D$9+$F$11*((EG50+DY50)/MAX(EG50+DY50+EH50, 0.1)*$I$9+EH50/MAX(EG50+DY50+EH50, 0.1)*$J$9))/($B$11+$C$11+$F$11)</f>
        <v>0</v>
      </c>
      <c r="CM50">
        <f>($B$11*$K$9+$C$11*$K$9+$F$11*((EG50+DY50)/MAX(EG50+DY50+EH50, 0.1)*$P$9+EH50/MAX(EG50+DY50+EH50, 0.1)*$Q$9))/($B$11+$C$11+$F$11)</f>
        <v>0</v>
      </c>
      <c r="CN50">
        <v>6</v>
      </c>
      <c r="CO50">
        <v>0.5</v>
      </c>
      <c r="CP50" t="s">
        <v>416</v>
      </c>
      <c r="CQ50">
        <v>2</v>
      </c>
      <c r="CR50">
        <v>1658247229</v>
      </c>
      <c r="CS50">
        <v>199.886</v>
      </c>
      <c r="CT50">
        <v>213.523</v>
      </c>
      <c r="CU50">
        <v>33.133</v>
      </c>
      <c r="CV50">
        <v>30.4792</v>
      </c>
      <c r="CW50">
        <v>183.171</v>
      </c>
      <c r="CX50">
        <v>29.631</v>
      </c>
      <c r="CY50">
        <v>600.1799999999999</v>
      </c>
      <c r="CZ50">
        <v>101.166</v>
      </c>
      <c r="DA50">
        <v>0.09998840000000001</v>
      </c>
      <c r="DB50">
        <v>28.9496</v>
      </c>
      <c r="DC50">
        <v>28.9777</v>
      </c>
      <c r="DD50">
        <v>999.9</v>
      </c>
      <c r="DE50">
        <v>0</v>
      </c>
      <c r="DF50">
        <v>0</v>
      </c>
      <c r="DG50">
        <v>9993.75</v>
      </c>
      <c r="DH50">
        <v>0</v>
      </c>
      <c r="DI50">
        <v>1757.38</v>
      </c>
      <c r="DJ50">
        <v>-13.3714</v>
      </c>
      <c r="DK50">
        <v>206.957</v>
      </c>
      <c r="DL50">
        <v>220.235</v>
      </c>
      <c r="DM50">
        <v>2.40535</v>
      </c>
      <c r="DN50">
        <v>213.523</v>
      </c>
      <c r="DO50">
        <v>30.4792</v>
      </c>
      <c r="DP50">
        <v>3.32679</v>
      </c>
      <c r="DQ50">
        <v>3.08345</v>
      </c>
      <c r="DR50">
        <v>25.7608</v>
      </c>
      <c r="DS50">
        <v>24.4856</v>
      </c>
      <c r="DT50">
        <v>1500.03</v>
      </c>
      <c r="DU50">
        <v>0.973011</v>
      </c>
      <c r="DV50">
        <v>0.0269887</v>
      </c>
      <c r="DW50">
        <v>0</v>
      </c>
      <c r="DX50">
        <v>769.329</v>
      </c>
      <c r="DY50">
        <v>4.99931</v>
      </c>
      <c r="DZ50">
        <v>18393.2</v>
      </c>
      <c r="EA50">
        <v>13259.5</v>
      </c>
      <c r="EB50">
        <v>39.125</v>
      </c>
      <c r="EC50">
        <v>40.875</v>
      </c>
      <c r="ED50">
        <v>39.375</v>
      </c>
      <c r="EE50">
        <v>40.5</v>
      </c>
      <c r="EF50">
        <v>40.562</v>
      </c>
      <c r="EG50">
        <v>1454.68</v>
      </c>
      <c r="EH50">
        <v>40.35</v>
      </c>
      <c r="EI50">
        <v>0</v>
      </c>
      <c r="EJ50">
        <v>121.3000001907349</v>
      </c>
      <c r="EK50">
        <v>0</v>
      </c>
      <c r="EL50">
        <v>769.6334230769231</v>
      </c>
      <c r="EM50">
        <v>-5.144649558590347</v>
      </c>
      <c r="EN50">
        <v>-155.5076920266524</v>
      </c>
      <c r="EO50">
        <v>18396.99230769231</v>
      </c>
      <c r="EP50">
        <v>15</v>
      </c>
      <c r="EQ50">
        <v>1658247255</v>
      </c>
      <c r="ER50" t="s">
        <v>556</v>
      </c>
      <c r="ES50">
        <v>1658247255</v>
      </c>
      <c r="ET50">
        <v>1658247251</v>
      </c>
      <c r="EU50">
        <v>29</v>
      </c>
      <c r="EV50">
        <v>-0.5</v>
      </c>
      <c r="EW50">
        <v>0.249</v>
      </c>
      <c r="EX50">
        <v>16.715</v>
      </c>
      <c r="EY50">
        <v>3.502</v>
      </c>
      <c r="EZ50">
        <v>214</v>
      </c>
      <c r="FA50">
        <v>30</v>
      </c>
      <c r="FB50">
        <v>0.23</v>
      </c>
      <c r="FC50">
        <v>0.02</v>
      </c>
      <c r="FD50">
        <v>-13.35030243902439</v>
      </c>
      <c r="FE50">
        <v>-0.1738578397212764</v>
      </c>
      <c r="FF50">
        <v>0.02535091750689522</v>
      </c>
      <c r="FG50">
        <v>1</v>
      </c>
      <c r="FH50">
        <v>200.2405161290323</v>
      </c>
      <c r="FI50">
        <v>-0.5045806451611858</v>
      </c>
      <c r="FJ50">
        <v>0.03938795539472593</v>
      </c>
      <c r="FK50">
        <v>1</v>
      </c>
      <c r="FL50">
        <v>2.35205243902439</v>
      </c>
      <c r="FM50">
        <v>0.4985406271776992</v>
      </c>
      <c r="FN50">
        <v>0.05141020268772168</v>
      </c>
      <c r="FO50">
        <v>1</v>
      </c>
      <c r="FP50">
        <v>32.79709677419355</v>
      </c>
      <c r="FQ50">
        <v>0.6500322580644733</v>
      </c>
      <c r="FR50">
        <v>0.04852649082897757</v>
      </c>
      <c r="FS50">
        <v>1</v>
      </c>
      <c r="FT50">
        <v>4</v>
      </c>
      <c r="FU50">
        <v>4</v>
      </c>
      <c r="FV50" t="s">
        <v>426</v>
      </c>
      <c r="FW50">
        <v>3.17659</v>
      </c>
      <c r="FX50">
        <v>2.7969</v>
      </c>
      <c r="FY50">
        <v>0.0524383</v>
      </c>
      <c r="FZ50">
        <v>0.0604839</v>
      </c>
      <c r="GA50">
        <v>0.139837</v>
      </c>
      <c r="GB50">
        <v>0.142223</v>
      </c>
      <c r="GC50">
        <v>29466.5</v>
      </c>
      <c r="GD50">
        <v>23264.7</v>
      </c>
      <c r="GE50">
        <v>29199.8</v>
      </c>
      <c r="GF50">
        <v>24219.2</v>
      </c>
      <c r="GG50">
        <v>31782.9</v>
      </c>
      <c r="GH50">
        <v>30318.3</v>
      </c>
      <c r="GI50">
        <v>40649.1</v>
      </c>
      <c r="GJ50">
        <v>39521.3</v>
      </c>
      <c r="GK50">
        <v>2.16</v>
      </c>
      <c r="GL50">
        <v>1.87462</v>
      </c>
      <c r="GM50">
        <v>0.101928</v>
      </c>
      <c r="GN50">
        <v>0</v>
      </c>
      <c r="GO50">
        <v>27.314</v>
      </c>
      <c r="GP50">
        <v>999.9</v>
      </c>
      <c r="GQ50">
        <v>58.3</v>
      </c>
      <c r="GR50">
        <v>34.5</v>
      </c>
      <c r="GS50">
        <v>31.6574</v>
      </c>
      <c r="GT50">
        <v>62.6549</v>
      </c>
      <c r="GU50">
        <v>39.2628</v>
      </c>
      <c r="GV50">
        <v>1</v>
      </c>
      <c r="GW50">
        <v>0.0869639</v>
      </c>
      <c r="GX50">
        <v>-0.0509858</v>
      </c>
      <c r="GY50">
        <v>20.2634</v>
      </c>
      <c r="GZ50">
        <v>5.22747</v>
      </c>
      <c r="HA50">
        <v>11.9081</v>
      </c>
      <c r="HB50">
        <v>4.9636</v>
      </c>
      <c r="HC50">
        <v>3.292</v>
      </c>
      <c r="HD50">
        <v>9999</v>
      </c>
      <c r="HE50">
        <v>9999</v>
      </c>
      <c r="HF50">
        <v>9999</v>
      </c>
      <c r="HG50">
        <v>999.9</v>
      </c>
      <c r="HH50">
        <v>1.87722</v>
      </c>
      <c r="HI50">
        <v>1.87546</v>
      </c>
      <c r="HJ50">
        <v>1.87424</v>
      </c>
      <c r="HK50">
        <v>1.87344</v>
      </c>
      <c r="HL50">
        <v>1.87485</v>
      </c>
      <c r="HM50">
        <v>1.86981</v>
      </c>
      <c r="HN50">
        <v>1.87398</v>
      </c>
      <c r="HO50">
        <v>1.87912</v>
      </c>
      <c r="HP50">
        <v>0</v>
      </c>
      <c r="HQ50">
        <v>0</v>
      </c>
      <c r="HR50">
        <v>0</v>
      </c>
      <c r="HS50">
        <v>0</v>
      </c>
      <c r="HT50" t="s">
        <v>419</v>
      </c>
      <c r="HU50" t="s">
        <v>420</v>
      </c>
      <c r="HV50" t="s">
        <v>421</v>
      </c>
      <c r="HW50" t="s">
        <v>422</v>
      </c>
      <c r="HX50" t="s">
        <v>422</v>
      </c>
      <c r="HY50" t="s">
        <v>421</v>
      </c>
      <c r="HZ50">
        <v>0</v>
      </c>
      <c r="IA50">
        <v>100</v>
      </c>
      <c r="IB50">
        <v>100</v>
      </c>
      <c r="IC50">
        <v>16.715</v>
      </c>
      <c r="ID50">
        <v>3.502</v>
      </c>
      <c r="IE50">
        <v>13.59219190464533</v>
      </c>
      <c r="IF50">
        <v>0.01978926573752289</v>
      </c>
      <c r="IG50">
        <v>-7.274561305773912E-06</v>
      </c>
      <c r="IH50">
        <v>1.119864253144479E-09</v>
      </c>
      <c r="II50">
        <v>3.2535</v>
      </c>
      <c r="IJ50">
        <v>0</v>
      </c>
      <c r="IK50">
        <v>0</v>
      </c>
      <c r="IL50">
        <v>0</v>
      </c>
      <c r="IM50">
        <v>-10</v>
      </c>
      <c r="IN50">
        <v>1836</v>
      </c>
      <c r="IO50">
        <v>-0</v>
      </c>
      <c r="IP50">
        <v>23</v>
      </c>
      <c r="IQ50">
        <v>3</v>
      </c>
      <c r="IR50">
        <v>2.9</v>
      </c>
      <c r="IS50">
        <v>0.638428</v>
      </c>
      <c r="IT50">
        <v>2.45117</v>
      </c>
      <c r="IU50">
        <v>1.42578</v>
      </c>
      <c r="IV50">
        <v>2.27661</v>
      </c>
      <c r="IW50">
        <v>1.54785</v>
      </c>
      <c r="IX50">
        <v>2.40234</v>
      </c>
      <c r="IY50">
        <v>37.027</v>
      </c>
      <c r="IZ50">
        <v>14.5523</v>
      </c>
      <c r="JA50">
        <v>18</v>
      </c>
      <c r="JB50">
        <v>634.052</v>
      </c>
      <c r="JC50">
        <v>432.613</v>
      </c>
      <c r="JD50">
        <v>27.735</v>
      </c>
      <c r="JE50">
        <v>28.4791</v>
      </c>
      <c r="JF50">
        <v>30.0002</v>
      </c>
      <c r="JG50">
        <v>28.3073</v>
      </c>
      <c r="JH50">
        <v>28.2251</v>
      </c>
      <c r="JI50">
        <v>12.8117</v>
      </c>
      <c r="JJ50">
        <v>0</v>
      </c>
      <c r="JK50">
        <v>100</v>
      </c>
      <c r="JL50">
        <v>27.7388</v>
      </c>
      <c r="JM50">
        <v>213.406</v>
      </c>
      <c r="JN50">
        <v>40.2862</v>
      </c>
      <c r="JO50">
        <v>95.64870000000001</v>
      </c>
      <c r="JP50">
        <v>100.543</v>
      </c>
    </row>
    <row r="51" spans="1:276">
      <c r="A51">
        <v>35</v>
      </c>
      <c r="B51">
        <v>1658247376</v>
      </c>
      <c r="C51">
        <v>5835.400000095367</v>
      </c>
      <c r="D51" t="s">
        <v>557</v>
      </c>
      <c r="E51" t="s">
        <v>558</v>
      </c>
      <c r="F51" t="s">
        <v>408</v>
      </c>
      <c r="G51" t="s">
        <v>409</v>
      </c>
      <c r="H51" t="s">
        <v>410</v>
      </c>
      <c r="J51" t="s">
        <v>541</v>
      </c>
      <c r="K51" t="s">
        <v>542</v>
      </c>
      <c r="L51" t="s">
        <v>543</v>
      </c>
      <c r="M51">
        <v>1658247376</v>
      </c>
      <c r="N51">
        <f>(O51)/1000</f>
        <v>0</v>
      </c>
      <c r="O51">
        <f>1000*CY51*AM51*(CU51-CV51)/(100*CN51*(1000-AM51*CU51))</f>
        <v>0</v>
      </c>
      <c r="P51">
        <f>CY51*AM51*(CT51-CS51*(1000-AM51*CV51)/(1000-AM51*CU51))/(100*CN51)</f>
        <v>0</v>
      </c>
      <c r="Q51">
        <f>CS51 - IF(AM51&gt;1, P51*CN51*100.0/(AO51*DG51), 0)</f>
        <v>0</v>
      </c>
      <c r="R51">
        <f>((X51-N51/2)*Q51-P51)/(X51+N51/2)</f>
        <v>0</v>
      </c>
      <c r="S51">
        <f>R51*(CZ51+DA51)/1000.0</f>
        <v>0</v>
      </c>
      <c r="T51">
        <f>(CS51 - IF(AM51&gt;1, P51*CN51*100.0/(AO51*DG51), 0))*(CZ51+DA51)/1000.0</f>
        <v>0</v>
      </c>
      <c r="U51">
        <f>2.0/((1/W51-1/V51)+SIGN(W51)*SQRT((1/W51-1/V51)*(1/W51-1/V51) + 4*CO51/((CO51+1)*(CO51+1))*(2*1/W51*1/V51-1/V51*1/V51)))</f>
        <v>0</v>
      </c>
      <c r="V51">
        <f>IF(LEFT(CP51,1)&lt;&gt;"0",IF(LEFT(CP51,1)="1",3.0,CQ51),$D$5+$E$5*(DG51*CZ51/($K$5*1000))+$F$5*(DG51*CZ51/($K$5*1000))*MAX(MIN(CN51,$J$5),$I$5)*MAX(MIN(CN51,$J$5),$I$5)+$G$5*MAX(MIN(CN51,$J$5),$I$5)*(DG51*CZ51/($K$5*1000))+$H$5*(DG51*CZ51/($K$5*1000))*(DG51*CZ51/($K$5*1000)))</f>
        <v>0</v>
      </c>
      <c r="W51">
        <f>N51*(1000-(1000*0.61365*exp(17.502*AA51/(240.97+AA51))/(CZ51+DA51)+CU51)/2)/(1000*0.61365*exp(17.502*AA51/(240.97+AA51))/(CZ51+DA51)-CU51)</f>
        <v>0</v>
      </c>
      <c r="X51">
        <f>1/((CO51+1)/(U51/1.6)+1/(V51/1.37)) + CO51/((CO51+1)/(U51/1.6) + CO51/(V51/1.37))</f>
        <v>0</v>
      </c>
      <c r="Y51">
        <f>(CJ51*CM51)</f>
        <v>0</v>
      </c>
      <c r="Z51">
        <f>(DB51+(Y51+2*0.95*5.67E-8*(((DB51+$B$7)+273)^4-(DB51+273)^4)-44100*N51)/(1.84*29.3*V51+8*0.95*5.67E-8*(DB51+273)^3))</f>
        <v>0</v>
      </c>
      <c r="AA51">
        <f>($C$7*DC51+$D$7*DD51+$E$7*Z51)</f>
        <v>0</v>
      </c>
      <c r="AB51">
        <f>0.61365*exp(17.502*AA51/(240.97+AA51))</f>
        <v>0</v>
      </c>
      <c r="AC51">
        <f>(AD51/AE51*100)</f>
        <v>0</v>
      </c>
      <c r="AD51">
        <f>CU51*(CZ51+DA51)/1000</f>
        <v>0</v>
      </c>
      <c r="AE51">
        <f>0.61365*exp(17.502*DB51/(240.97+DB51))</f>
        <v>0</v>
      </c>
      <c r="AF51">
        <f>(AB51-CU51*(CZ51+DA51)/1000)</f>
        <v>0</v>
      </c>
      <c r="AG51">
        <f>(-N51*44100)</f>
        <v>0</v>
      </c>
      <c r="AH51">
        <f>2*29.3*V51*0.92*(DB51-AA51)</f>
        <v>0</v>
      </c>
      <c r="AI51">
        <f>2*0.95*5.67E-8*(((DB51+$B$7)+273)^4-(AA51+273)^4)</f>
        <v>0</v>
      </c>
      <c r="AJ51">
        <f>Y51+AI51+AG51+AH51</f>
        <v>0</v>
      </c>
      <c r="AK51">
        <v>0</v>
      </c>
      <c r="AL51">
        <v>0</v>
      </c>
      <c r="AM51">
        <f>IF(AK51*$H$13&gt;=AO51,1.0,(AO51/(AO51-AK51*$H$13)))</f>
        <v>0</v>
      </c>
      <c r="AN51">
        <f>(AM51-1)*100</f>
        <v>0</v>
      </c>
      <c r="AO51">
        <f>MAX(0,($B$13+$C$13*DG51)/(1+$D$13*DG51)*CZ51/(DB51+273)*$E$13)</f>
        <v>0</v>
      </c>
      <c r="AP51" t="s">
        <v>414</v>
      </c>
      <c r="AQ51">
        <v>0</v>
      </c>
      <c r="AR51">
        <v>0</v>
      </c>
      <c r="AS51">
        <v>0</v>
      </c>
      <c r="AT51">
        <f>1-AR51/AS51</f>
        <v>0</v>
      </c>
      <c r="AU51">
        <v>-1</v>
      </c>
      <c r="AV51" t="s">
        <v>559</v>
      </c>
      <c r="AW51">
        <v>10404</v>
      </c>
      <c r="AX51">
        <v>748.2660000000001</v>
      </c>
      <c r="AY51">
        <v>962.05</v>
      </c>
      <c r="AZ51">
        <f>1-AX51/AY51</f>
        <v>0</v>
      </c>
      <c r="BA51">
        <v>0.5</v>
      </c>
      <c r="BB51">
        <f>CK51</f>
        <v>0</v>
      </c>
      <c r="BC51">
        <f>P51</f>
        <v>0</v>
      </c>
      <c r="BD51">
        <f>AZ51*BA51*BB51</f>
        <v>0</v>
      </c>
      <c r="BE51">
        <f>(BC51-AU51)/BB51</f>
        <v>0</v>
      </c>
      <c r="BF51">
        <f>(AS51-AY51)/AY51</f>
        <v>0</v>
      </c>
      <c r="BG51">
        <f>AR51/(AT51+AR51/AY51)</f>
        <v>0</v>
      </c>
      <c r="BH51" t="s">
        <v>414</v>
      </c>
      <c r="BI51">
        <v>0</v>
      </c>
      <c r="BJ51">
        <f>IF(BI51&lt;&gt;0, BI51, BG51)</f>
        <v>0</v>
      </c>
      <c r="BK51">
        <f>1-BJ51/AY51</f>
        <v>0</v>
      </c>
      <c r="BL51">
        <f>(AY51-AX51)/(AY51-BJ51)</f>
        <v>0</v>
      </c>
      <c r="BM51">
        <f>(AS51-AY51)/(AS51-BJ51)</f>
        <v>0</v>
      </c>
      <c r="BN51">
        <f>(AY51-AX51)/(AY51-AR51)</f>
        <v>0</v>
      </c>
      <c r="BO51">
        <f>(AS51-AY51)/(AS51-AR51)</f>
        <v>0</v>
      </c>
      <c r="BP51">
        <f>(BL51*BJ51/AX51)</f>
        <v>0</v>
      </c>
      <c r="BQ51">
        <f>(1-BP51)</f>
        <v>0</v>
      </c>
      <c r="BR51" t="s">
        <v>414</v>
      </c>
      <c r="BS51" t="s">
        <v>414</v>
      </c>
      <c r="BT51" t="s">
        <v>414</v>
      </c>
      <c r="BU51" t="s">
        <v>414</v>
      </c>
      <c r="BV51" t="s">
        <v>414</v>
      </c>
      <c r="BW51" t="s">
        <v>414</v>
      </c>
      <c r="BX51" t="s">
        <v>414</v>
      </c>
      <c r="BY51" t="s">
        <v>414</v>
      </c>
      <c r="BZ51" t="s">
        <v>414</v>
      </c>
      <c r="CA51" t="s">
        <v>414</v>
      </c>
      <c r="CB51" t="s">
        <v>414</v>
      </c>
      <c r="CC51" t="s">
        <v>414</v>
      </c>
      <c r="CD51" t="s">
        <v>414</v>
      </c>
      <c r="CE51" t="s">
        <v>414</v>
      </c>
      <c r="CF51" t="s">
        <v>414</v>
      </c>
      <c r="CG51" t="s">
        <v>414</v>
      </c>
      <c r="CH51" t="s">
        <v>414</v>
      </c>
      <c r="CI51" t="s">
        <v>414</v>
      </c>
      <c r="CJ51">
        <f>$B$11*DH51+$C$11*DI51+$F$11*DT51*(1-DW51)</f>
        <v>0</v>
      </c>
      <c r="CK51">
        <f>CJ51*CL51</f>
        <v>0</v>
      </c>
      <c r="CL51">
        <f>($B$11*$D$9+$C$11*$D$9+$F$11*((EG51+DY51)/MAX(EG51+DY51+EH51, 0.1)*$I$9+EH51/MAX(EG51+DY51+EH51, 0.1)*$J$9))/($B$11+$C$11+$F$11)</f>
        <v>0</v>
      </c>
      <c r="CM51">
        <f>($B$11*$K$9+$C$11*$K$9+$F$11*((EG51+DY51)/MAX(EG51+DY51+EH51, 0.1)*$P$9+EH51/MAX(EG51+DY51+EH51, 0.1)*$Q$9))/($B$11+$C$11+$F$11)</f>
        <v>0</v>
      </c>
      <c r="CN51">
        <v>6</v>
      </c>
      <c r="CO51">
        <v>0.5</v>
      </c>
      <c r="CP51" t="s">
        <v>416</v>
      </c>
      <c r="CQ51">
        <v>2</v>
      </c>
      <c r="CR51">
        <v>1658247376</v>
      </c>
      <c r="CS51">
        <v>100.6566</v>
      </c>
      <c r="CT51">
        <v>104.986</v>
      </c>
      <c r="CU51">
        <v>26.5445</v>
      </c>
      <c r="CV51">
        <v>20.288</v>
      </c>
      <c r="CW51">
        <v>85.4076</v>
      </c>
      <c r="CX51">
        <v>23.04</v>
      </c>
      <c r="CY51">
        <v>600.3390000000001</v>
      </c>
      <c r="CZ51">
        <v>101.167</v>
      </c>
      <c r="DA51">
        <v>0.09986</v>
      </c>
      <c r="DB51">
        <v>29.191</v>
      </c>
      <c r="DC51">
        <v>29.0948</v>
      </c>
      <c r="DD51">
        <v>999.9</v>
      </c>
      <c r="DE51">
        <v>0</v>
      </c>
      <c r="DF51">
        <v>0</v>
      </c>
      <c r="DG51">
        <v>10000</v>
      </c>
      <c r="DH51">
        <v>0</v>
      </c>
      <c r="DI51">
        <v>1757.1</v>
      </c>
      <c r="DJ51">
        <v>-4.84833</v>
      </c>
      <c r="DK51">
        <v>102.868</v>
      </c>
      <c r="DL51">
        <v>107.16</v>
      </c>
      <c r="DM51">
        <v>6.25651</v>
      </c>
      <c r="DN51">
        <v>104.986</v>
      </c>
      <c r="DO51">
        <v>20.288</v>
      </c>
      <c r="DP51">
        <v>2.68543</v>
      </c>
      <c r="DQ51">
        <v>2.05248</v>
      </c>
      <c r="DR51">
        <v>22.1962</v>
      </c>
      <c r="DS51">
        <v>17.8551</v>
      </c>
      <c r="DT51">
        <v>1499.81</v>
      </c>
      <c r="DU51">
        <v>0.972996</v>
      </c>
      <c r="DV51">
        <v>0.0270039</v>
      </c>
      <c r="DW51">
        <v>0</v>
      </c>
      <c r="DX51">
        <v>748.053</v>
      </c>
      <c r="DY51">
        <v>4.99931</v>
      </c>
      <c r="DZ51">
        <v>17867.9</v>
      </c>
      <c r="EA51">
        <v>13257.6</v>
      </c>
      <c r="EB51">
        <v>37.812</v>
      </c>
      <c r="EC51">
        <v>39.187</v>
      </c>
      <c r="ED51">
        <v>38.125</v>
      </c>
      <c r="EE51">
        <v>38.625</v>
      </c>
      <c r="EF51">
        <v>39.375</v>
      </c>
      <c r="EG51">
        <v>1454.44</v>
      </c>
      <c r="EH51">
        <v>40.37</v>
      </c>
      <c r="EI51">
        <v>0</v>
      </c>
      <c r="EJ51">
        <v>146.7000000476837</v>
      </c>
      <c r="EK51">
        <v>0</v>
      </c>
      <c r="EL51">
        <v>748.2660000000001</v>
      </c>
      <c r="EM51">
        <v>-2.771000006997549</v>
      </c>
      <c r="EN51">
        <v>346.8230776922331</v>
      </c>
      <c r="EO51">
        <v>17897.804</v>
      </c>
      <c r="EP51">
        <v>15</v>
      </c>
      <c r="EQ51">
        <v>1658247393</v>
      </c>
      <c r="ER51" t="s">
        <v>560</v>
      </c>
      <c r="ES51">
        <v>1658247393</v>
      </c>
      <c r="ET51">
        <v>1658247251</v>
      </c>
      <c r="EU51">
        <v>30</v>
      </c>
      <c r="EV51">
        <v>0.439</v>
      </c>
      <c r="EW51">
        <v>0.249</v>
      </c>
      <c r="EX51">
        <v>15.249</v>
      </c>
      <c r="EY51">
        <v>3.502</v>
      </c>
      <c r="EZ51">
        <v>105</v>
      </c>
      <c r="FA51">
        <v>30</v>
      </c>
      <c r="FB51">
        <v>0.22</v>
      </c>
      <c r="FC51">
        <v>0.02</v>
      </c>
      <c r="FD51">
        <v>-4.839554390243903</v>
      </c>
      <c r="FE51">
        <v>0.1386675261324125</v>
      </c>
      <c r="FF51">
        <v>0.03306383899395901</v>
      </c>
      <c r="FG51">
        <v>1</v>
      </c>
      <c r="FH51">
        <v>100.2223548387097</v>
      </c>
      <c r="FI51">
        <v>-0.5460967741940339</v>
      </c>
      <c r="FJ51">
        <v>0.04352125797747117</v>
      </c>
      <c r="FK51">
        <v>1</v>
      </c>
      <c r="FL51">
        <v>6.236180731707317</v>
      </c>
      <c r="FM51">
        <v>0.1397149128919959</v>
      </c>
      <c r="FN51">
        <v>0.0309476824767885</v>
      </c>
      <c r="FO51">
        <v>1</v>
      </c>
      <c r="FP51">
        <v>26.43603225806452</v>
      </c>
      <c r="FQ51">
        <v>1.057441935483895</v>
      </c>
      <c r="FR51">
        <v>0.08065455364660719</v>
      </c>
      <c r="FS51">
        <v>0</v>
      </c>
      <c r="FT51">
        <v>3</v>
      </c>
      <c r="FU51">
        <v>4</v>
      </c>
      <c r="FV51" t="s">
        <v>418</v>
      </c>
      <c r="FW51">
        <v>3.17676</v>
      </c>
      <c r="FX51">
        <v>2.79682</v>
      </c>
      <c r="FY51">
        <v>0.0253886</v>
      </c>
      <c r="FZ51">
        <v>0.0312276</v>
      </c>
      <c r="GA51">
        <v>0.117483</v>
      </c>
      <c r="GB51">
        <v>0.107556</v>
      </c>
      <c r="GC51">
        <v>30329</v>
      </c>
      <c r="GD51">
        <v>24003.3</v>
      </c>
      <c r="GE51">
        <v>29220.6</v>
      </c>
      <c r="GF51">
        <v>24233.6</v>
      </c>
      <c r="GG51">
        <v>32652.6</v>
      </c>
      <c r="GH51">
        <v>31576.3</v>
      </c>
      <c r="GI51">
        <v>40680.6</v>
      </c>
      <c r="GJ51">
        <v>39538.5</v>
      </c>
      <c r="GK51">
        <v>2.16122</v>
      </c>
      <c r="GL51">
        <v>1.84903</v>
      </c>
      <c r="GM51">
        <v>0.10806</v>
      </c>
      <c r="GN51">
        <v>0</v>
      </c>
      <c r="GO51">
        <v>27.3311</v>
      </c>
      <c r="GP51">
        <v>999.9</v>
      </c>
      <c r="GQ51">
        <v>59</v>
      </c>
      <c r="GR51">
        <v>34.5</v>
      </c>
      <c r="GS51">
        <v>32.04</v>
      </c>
      <c r="GT51">
        <v>62.5049</v>
      </c>
      <c r="GU51">
        <v>39.1386</v>
      </c>
      <c r="GV51">
        <v>1</v>
      </c>
      <c r="GW51">
        <v>0.0938542</v>
      </c>
      <c r="GX51">
        <v>0.219788</v>
      </c>
      <c r="GY51">
        <v>20.2636</v>
      </c>
      <c r="GZ51">
        <v>5.22328</v>
      </c>
      <c r="HA51">
        <v>11.9081</v>
      </c>
      <c r="HB51">
        <v>4.9638</v>
      </c>
      <c r="HC51">
        <v>3.292</v>
      </c>
      <c r="HD51">
        <v>9999</v>
      </c>
      <c r="HE51">
        <v>9999</v>
      </c>
      <c r="HF51">
        <v>9999</v>
      </c>
      <c r="HG51">
        <v>999.9</v>
      </c>
      <c r="HH51">
        <v>1.87728</v>
      </c>
      <c r="HI51">
        <v>1.87546</v>
      </c>
      <c r="HJ51">
        <v>1.87421</v>
      </c>
      <c r="HK51">
        <v>1.87344</v>
      </c>
      <c r="HL51">
        <v>1.87485</v>
      </c>
      <c r="HM51">
        <v>1.86981</v>
      </c>
      <c r="HN51">
        <v>1.87403</v>
      </c>
      <c r="HO51">
        <v>1.87912</v>
      </c>
      <c r="HP51">
        <v>0</v>
      </c>
      <c r="HQ51">
        <v>0</v>
      </c>
      <c r="HR51">
        <v>0</v>
      </c>
      <c r="HS51">
        <v>0</v>
      </c>
      <c r="HT51" t="s">
        <v>419</v>
      </c>
      <c r="HU51" t="s">
        <v>420</v>
      </c>
      <c r="HV51" t="s">
        <v>421</v>
      </c>
      <c r="HW51" t="s">
        <v>422</v>
      </c>
      <c r="HX51" t="s">
        <v>422</v>
      </c>
      <c r="HY51" t="s">
        <v>421</v>
      </c>
      <c r="HZ51">
        <v>0</v>
      </c>
      <c r="IA51">
        <v>100</v>
      </c>
      <c r="IB51">
        <v>100</v>
      </c>
      <c r="IC51">
        <v>15.249</v>
      </c>
      <c r="ID51">
        <v>3.5045</v>
      </c>
      <c r="IE51">
        <v>13.09199233352312</v>
      </c>
      <c r="IF51">
        <v>0.01978926573752289</v>
      </c>
      <c r="IG51">
        <v>-7.274561305773912E-06</v>
      </c>
      <c r="IH51">
        <v>1.119864253144479E-09</v>
      </c>
      <c r="II51">
        <v>1.577596526915401</v>
      </c>
      <c r="IJ51">
        <v>0.1326643661050919</v>
      </c>
      <c r="IK51">
        <v>-0.003773007815557471</v>
      </c>
      <c r="IL51">
        <v>7.139450426060361E-05</v>
      </c>
      <c r="IM51">
        <v>-10</v>
      </c>
      <c r="IN51">
        <v>1836</v>
      </c>
      <c r="IO51">
        <v>-0</v>
      </c>
      <c r="IP51">
        <v>23</v>
      </c>
      <c r="IQ51">
        <v>2</v>
      </c>
      <c r="IR51">
        <v>2.1</v>
      </c>
      <c r="IS51">
        <v>0.378418</v>
      </c>
      <c r="IT51">
        <v>2.48657</v>
      </c>
      <c r="IU51">
        <v>1.42578</v>
      </c>
      <c r="IV51">
        <v>2.27417</v>
      </c>
      <c r="IW51">
        <v>1.54785</v>
      </c>
      <c r="IX51">
        <v>2.3877</v>
      </c>
      <c r="IY51">
        <v>36.9556</v>
      </c>
      <c r="IZ51">
        <v>14.5261</v>
      </c>
      <c r="JA51">
        <v>18</v>
      </c>
      <c r="JB51">
        <v>635.6180000000001</v>
      </c>
      <c r="JC51">
        <v>418.525</v>
      </c>
      <c r="JD51">
        <v>28.4189</v>
      </c>
      <c r="JE51">
        <v>28.5473</v>
      </c>
      <c r="JF51">
        <v>30.0003</v>
      </c>
      <c r="JG51">
        <v>28.369</v>
      </c>
      <c r="JH51">
        <v>28.2994</v>
      </c>
      <c r="JI51">
        <v>7.6008</v>
      </c>
      <c r="JJ51">
        <v>38.097</v>
      </c>
      <c r="JK51">
        <v>92.5594</v>
      </c>
      <c r="JL51">
        <v>28.3607</v>
      </c>
      <c r="JM51">
        <v>104.956</v>
      </c>
      <c r="JN51">
        <v>20.4255</v>
      </c>
      <c r="JO51">
        <v>95.72029999999999</v>
      </c>
      <c r="JP51">
        <v>100.593</v>
      </c>
    </row>
    <row r="52" spans="1:276">
      <c r="A52">
        <v>36</v>
      </c>
      <c r="B52">
        <v>1658247469</v>
      </c>
      <c r="C52">
        <v>5928.400000095367</v>
      </c>
      <c r="D52" t="s">
        <v>561</v>
      </c>
      <c r="E52" t="s">
        <v>562</v>
      </c>
      <c r="F52" t="s">
        <v>408</v>
      </c>
      <c r="G52" t="s">
        <v>409</v>
      </c>
      <c r="H52" t="s">
        <v>410</v>
      </c>
      <c r="J52" t="s">
        <v>541</v>
      </c>
      <c r="K52" t="s">
        <v>542</v>
      </c>
      <c r="L52" t="s">
        <v>543</v>
      </c>
      <c r="M52">
        <v>1658247469</v>
      </c>
      <c r="N52">
        <f>(O52)/1000</f>
        <v>0</v>
      </c>
      <c r="O52">
        <f>1000*CY52*AM52*(CU52-CV52)/(100*CN52*(1000-AM52*CU52))</f>
        <v>0</v>
      </c>
      <c r="P52">
        <f>CY52*AM52*(CT52-CS52*(1000-AM52*CV52)/(1000-AM52*CU52))/(100*CN52)</f>
        <v>0</v>
      </c>
      <c r="Q52">
        <f>CS52 - IF(AM52&gt;1, P52*CN52*100.0/(AO52*DG52), 0)</f>
        <v>0</v>
      </c>
      <c r="R52">
        <f>((X52-N52/2)*Q52-P52)/(X52+N52/2)</f>
        <v>0</v>
      </c>
      <c r="S52">
        <f>R52*(CZ52+DA52)/1000.0</f>
        <v>0</v>
      </c>
      <c r="T52">
        <f>(CS52 - IF(AM52&gt;1, P52*CN52*100.0/(AO52*DG52), 0))*(CZ52+DA52)/1000.0</f>
        <v>0</v>
      </c>
      <c r="U52">
        <f>2.0/((1/W52-1/V52)+SIGN(W52)*SQRT((1/W52-1/V52)*(1/W52-1/V52) + 4*CO52/((CO52+1)*(CO52+1))*(2*1/W52*1/V52-1/V52*1/V52)))</f>
        <v>0</v>
      </c>
      <c r="V52">
        <f>IF(LEFT(CP52,1)&lt;&gt;"0",IF(LEFT(CP52,1)="1",3.0,CQ52),$D$5+$E$5*(DG52*CZ52/($K$5*1000))+$F$5*(DG52*CZ52/($K$5*1000))*MAX(MIN(CN52,$J$5),$I$5)*MAX(MIN(CN52,$J$5),$I$5)+$G$5*MAX(MIN(CN52,$J$5),$I$5)*(DG52*CZ52/($K$5*1000))+$H$5*(DG52*CZ52/($K$5*1000))*(DG52*CZ52/($K$5*1000)))</f>
        <v>0</v>
      </c>
      <c r="W52">
        <f>N52*(1000-(1000*0.61365*exp(17.502*AA52/(240.97+AA52))/(CZ52+DA52)+CU52)/2)/(1000*0.61365*exp(17.502*AA52/(240.97+AA52))/(CZ52+DA52)-CU52)</f>
        <v>0</v>
      </c>
      <c r="X52">
        <f>1/((CO52+1)/(U52/1.6)+1/(V52/1.37)) + CO52/((CO52+1)/(U52/1.6) + CO52/(V52/1.37))</f>
        <v>0</v>
      </c>
      <c r="Y52">
        <f>(CJ52*CM52)</f>
        <v>0</v>
      </c>
      <c r="Z52">
        <f>(DB52+(Y52+2*0.95*5.67E-8*(((DB52+$B$7)+273)^4-(DB52+273)^4)-44100*N52)/(1.84*29.3*V52+8*0.95*5.67E-8*(DB52+273)^3))</f>
        <v>0</v>
      </c>
      <c r="AA52">
        <f>($C$7*DC52+$D$7*DD52+$E$7*Z52)</f>
        <v>0</v>
      </c>
      <c r="AB52">
        <f>0.61365*exp(17.502*AA52/(240.97+AA52))</f>
        <v>0</v>
      </c>
      <c r="AC52">
        <f>(AD52/AE52*100)</f>
        <v>0</v>
      </c>
      <c r="AD52">
        <f>CU52*(CZ52+DA52)/1000</f>
        <v>0</v>
      </c>
      <c r="AE52">
        <f>0.61365*exp(17.502*DB52/(240.97+DB52))</f>
        <v>0</v>
      </c>
      <c r="AF52">
        <f>(AB52-CU52*(CZ52+DA52)/1000)</f>
        <v>0</v>
      </c>
      <c r="AG52">
        <f>(-N52*44100)</f>
        <v>0</v>
      </c>
      <c r="AH52">
        <f>2*29.3*V52*0.92*(DB52-AA52)</f>
        <v>0</v>
      </c>
      <c r="AI52">
        <f>2*0.95*5.67E-8*(((DB52+$B$7)+273)^4-(AA52+273)^4)</f>
        <v>0</v>
      </c>
      <c r="AJ52">
        <f>Y52+AI52+AG52+AH52</f>
        <v>0</v>
      </c>
      <c r="AK52">
        <v>0</v>
      </c>
      <c r="AL52">
        <v>0</v>
      </c>
      <c r="AM52">
        <f>IF(AK52*$H$13&gt;=AO52,1.0,(AO52/(AO52-AK52*$H$13)))</f>
        <v>0</v>
      </c>
      <c r="AN52">
        <f>(AM52-1)*100</f>
        <v>0</v>
      </c>
      <c r="AO52">
        <f>MAX(0,($B$13+$C$13*DG52)/(1+$D$13*DG52)*CZ52/(DB52+273)*$E$13)</f>
        <v>0</v>
      </c>
      <c r="AP52" t="s">
        <v>414</v>
      </c>
      <c r="AQ52">
        <v>0</v>
      </c>
      <c r="AR52">
        <v>0</v>
      </c>
      <c r="AS52">
        <v>0</v>
      </c>
      <c r="AT52">
        <f>1-AR52/AS52</f>
        <v>0</v>
      </c>
      <c r="AU52">
        <v>-1</v>
      </c>
      <c r="AV52" t="s">
        <v>563</v>
      </c>
      <c r="AW52">
        <v>10405.6</v>
      </c>
      <c r="AX52">
        <v>748.34336</v>
      </c>
      <c r="AY52">
        <v>929.91</v>
      </c>
      <c r="AZ52">
        <f>1-AX52/AY52</f>
        <v>0</v>
      </c>
      <c r="BA52">
        <v>0.5</v>
      </c>
      <c r="BB52">
        <f>CK52</f>
        <v>0</v>
      </c>
      <c r="BC52">
        <f>P52</f>
        <v>0</v>
      </c>
      <c r="BD52">
        <f>AZ52*BA52*BB52</f>
        <v>0</v>
      </c>
      <c r="BE52">
        <f>(BC52-AU52)/BB52</f>
        <v>0</v>
      </c>
      <c r="BF52">
        <f>(AS52-AY52)/AY52</f>
        <v>0</v>
      </c>
      <c r="BG52">
        <f>AR52/(AT52+AR52/AY52)</f>
        <v>0</v>
      </c>
      <c r="BH52" t="s">
        <v>414</v>
      </c>
      <c r="BI52">
        <v>0</v>
      </c>
      <c r="BJ52">
        <f>IF(BI52&lt;&gt;0, BI52, BG52)</f>
        <v>0</v>
      </c>
      <c r="BK52">
        <f>1-BJ52/AY52</f>
        <v>0</v>
      </c>
      <c r="BL52">
        <f>(AY52-AX52)/(AY52-BJ52)</f>
        <v>0</v>
      </c>
      <c r="BM52">
        <f>(AS52-AY52)/(AS52-BJ52)</f>
        <v>0</v>
      </c>
      <c r="BN52">
        <f>(AY52-AX52)/(AY52-AR52)</f>
        <v>0</v>
      </c>
      <c r="BO52">
        <f>(AS52-AY52)/(AS52-AR52)</f>
        <v>0</v>
      </c>
      <c r="BP52">
        <f>(BL52*BJ52/AX52)</f>
        <v>0</v>
      </c>
      <c r="BQ52">
        <f>(1-BP52)</f>
        <v>0</v>
      </c>
      <c r="BR52" t="s">
        <v>414</v>
      </c>
      <c r="BS52" t="s">
        <v>414</v>
      </c>
      <c r="BT52" t="s">
        <v>414</v>
      </c>
      <c r="BU52" t="s">
        <v>414</v>
      </c>
      <c r="BV52" t="s">
        <v>414</v>
      </c>
      <c r="BW52" t="s">
        <v>414</v>
      </c>
      <c r="BX52" t="s">
        <v>414</v>
      </c>
      <c r="BY52" t="s">
        <v>414</v>
      </c>
      <c r="BZ52" t="s">
        <v>414</v>
      </c>
      <c r="CA52" t="s">
        <v>414</v>
      </c>
      <c r="CB52" t="s">
        <v>414</v>
      </c>
      <c r="CC52" t="s">
        <v>414</v>
      </c>
      <c r="CD52" t="s">
        <v>414</v>
      </c>
      <c r="CE52" t="s">
        <v>414</v>
      </c>
      <c r="CF52" t="s">
        <v>414</v>
      </c>
      <c r="CG52" t="s">
        <v>414</v>
      </c>
      <c r="CH52" t="s">
        <v>414</v>
      </c>
      <c r="CI52" t="s">
        <v>414</v>
      </c>
      <c r="CJ52">
        <f>$B$11*DH52+$C$11*DI52+$F$11*DT52*(1-DW52)</f>
        <v>0</v>
      </c>
      <c r="CK52">
        <f>CJ52*CL52</f>
        <v>0</v>
      </c>
      <c r="CL52">
        <f>($B$11*$D$9+$C$11*$D$9+$F$11*((EG52+DY52)/MAX(EG52+DY52+EH52, 0.1)*$I$9+EH52/MAX(EG52+DY52+EH52, 0.1)*$J$9))/($B$11+$C$11+$F$11)</f>
        <v>0</v>
      </c>
      <c r="CM52">
        <f>($B$11*$K$9+$C$11*$K$9+$F$11*((EG52+DY52)/MAX(EG52+DY52+EH52, 0.1)*$P$9+EH52/MAX(EG52+DY52+EH52, 0.1)*$Q$9))/($B$11+$C$11+$F$11)</f>
        <v>0</v>
      </c>
      <c r="CN52">
        <v>6</v>
      </c>
      <c r="CO52">
        <v>0.5</v>
      </c>
      <c r="CP52" t="s">
        <v>416</v>
      </c>
      <c r="CQ52">
        <v>2</v>
      </c>
      <c r="CR52">
        <v>1658247469</v>
      </c>
      <c r="CS52">
        <v>51.4379</v>
      </c>
      <c r="CT52">
        <v>50.6121</v>
      </c>
      <c r="CU52">
        <v>26.5032</v>
      </c>
      <c r="CV52">
        <v>20.1681</v>
      </c>
      <c r="CW52">
        <v>36.3619</v>
      </c>
      <c r="CX52">
        <v>23.0015</v>
      </c>
      <c r="CY52">
        <v>600.168</v>
      </c>
      <c r="CZ52">
        <v>101.165</v>
      </c>
      <c r="DA52">
        <v>0.100116</v>
      </c>
      <c r="DB52">
        <v>29.1166</v>
      </c>
      <c r="DC52">
        <v>29.0612</v>
      </c>
      <c r="DD52">
        <v>999.9</v>
      </c>
      <c r="DE52">
        <v>0</v>
      </c>
      <c r="DF52">
        <v>0</v>
      </c>
      <c r="DG52">
        <v>9966.879999999999</v>
      </c>
      <c r="DH52">
        <v>0</v>
      </c>
      <c r="DI52">
        <v>1758.81</v>
      </c>
      <c r="DJ52">
        <v>-0.009262080000000001</v>
      </c>
      <c r="DK52">
        <v>51.9805</v>
      </c>
      <c r="DL52">
        <v>51.6538</v>
      </c>
      <c r="DM52">
        <v>6.33508</v>
      </c>
      <c r="DN52">
        <v>50.6121</v>
      </c>
      <c r="DO52">
        <v>20.1681</v>
      </c>
      <c r="DP52">
        <v>2.68121</v>
      </c>
      <c r="DQ52">
        <v>2.04032</v>
      </c>
      <c r="DR52">
        <v>22.1704</v>
      </c>
      <c r="DS52">
        <v>17.7607</v>
      </c>
      <c r="DT52">
        <v>1500</v>
      </c>
      <c r="DU52">
        <v>0.972996</v>
      </c>
      <c r="DV52">
        <v>0.0270039</v>
      </c>
      <c r="DW52">
        <v>0</v>
      </c>
      <c r="DX52">
        <v>748.405</v>
      </c>
      <c r="DY52">
        <v>4.99931</v>
      </c>
      <c r="DZ52">
        <v>17948.3</v>
      </c>
      <c r="EA52">
        <v>13259.2</v>
      </c>
      <c r="EB52">
        <v>37.312</v>
      </c>
      <c r="EC52">
        <v>38.687</v>
      </c>
      <c r="ED52">
        <v>37.625</v>
      </c>
      <c r="EE52">
        <v>38.25</v>
      </c>
      <c r="EF52">
        <v>38.937</v>
      </c>
      <c r="EG52">
        <v>1454.63</v>
      </c>
      <c r="EH52">
        <v>40.37</v>
      </c>
      <c r="EI52">
        <v>0</v>
      </c>
      <c r="EJ52">
        <v>92.5</v>
      </c>
      <c r="EK52">
        <v>0</v>
      </c>
      <c r="EL52">
        <v>748.34336</v>
      </c>
      <c r="EM52">
        <v>1.218692310452977</v>
      </c>
      <c r="EN52">
        <v>204.2461535981429</v>
      </c>
      <c r="EO52">
        <v>17897.064</v>
      </c>
      <c r="EP52">
        <v>15</v>
      </c>
      <c r="EQ52">
        <v>1658247489</v>
      </c>
      <c r="ER52" t="s">
        <v>564</v>
      </c>
      <c r="ES52">
        <v>1658247489</v>
      </c>
      <c r="ET52">
        <v>1658247251</v>
      </c>
      <c r="EU52">
        <v>31</v>
      </c>
      <c r="EV52">
        <v>0.853</v>
      </c>
      <c r="EW52">
        <v>0.249</v>
      </c>
      <c r="EX52">
        <v>15.076</v>
      </c>
      <c r="EY52">
        <v>3.502</v>
      </c>
      <c r="EZ52">
        <v>50</v>
      </c>
      <c r="FA52">
        <v>30</v>
      </c>
      <c r="FB52">
        <v>0.27</v>
      </c>
      <c r="FC52">
        <v>0.02</v>
      </c>
      <c r="FD52">
        <v>0.1208146617073171</v>
      </c>
      <c r="FE52">
        <v>-0.3625702222996514</v>
      </c>
      <c r="FF52">
        <v>0.0574930287825158</v>
      </c>
      <c r="FG52">
        <v>1</v>
      </c>
      <c r="FH52">
        <v>50.98784193548388</v>
      </c>
      <c r="FI52">
        <v>-3.27475645161292</v>
      </c>
      <c r="FJ52">
        <v>0.2455166163146122</v>
      </c>
      <c r="FK52">
        <v>1</v>
      </c>
      <c r="FL52">
        <v>6.320208536585366</v>
      </c>
      <c r="FM52">
        <v>0.09109567944250152</v>
      </c>
      <c r="FN52">
        <v>0.009210451793949173</v>
      </c>
      <c r="FO52">
        <v>1</v>
      </c>
      <c r="FP52">
        <v>26.51181612903226</v>
      </c>
      <c r="FQ52">
        <v>-0.009488709677507276</v>
      </c>
      <c r="FR52">
        <v>0.002503429489551488</v>
      </c>
      <c r="FS52">
        <v>1</v>
      </c>
      <c r="FT52">
        <v>4</v>
      </c>
      <c r="FU52">
        <v>4</v>
      </c>
      <c r="FV52" t="s">
        <v>426</v>
      </c>
      <c r="FW52">
        <v>3.17623</v>
      </c>
      <c r="FX52">
        <v>2.79679</v>
      </c>
      <c r="FY52">
        <v>0.0108576</v>
      </c>
      <c r="FZ52">
        <v>0.015201</v>
      </c>
      <c r="GA52">
        <v>0.117316</v>
      </c>
      <c r="GB52">
        <v>0.107084</v>
      </c>
      <c r="GC52">
        <v>30772.8</v>
      </c>
      <c r="GD52">
        <v>24394.1</v>
      </c>
      <c r="GE52">
        <v>29213.2</v>
      </c>
      <c r="GF52">
        <v>24227.8</v>
      </c>
      <c r="GG52">
        <v>32649.4</v>
      </c>
      <c r="GH52">
        <v>31585.7</v>
      </c>
      <c r="GI52">
        <v>40669.1</v>
      </c>
      <c r="GJ52">
        <v>39529.4</v>
      </c>
      <c r="GK52">
        <v>2.15995</v>
      </c>
      <c r="GL52">
        <v>1.8464</v>
      </c>
      <c r="GM52">
        <v>0.0955947</v>
      </c>
      <c r="GN52">
        <v>0</v>
      </c>
      <c r="GO52">
        <v>27.5011</v>
      </c>
      <c r="GP52">
        <v>999.9</v>
      </c>
      <c r="GQ52">
        <v>58.9</v>
      </c>
      <c r="GR52">
        <v>34.5</v>
      </c>
      <c r="GS52">
        <v>31.9855</v>
      </c>
      <c r="GT52">
        <v>62.3249</v>
      </c>
      <c r="GU52">
        <v>40.2204</v>
      </c>
      <c r="GV52">
        <v>1</v>
      </c>
      <c r="GW52">
        <v>0.105033</v>
      </c>
      <c r="GX52">
        <v>0.394336</v>
      </c>
      <c r="GY52">
        <v>20.2628</v>
      </c>
      <c r="GZ52">
        <v>5.22687</v>
      </c>
      <c r="HA52">
        <v>11.9081</v>
      </c>
      <c r="HB52">
        <v>4.96355</v>
      </c>
      <c r="HC52">
        <v>3.292</v>
      </c>
      <c r="HD52">
        <v>9999</v>
      </c>
      <c r="HE52">
        <v>9999</v>
      </c>
      <c r="HF52">
        <v>9999</v>
      </c>
      <c r="HG52">
        <v>999.9</v>
      </c>
      <c r="HH52">
        <v>1.87723</v>
      </c>
      <c r="HI52">
        <v>1.87546</v>
      </c>
      <c r="HJ52">
        <v>1.87423</v>
      </c>
      <c r="HK52">
        <v>1.87344</v>
      </c>
      <c r="HL52">
        <v>1.87485</v>
      </c>
      <c r="HM52">
        <v>1.86981</v>
      </c>
      <c r="HN52">
        <v>1.87399</v>
      </c>
      <c r="HO52">
        <v>1.87912</v>
      </c>
      <c r="HP52">
        <v>0</v>
      </c>
      <c r="HQ52">
        <v>0</v>
      </c>
      <c r="HR52">
        <v>0</v>
      </c>
      <c r="HS52">
        <v>0</v>
      </c>
      <c r="HT52" t="s">
        <v>419</v>
      </c>
      <c r="HU52" t="s">
        <v>420</v>
      </c>
      <c r="HV52" t="s">
        <v>421</v>
      </c>
      <c r="HW52" t="s">
        <v>422</v>
      </c>
      <c r="HX52" t="s">
        <v>422</v>
      </c>
      <c r="HY52" t="s">
        <v>421</v>
      </c>
      <c r="HZ52">
        <v>0</v>
      </c>
      <c r="IA52">
        <v>100</v>
      </c>
      <c r="IB52">
        <v>100</v>
      </c>
      <c r="IC52">
        <v>15.076</v>
      </c>
      <c r="ID52">
        <v>3.5017</v>
      </c>
      <c r="IE52">
        <v>13.53094109049167</v>
      </c>
      <c r="IF52">
        <v>0.01978926573752289</v>
      </c>
      <c r="IG52">
        <v>-7.274561305773912E-06</v>
      </c>
      <c r="IH52">
        <v>1.119864253144479E-09</v>
      </c>
      <c r="II52">
        <v>1.577596526915401</v>
      </c>
      <c r="IJ52">
        <v>0.1326643661050919</v>
      </c>
      <c r="IK52">
        <v>-0.003773007815557471</v>
      </c>
      <c r="IL52">
        <v>7.139450426060361E-05</v>
      </c>
      <c r="IM52">
        <v>-10</v>
      </c>
      <c r="IN52">
        <v>1836</v>
      </c>
      <c r="IO52">
        <v>-0</v>
      </c>
      <c r="IP52">
        <v>23</v>
      </c>
      <c r="IQ52">
        <v>1.3</v>
      </c>
      <c r="IR52">
        <v>3.6</v>
      </c>
      <c r="IS52">
        <v>0.250244</v>
      </c>
      <c r="IT52">
        <v>2.51465</v>
      </c>
      <c r="IU52">
        <v>1.42578</v>
      </c>
      <c r="IV52">
        <v>2.27295</v>
      </c>
      <c r="IW52">
        <v>1.54785</v>
      </c>
      <c r="IX52">
        <v>2.33154</v>
      </c>
      <c r="IY52">
        <v>36.9317</v>
      </c>
      <c r="IZ52">
        <v>14.5085</v>
      </c>
      <c r="JA52">
        <v>18</v>
      </c>
      <c r="JB52">
        <v>635.755</v>
      </c>
      <c r="JC52">
        <v>417.775</v>
      </c>
      <c r="JD52">
        <v>28.0762</v>
      </c>
      <c r="JE52">
        <v>28.6727</v>
      </c>
      <c r="JF52">
        <v>30.0012</v>
      </c>
      <c r="JG52">
        <v>28.4726</v>
      </c>
      <c r="JH52">
        <v>28.4022</v>
      </c>
      <c r="JI52">
        <v>5.04908</v>
      </c>
      <c r="JJ52">
        <v>38.6563</v>
      </c>
      <c r="JK52">
        <v>88.1208</v>
      </c>
      <c r="JL52">
        <v>28.0064</v>
      </c>
      <c r="JM52">
        <v>50.4041</v>
      </c>
      <c r="JN52">
        <v>20.2612</v>
      </c>
      <c r="JO52">
        <v>95.6943</v>
      </c>
      <c r="JP52">
        <v>100.569</v>
      </c>
    </row>
    <row r="53" spans="1:276">
      <c r="A53">
        <v>37</v>
      </c>
      <c r="B53">
        <v>1658247610</v>
      </c>
      <c r="C53">
        <v>6069.400000095367</v>
      </c>
      <c r="D53" t="s">
        <v>565</v>
      </c>
      <c r="E53" t="s">
        <v>566</v>
      </c>
      <c r="F53" t="s">
        <v>408</v>
      </c>
      <c r="G53" t="s">
        <v>409</v>
      </c>
      <c r="H53" t="s">
        <v>410</v>
      </c>
      <c r="J53" t="s">
        <v>541</v>
      </c>
      <c r="K53" t="s">
        <v>542</v>
      </c>
      <c r="L53" t="s">
        <v>543</v>
      </c>
      <c r="M53">
        <v>1658247610</v>
      </c>
      <c r="N53">
        <f>(O53)/1000</f>
        <v>0</v>
      </c>
      <c r="O53">
        <f>1000*CY53*AM53*(CU53-CV53)/(100*CN53*(1000-AM53*CU53))</f>
        <v>0</v>
      </c>
      <c r="P53">
        <f>CY53*AM53*(CT53-CS53*(1000-AM53*CV53)/(1000-AM53*CU53))/(100*CN53)</f>
        <v>0</v>
      </c>
      <c r="Q53">
        <f>CS53 - IF(AM53&gt;1, P53*CN53*100.0/(AO53*DG53), 0)</f>
        <v>0</v>
      </c>
      <c r="R53">
        <f>((X53-N53/2)*Q53-P53)/(X53+N53/2)</f>
        <v>0</v>
      </c>
      <c r="S53">
        <f>R53*(CZ53+DA53)/1000.0</f>
        <v>0</v>
      </c>
      <c r="T53">
        <f>(CS53 - IF(AM53&gt;1, P53*CN53*100.0/(AO53*DG53), 0))*(CZ53+DA53)/1000.0</f>
        <v>0</v>
      </c>
      <c r="U53">
        <f>2.0/((1/W53-1/V53)+SIGN(W53)*SQRT((1/W53-1/V53)*(1/W53-1/V53) + 4*CO53/((CO53+1)*(CO53+1))*(2*1/W53*1/V53-1/V53*1/V53)))</f>
        <v>0</v>
      </c>
      <c r="V53">
        <f>IF(LEFT(CP53,1)&lt;&gt;"0",IF(LEFT(CP53,1)="1",3.0,CQ53),$D$5+$E$5*(DG53*CZ53/($K$5*1000))+$F$5*(DG53*CZ53/($K$5*1000))*MAX(MIN(CN53,$J$5),$I$5)*MAX(MIN(CN53,$J$5),$I$5)+$G$5*MAX(MIN(CN53,$J$5),$I$5)*(DG53*CZ53/($K$5*1000))+$H$5*(DG53*CZ53/($K$5*1000))*(DG53*CZ53/($K$5*1000)))</f>
        <v>0</v>
      </c>
      <c r="W53">
        <f>N53*(1000-(1000*0.61365*exp(17.502*AA53/(240.97+AA53))/(CZ53+DA53)+CU53)/2)/(1000*0.61365*exp(17.502*AA53/(240.97+AA53))/(CZ53+DA53)-CU53)</f>
        <v>0</v>
      </c>
      <c r="X53">
        <f>1/((CO53+1)/(U53/1.6)+1/(V53/1.37)) + CO53/((CO53+1)/(U53/1.6) + CO53/(V53/1.37))</f>
        <v>0</v>
      </c>
      <c r="Y53">
        <f>(CJ53*CM53)</f>
        <v>0</v>
      </c>
      <c r="Z53">
        <f>(DB53+(Y53+2*0.95*5.67E-8*(((DB53+$B$7)+273)^4-(DB53+273)^4)-44100*N53)/(1.84*29.3*V53+8*0.95*5.67E-8*(DB53+273)^3))</f>
        <v>0</v>
      </c>
      <c r="AA53">
        <f>($C$7*DC53+$D$7*DD53+$E$7*Z53)</f>
        <v>0</v>
      </c>
      <c r="AB53">
        <f>0.61365*exp(17.502*AA53/(240.97+AA53))</f>
        <v>0</v>
      </c>
      <c r="AC53">
        <f>(AD53/AE53*100)</f>
        <v>0</v>
      </c>
      <c r="AD53">
        <f>CU53*(CZ53+DA53)/1000</f>
        <v>0</v>
      </c>
      <c r="AE53">
        <f>0.61365*exp(17.502*DB53/(240.97+DB53))</f>
        <v>0</v>
      </c>
      <c r="AF53">
        <f>(AB53-CU53*(CZ53+DA53)/1000)</f>
        <v>0</v>
      </c>
      <c r="AG53">
        <f>(-N53*44100)</f>
        <v>0</v>
      </c>
      <c r="AH53">
        <f>2*29.3*V53*0.92*(DB53-AA53)</f>
        <v>0</v>
      </c>
      <c r="AI53">
        <f>2*0.95*5.67E-8*(((DB53+$B$7)+273)^4-(AA53+273)^4)</f>
        <v>0</v>
      </c>
      <c r="AJ53">
        <f>Y53+AI53+AG53+AH53</f>
        <v>0</v>
      </c>
      <c r="AK53">
        <v>0</v>
      </c>
      <c r="AL53">
        <v>0</v>
      </c>
      <c r="AM53">
        <f>IF(AK53*$H$13&gt;=AO53,1.0,(AO53/(AO53-AK53*$H$13)))</f>
        <v>0</v>
      </c>
      <c r="AN53">
        <f>(AM53-1)*100</f>
        <v>0</v>
      </c>
      <c r="AO53">
        <f>MAX(0,($B$13+$C$13*DG53)/(1+$D$13*DG53)*CZ53/(DB53+273)*$E$13)</f>
        <v>0</v>
      </c>
      <c r="AP53" t="s">
        <v>414</v>
      </c>
      <c r="AQ53">
        <v>0</v>
      </c>
      <c r="AR53">
        <v>0</v>
      </c>
      <c r="AS53">
        <v>0</v>
      </c>
      <c r="AT53">
        <f>1-AR53/AS53</f>
        <v>0</v>
      </c>
      <c r="AU53">
        <v>-1</v>
      </c>
      <c r="AV53" t="s">
        <v>567</v>
      </c>
      <c r="AW53">
        <v>10406.2</v>
      </c>
      <c r="AX53">
        <v>764.2024399999999</v>
      </c>
      <c r="AY53">
        <v>908.24</v>
      </c>
      <c r="AZ53">
        <f>1-AX53/AY53</f>
        <v>0</v>
      </c>
      <c r="BA53">
        <v>0.5</v>
      </c>
      <c r="BB53">
        <f>CK53</f>
        <v>0</v>
      </c>
      <c r="BC53">
        <f>P53</f>
        <v>0</v>
      </c>
      <c r="BD53">
        <f>AZ53*BA53*BB53</f>
        <v>0</v>
      </c>
      <c r="BE53">
        <f>(BC53-AU53)/BB53</f>
        <v>0</v>
      </c>
      <c r="BF53">
        <f>(AS53-AY53)/AY53</f>
        <v>0</v>
      </c>
      <c r="BG53">
        <f>AR53/(AT53+AR53/AY53)</f>
        <v>0</v>
      </c>
      <c r="BH53" t="s">
        <v>414</v>
      </c>
      <c r="BI53">
        <v>0</v>
      </c>
      <c r="BJ53">
        <f>IF(BI53&lt;&gt;0, BI53, BG53)</f>
        <v>0</v>
      </c>
      <c r="BK53">
        <f>1-BJ53/AY53</f>
        <v>0</v>
      </c>
      <c r="BL53">
        <f>(AY53-AX53)/(AY53-BJ53)</f>
        <v>0</v>
      </c>
      <c r="BM53">
        <f>(AS53-AY53)/(AS53-BJ53)</f>
        <v>0</v>
      </c>
      <c r="BN53">
        <f>(AY53-AX53)/(AY53-AR53)</f>
        <v>0</v>
      </c>
      <c r="BO53">
        <f>(AS53-AY53)/(AS53-AR53)</f>
        <v>0</v>
      </c>
      <c r="BP53">
        <f>(BL53*BJ53/AX53)</f>
        <v>0</v>
      </c>
      <c r="BQ53">
        <f>(1-BP53)</f>
        <v>0</v>
      </c>
      <c r="BR53" t="s">
        <v>414</v>
      </c>
      <c r="BS53" t="s">
        <v>414</v>
      </c>
      <c r="BT53" t="s">
        <v>414</v>
      </c>
      <c r="BU53" t="s">
        <v>414</v>
      </c>
      <c r="BV53" t="s">
        <v>414</v>
      </c>
      <c r="BW53" t="s">
        <v>414</v>
      </c>
      <c r="BX53" t="s">
        <v>414</v>
      </c>
      <c r="BY53" t="s">
        <v>414</v>
      </c>
      <c r="BZ53" t="s">
        <v>414</v>
      </c>
      <c r="CA53" t="s">
        <v>414</v>
      </c>
      <c r="CB53" t="s">
        <v>414</v>
      </c>
      <c r="CC53" t="s">
        <v>414</v>
      </c>
      <c r="CD53" t="s">
        <v>414</v>
      </c>
      <c r="CE53" t="s">
        <v>414</v>
      </c>
      <c r="CF53" t="s">
        <v>414</v>
      </c>
      <c r="CG53" t="s">
        <v>414</v>
      </c>
      <c r="CH53" t="s">
        <v>414</v>
      </c>
      <c r="CI53" t="s">
        <v>414</v>
      </c>
      <c r="CJ53">
        <f>$B$11*DH53+$C$11*DI53+$F$11*DT53*(1-DW53)</f>
        <v>0</v>
      </c>
      <c r="CK53">
        <f>CJ53*CL53</f>
        <v>0</v>
      </c>
      <c r="CL53">
        <f>($B$11*$D$9+$C$11*$D$9+$F$11*((EG53+DY53)/MAX(EG53+DY53+EH53, 0.1)*$I$9+EH53/MAX(EG53+DY53+EH53, 0.1)*$J$9))/($B$11+$C$11+$F$11)</f>
        <v>0</v>
      </c>
      <c r="CM53">
        <f>($B$11*$K$9+$C$11*$K$9+$F$11*((EG53+DY53)/MAX(EG53+DY53+EH53, 0.1)*$P$9+EH53/MAX(EG53+DY53+EH53, 0.1)*$Q$9))/($B$11+$C$11+$F$11)</f>
        <v>0</v>
      </c>
      <c r="CN53">
        <v>6</v>
      </c>
      <c r="CO53">
        <v>0.5</v>
      </c>
      <c r="CP53" t="s">
        <v>416</v>
      </c>
      <c r="CQ53">
        <v>2</v>
      </c>
      <c r="CR53">
        <v>1658247610</v>
      </c>
      <c r="CS53">
        <v>9.051220000000001</v>
      </c>
      <c r="CT53">
        <v>3.61337</v>
      </c>
      <c r="CU53">
        <v>27.0322</v>
      </c>
      <c r="CV53">
        <v>21.1133</v>
      </c>
      <c r="CW53">
        <v>-6.5365</v>
      </c>
      <c r="CX53">
        <v>23.7232</v>
      </c>
      <c r="CY53">
        <v>600.263</v>
      </c>
      <c r="CZ53">
        <v>101.165</v>
      </c>
      <c r="DA53">
        <v>0.10036</v>
      </c>
      <c r="DB53">
        <v>29.2317</v>
      </c>
      <c r="DC53">
        <v>29.0181</v>
      </c>
      <c r="DD53">
        <v>999.9</v>
      </c>
      <c r="DE53">
        <v>0</v>
      </c>
      <c r="DF53">
        <v>0</v>
      </c>
      <c r="DG53">
        <v>9941.25</v>
      </c>
      <c r="DH53">
        <v>0</v>
      </c>
      <c r="DI53">
        <v>1770.4</v>
      </c>
      <c r="DJ53">
        <v>5.43785</v>
      </c>
      <c r="DK53">
        <v>9.30269</v>
      </c>
      <c r="DL53">
        <v>3.69131</v>
      </c>
      <c r="DM53">
        <v>5.91893</v>
      </c>
      <c r="DN53">
        <v>3.61337</v>
      </c>
      <c r="DO53">
        <v>21.1133</v>
      </c>
      <c r="DP53">
        <v>2.73472</v>
      </c>
      <c r="DQ53">
        <v>2.13593</v>
      </c>
      <c r="DR53">
        <v>22.4952</v>
      </c>
      <c r="DS53">
        <v>18.4897</v>
      </c>
      <c r="DT53">
        <v>1499.76</v>
      </c>
      <c r="DU53">
        <v>0.9729910000000001</v>
      </c>
      <c r="DV53">
        <v>0.027009</v>
      </c>
      <c r="DW53">
        <v>0</v>
      </c>
      <c r="DX53">
        <v>765.013</v>
      </c>
      <c r="DY53">
        <v>4.99931</v>
      </c>
      <c r="DZ53">
        <v>18303.9</v>
      </c>
      <c r="EA53">
        <v>13257</v>
      </c>
      <c r="EB53">
        <v>36.937</v>
      </c>
      <c r="EC53">
        <v>38.437</v>
      </c>
      <c r="ED53">
        <v>37.375</v>
      </c>
      <c r="EE53">
        <v>37.937</v>
      </c>
      <c r="EF53">
        <v>38.562</v>
      </c>
      <c r="EG53">
        <v>1454.39</v>
      </c>
      <c r="EH53">
        <v>40.37</v>
      </c>
      <c r="EI53">
        <v>0</v>
      </c>
      <c r="EJ53">
        <v>140.9000000953674</v>
      </c>
      <c r="EK53">
        <v>0</v>
      </c>
      <c r="EL53">
        <v>764.2024399999999</v>
      </c>
      <c r="EM53">
        <v>7.199615360368673</v>
      </c>
      <c r="EN53">
        <v>238.1999998716002</v>
      </c>
      <c r="EO53">
        <v>18286.048</v>
      </c>
      <c r="EP53">
        <v>15</v>
      </c>
      <c r="EQ53">
        <v>1658247578.5</v>
      </c>
      <c r="ER53" t="s">
        <v>568</v>
      </c>
      <c r="ES53">
        <v>1658247568</v>
      </c>
      <c r="ET53">
        <v>1658247578.5</v>
      </c>
      <c r="EU53">
        <v>32</v>
      </c>
      <c r="EV53">
        <v>1.333</v>
      </c>
      <c r="EW53">
        <v>-0.246</v>
      </c>
      <c r="EX53">
        <v>15.483</v>
      </c>
      <c r="EY53">
        <v>2.862</v>
      </c>
      <c r="EZ53">
        <v>4</v>
      </c>
      <c r="FA53">
        <v>20</v>
      </c>
      <c r="FB53">
        <v>0.35</v>
      </c>
      <c r="FC53">
        <v>0.02</v>
      </c>
      <c r="FD53">
        <v>5.444748780487804</v>
      </c>
      <c r="FE53">
        <v>-0.2232631358885054</v>
      </c>
      <c r="FF53">
        <v>0.02952281194842475</v>
      </c>
      <c r="FG53">
        <v>1</v>
      </c>
      <c r="FH53">
        <v>9.053478387096774</v>
      </c>
      <c r="FI53">
        <v>-0.05051564516131882</v>
      </c>
      <c r="FJ53">
        <v>0.01286373850660411</v>
      </c>
      <c r="FK53">
        <v>1</v>
      </c>
      <c r="FL53">
        <v>5.786570731707317</v>
      </c>
      <c r="FM53">
        <v>0.8354402090592282</v>
      </c>
      <c r="FN53">
        <v>0.09906777028489488</v>
      </c>
      <c r="FO53">
        <v>0</v>
      </c>
      <c r="FP53">
        <v>27.0058935483871</v>
      </c>
      <c r="FQ53">
        <v>0.4545145161290157</v>
      </c>
      <c r="FR53">
        <v>0.03849997013391276</v>
      </c>
      <c r="FS53">
        <v>1</v>
      </c>
      <c r="FT53">
        <v>3</v>
      </c>
      <c r="FU53">
        <v>4</v>
      </c>
      <c r="FV53" t="s">
        <v>418</v>
      </c>
      <c r="FW53">
        <v>3.17611</v>
      </c>
      <c r="FX53">
        <v>2.79681</v>
      </c>
      <c r="FY53">
        <v>-0.00193652</v>
      </c>
      <c r="FZ53">
        <v>0.00107981</v>
      </c>
      <c r="GA53">
        <v>0.119802</v>
      </c>
      <c r="GB53">
        <v>0.110497</v>
      </c>
      <c r="GC53">
        <v>31151.8</v>
      </c>
      <c r="GD53">
        <v>24730.7</v>
      </c>
      <c r="GE53">
        <v>29196.9</v>
      </c>
      <c r="GF53">
        <v>24216.1</v>
      </c>
      <c r="GG53">
        <v>32536.8</v>
      </c>
      <c r="GH53">
        <v>31447.8</v>
      </c>
      <c r="GI53">
        <v>40645.1</v>
      </c>
      <c r="GJ53">
        <v>39510.1</v>
      </c>
      <c r="GK53">
        <v>2.15535</v>
      </c>
      <c r="GL53">
        <v>1.84355</v>
      </c>
      <c r="GM53">
        <v>0.0692159</v>
      </c>
      <c r="GN53">
        <v>0</v>
      </c>
      <c r="GO53">
        <v>27.8889</v>
      </c>
      <c r="GP53">
        <v>999.9</v>
      </c>
      <c r="GQ53">
        <v>58.6</v>
      </c>
      <c r="GR53">
        <v>34.4</v>
      </c>
      <c r="GS53">
        <v>31.6472</v>
      </c>
      <c r="GT53">
        <v>62.9249</v>
      </c>
      <c r="GU53">
        <v>39.7356</v>
      </c>
      <c r="GV53">
        <v>1</v>
      </c>
      <c r="GW53">
        <v>0.126425</v>
      </c>
      <c r="GX53">
        <v>0.260942</v>
      </c>
      <c r="GY53">
        <v>20.262</v>
      </c>
      <c r="GZ53">
        <v>5.22822</v>
      </c>
      <c r="HA53">
        <v>11.9081</v>
      </c>
      <c r="HB53">
        <v>4.96375</v>
      </c>
      <c r="HC53">
        <v>3.292</v>
      </c>
      <c r="HD53">
        <v>9999</v>
      </c>
      <c r="HE53">
        <v>9999</v>
      </c>
      <c r="HF53">
        <v>9999</v>
      </c>
      <c r="HG53">
        <v>999.9</v>
      </c>
      <c r="HH53">
        <v>1.87728</v>
      </c>
      <c r="HI53">
        <v>1.87551</v>
      </c>
      <c r="HJ53">
        <v>1.87424</v>
      </c>
      <c r="HK53">
        <v>1.87347</v>
      </c>
      <c r="HL53">
        <v>1.87488</v>
      </c>
      <c r="HM53">
        <v>1.86988</v>
      </c>
      <c r="HN53">
        <v>1.87407</v>
      </c>
      <c r="HO53">
        <v>1.87912</v>
      </c>
      <c r="HP53">
        <v>0</v>
      </c>
      <c r="HQ53">
        <v>0</v>
      </c>
      <c r="HR53">
        <v>0</v>
      </c>
      <c r="HS53">
        <v>0</v>
      </c>
      <c r="HT53" t="s">
        <v>419</v>
      </c>
      <c r="HU53" t="s">
        <v>420</v>
      </c>
      <c r="HV53" t="s">
        <v>421</v>
      </c>
      <c r="HW53" t="s">
        <v>422</v>
      </c>
      <c r="HX53" t="s">
        <v>422</v>
      </c>
      <c r="HY53" t="s">
        <v>421</v>
      </c>
      <c r="HZ53">
        <v>0</v>
      </c>
      <c r="IA53">
        <v>100</v>
      </c>
      <c r="IB53">
        <v>100</v>
      </c>
      <c r="IC53">
        <v>15.588</v>
      </c>
      <c r="ID53">
        <v>3.309</v>
      </c>
      <c r="IE53">
        <v>15.71738081969092</v>
      </c>
      <c r="IF53">
        <v>0.01978926573752289</v>
      </c>
      <c r="IG53">
        <v>-7.274561305773912E-06</v>
      </c>
      <c r="IH53">
        <v>1.119864253144479E-09</v>
      </c>
      <c r="II53">
        <v>1.331992902515507</v>
      </c>
      <c r="IJ53">
        <v>0.1326643661050919</v>
      </c>
      <c r="IK53">
        <v>-0.003773007815557471</v>
      </c>
      <c r="IL53">
        <v>7.139450426060361E-05</v>
      </c>
      <c r="IM53">
        <v>-10</v>
      </c>
      <c r="IN53">
        <v>1836</v>
      </c>
      <c r="IO53">
        <v>-0</v>
      </c>
      <c r="IP53">
        <v>23</v>
      </c>
      <c r="IQ53">
        <v>0.7</v>
      </c>
      <c r="IR53">
        <v>0.5</v>
      </c>
      <c r="IS53">
        <v>0.0317383</v>
      </c>
      <c r="IT53">
        <v>4.99756</v>
      </c>
      <c r="IU53">
        <v>1.42578</v>
      </c>
      <c r="IV53">
        <v>2.27173</v>
      </c>
      <c r="IW53">
        <v>1.54785</v>
      </c>
      <c r="IX53">
        <v>2.27295</v>
      </c>
      <c r="IY53">
        <v>37.027</v>
      </c>
      <c r="IZ53">
        <v>14.4648</v>
      </c>
      <c r="JA53">
        <v>18</v>
      </c>
      <c r="JB53">
        <v>635.16</v>
      </c>
      <c r="JC53">
        <v>418.074</v>
      </c>
      <c r="JD53">
        <v>28.2824</v>
      </c>
      <c r="JE53">
        <v>28.9533</v>
      </c>
      <c r="JF53">
        <v>30.0009</v>
      </c>
      <c r="JG53">
        <v>28.7438</v>
      </c>
      <c r="JH53">
        <v>28.6717</v>
      </c>
      <c r="JI53">
        <v>0</v>
      </c>
      <c r="JJ53">
        <v>34.8389</v>
      </c>
      <c r="JK53">
        <v>83.779</v>
      </c>
      <c r="JL53">
        <v>27.9933</v>
      </c>
      <c r="JM53">
        <v>51.3002</v>
      </c>
      <c r="JN53">
        <v>21.1014</v>
      </c>
      <c r="JO53">
        <v>95.6392</v>
      </c>
      <c r="JP53">
        <v>100.52</v>
      </c>
    </row>
    <row r="54" spans="1:276">
      <c r="A54">
        <v>38</v>
      </c>
      <c r="B54">
        <v>1658247721</v>
      </c>
      <c r="C54">
        <v>6180.400000095367</v>
      </c>
      <c r="D54" t="s">
        <v>569</v>
      </c>
      <c r="E54" t="s">
        <v>570</v>
      </c>
      <c r="F54" t="s">
        <v>408</v>
      </c>
      <c r="G54" t="s">
        <v>409</v>
      </c>
      <c r="H54" t="s">
        <v>410</v>
      </c>
      <c r="J54" t="s">
        <v>541</v>
      </c>
      <c r="K54" t="s">
        <v>542</v>
      </c>
      <c r="L54" t="s">
        <v>543</v>
      </c>
      <c r="M54">
        <v>1658247721</v>
      </c>
      <c r="N54">
        <f>(O54)/1000</f>
        <v>0</v>
      </c>
      <c r="O54">
        <f>1000*CY54*AM54*(CU54-CV54)/(100*CN54*(1000-AM54*CU54))</f>
        <v>0</v>
      </c>
      <c r="P54">
        <f>CY54*AM54*(CT54-CS54*(1000-AM54*CV54)/(1000-AM54*CU54))/(100*CN54)</f>
        <v>0</v>
      </c>
      <c r="Q54">
        <f>CS54 - IF(AM54&gt;1, P54*CN54*100.0/(AO54*DG54), 0)</f>
        <v>0</v>
      </c>
      <c r="R54">
        <f>((X54-N54/2)*Q54-P54)/(X54+N54/2)</f>
        <v>0</v>
      </c>
      <c r="S54">
        <f>R54*(CZ54+DA54)/1000.0</f>
        <v>0</v>
      </c>
      <c r="T54">
        <f>(CS54 - IF(AM54&gt;1, P54*CN54*100.0/(AO54*DG54), 0))*(CZ54+DA54)/1000.0</f>
        <v>0</v>
      </c>
      <c r="U54">
        <f>2.0/((1/W54-1/V54)+SIGN(W54)*SQRT((1/W54-1/V54)*(1/W54-1/V54) + 4*CO54/((CO54+1)*(CO54+1))*(2*1/W54*1/V54-1/V54*1/V54)))</f>
        <v>0</v>
      </c>
      <c r="V54">
        <f>IF(LEFT(CP54,1)&lt;&gt;"0",IF(LEFT(CP54,1)="1",3.0,CQ54),$D$5+$E$5*(DG54*CZ54/($K$5*1000))+$F$5*(DG54*CZ54/($K$5*1000))*MAX(MIN(CN54,$J$5),$I$5)*MAX(MIN(CN54,$J$5),$I$5)+$G$5*MAX(MIN(CN54,$J$5),$I$5)*(DG54*CZ54/($K$5*1000))+$H$5*(DG54*CZ54/($K$5*1000))*(DG54*CZ54/($K$5*1000)))</f>
        <v>0</v>
      </c>
      <c r="W54">
        <f>N54*(1000-(1000*0.61365*exp(17.502*AA54/(240.97+AA54))/(CZ54+DA54)+CU54)/2)/(1000*0.61365*exp(17.502*AA54/(240.97+AA54))/(CZ54+DA54)-CU54)</f>
        <v>0</v>
      </c>
      <c r="X54">
        <f>1/((CO54+1)/(U54/1.6)+1/(V54/1.37)) + CO54/((CO54+1)/(U54/1.6) + CO54/(V54/1.37))</f>
        <v>0</v>
      </c>
      <c r="Y54">
        <f>(CJ54*CM54)</f>
        <v>0</v>
      </c>
      <c r="Z54">
        <f>(DB54+(Y54+2*0.95*5.67E-8*(((DB54+$B$7)+273)^4-(DB54+273)^4)-44100*N54)/(1.84*29.3*V54+8*0.95*5.67E-8*(DB54+273)^3))</f>
        <v>0</v>
      </c>
      <c r="AA54">
        <f>($C$7*DC54+$D$7*DD54+$E$7*Z54)</f>
        <v>0</v>
      </c>
      <c r="AB54">
        <f>0.61365*exp(17.502*AA54/(240.97+AA54))</f>
        <v>0</v>
      </c>
      <c r="AC54">
        <f>(AD54/AE54*100)</f>
        <v>0</v>
      </c>
      <c r="AD54">
        <f>CU54*(CZ54+DA54)/1000</f>
        <v>0</v>
      </c>
      <c r="AE54">
        <f>0.61365*exp(17.502*DB54/(240.97+DB54))</f>
        <v>0</v>
      </c>
      <c r="AF54">
        <f>(AB54-CU54*(CZ54+DA54)/1000)</f>
        <v>0</v>
      </c>
      <c r="AG54">
        <f>(-N54*44100)</f>
        <v>0</v>
      </c>
      <c r="AH54">
        <f>2*29.3*V54*0.92*(DB54-AA54)</f>
        <v>0</v>
      </c>
      <c r="AI54">
        <f>2*0.95*5.67E-8*(((DB54+$B$7)+273)^4-(AA54+273)^4)</f>
        <v>0</v>
      </c>
      <c r="AJ54">
        <f>Y54+AI54+AG54+AH54</f>
        <v>0</v>
      </c>
      <c r="AK54">
        <v>0</v>
      </c>
      <c r="AL54">
        <v>0</v>
      </c>
      <c r="AM54">
        <f>IF(AK54*$H$13&gt;=AO54,1.0,(AO54/(AO54-AK54*$H$13)))</f>
        <v>0</v>
      </c>
      <c r="AN54">
        <f>(AM54-1)*100</f>
        <v>0</v>
      </c>
      <c r="AO54">
        <f>MAX(0,($B$13+$C$13*DG54)/(1+$D$13*DG54)*CZ54/(DB54+273)*$E$13)</f>
        <v>0</v>
      </c>
      <c r="AP54" t="s">
        <v>414</v>
      </c>
      <c r="AQ54">
        <v>0</v>
      </c>
      <c r="AR54">
        <v>0</v>
      </c>
      <c r="AS54">
        <v>0</v>
      </c>
      <c r="AT54">
        <f>1-AR54/AS54</f>
        <v>0</v>
      </c>
      <c r="AU54">
        <v>-1</v>
      </c>
      <c r="AV54" t="s">
        <v>571</v>
      </c>
      <c r="AW54">
        <v>10406.9</v>
      </c>
      <c r="AX54">
        <v>791.65064</v>
      </c>
      <c r="AY54">
        <v>1162.56</v>
      </c>
      <c r="AZ54">
        <f>1-AX54/AY54</f>
        <v>0</v>
      </c>
      <c r="BA54">
        <v>0.5</v>
      </c>
      <c r="BB54">
        <f>CK54</f>
        <v>0</v>
      </c>
      <c r="BC54">
        <f>P54</f>
        <v>0</v>
      </c>
      <c r="BD54">
        <f>AZ54*BA54*BB54</f>
        <v>0</v>
      </c>
      <c r="BE54">
        <f>(BC54-AU54)/BB54</f>
        <v>0</v>
      </c>
      <c r="BF54">
        <f>(AS54-AY54)/AY54</f>
        <v>0</v>
      </c>
      <c r="BG54">
        <f>AR54/(AT54+AR54/AY54)</f>
        <v>0</v>
      </c>
      <c r="BH54" t="s">
        <v>414</v>
      </c>
      <c r="BI54">
        <v>0</v>
      </c>
      <c r="BJ54">
        <f>IF(BI54&lt;&gt;0, BI54, BG54)</f>
        <v>0</v>
      </c>
      <c r="BK54">
        <f>1-BJ54/AY54</f>
        <v>0</v>
      </c>
      <c r="BL54">
        <f>(AY54-AX54)/(AY54-BJ54)</f>
        <v>0</v>
      </c>
      <c r="BM54">
        <f>(AS54-AY54)/(AS54-BJ54)</f>
        <v>0</v>
      </c>
      <c r="BN54">
        <f>(AY54-AX54)/(AY54-AR54)</f>
        <v>0</v>
      </c>
      <c r="BO54">
        <f>(AS54-AY54)/(AS54-AR54)</f>
        <v>0</v>
      </c>
      <c r="BP54">
        <f>(BL54*BJ54/AX54)</f>
        <v>0</v>
      </c>
      <c r="BQ54">
        <f>(1-BP54)</f>
        <v>0</v>
      </c>
      <c r="BR54" t="s">
        <v>414</v>
      </c>
      <c r="BS54" t="s">
        <v>414</v>
      </c>
      <c r="BT54" t="s">
        <v>414</v>
      </c>
      <c r="BU54" t="s">
        <v>414</v>
      </c>
      <c r="BV54" t="s">
        <v>414</v>
      </c>
      <c r="BW54" t="s">
        <v>414</v>
      </c>
      <c r="BX54" t="s">
        <v>414</v>
      </c>
      <c r="BY54" t="s">
        <v>414</v>
      </c>
      <c r="BZ54" t="s">
        <v>414</v>
      </c>
      <c r="CA54" t="s">
        <v>414</v>
      </c>
      <c r="CB54" t="s">
        <v>414</v>
      </c>
      <c r="CC54" t="s">
        <v>414</v>
      </c>
      <c r="CD54" t="s">
        <v>414</v>
      </c>
      <c r="CE54" t="s">
        <v>414</v>
      </c>
      <c r="CF54" t="s">
        <v>414</v>
      </c>
      <c r="CG54" t="s">
        <v>414</v>
      </c>
      <c r="CH54" t="s">
        <v>414</v>
      </c>
      <c r="CI54" t="s">
        <v>414</v>
      </c>
      <c r="CJ54">
        <f>$B$11*DH54+$C$11*DI54+$F$11*DT54*(1-DW54)</f>
        <v>0</v>
      </c>
      <c r="CK54">
        <f>CJ54*CL54</f>
        <v>0</v>
      </c>
      <c r="CL54">
        <f>($B$11*$D$9+$C$11*$D$9+$F$11*((EG54+DY54)/MAX(EG54+DY54+EH54, 0.1)*$I$9+EH54/MAX(EG54+DY54+EH54, 0.1)*$J$9))/($B$11+$C$11+$F$11)</f>
        <v>0</v>
      </c>
      <c r="CM54">
        <f>($B$11*$K$9+$C$11*$K$9+$F$11*((EG54+DY54)/MAX(EG54+DY54+EH54, 0.1)*$P$9+EH54/MAX(EG54+DY54+EH54, 0.1)*$Q$9))/($B$11+$C$11+$F$11)</f>
        <v>0</v>
      </c>
      <c r="CN54">
        <v>6</v>
      </c>
      <c r="CO54">
        <v>0.5</v>
      </c>
      <c r="CP54" t="s">
        <v>416</v>
      </c>
      <c r="CQ54">
        <v>2</v>
      </c>
      <c r="CR54">
        <v>1658247721</v>
      </c>
      <c r="CS54">
        <v>397.852</v>
      </c>
      <c r="CT54">
        <v>427.367</v>
      </c>
      <c r="CU54">
        <v>27.5077</v>
      </c>
      <c r="CV54">
        <v>21.8604</v>
      </c>
      <c r="CW54">
        <v>376.883</v>
      </c>
      <c r="CX54">
        <v>24.1656</v>
      </c>
      <c r="CY54">
        <v>600.21</v>
      </c>
      <c r="CZ54">
        <v>101.173</v>
      </c>
      <c r="DA54">
        <v>0.0999714</v>
      </c>
      <c r="DB54">
        <v>29.3529</v>
      </c>
      <c r="DC54">
        <v>29.1039</v>
      </c>
      <c r="DD54">
        <v>999.9</v>
      </c>
      <c r="DE54">
        <v>0</v>
      </c>
      <c r="DF54">
        <v>0</v>
      </c>
      <c r="DG54">
        <v>10006.9</v>
      </c>
      <c r="DH54">
        <v>0</v>
      </c>
      <c r="DI54">
        <v>1766.4</v>
      </c>
      <c r="DJ54">
        <v>-28.2818</v>
      </c>
      <c r="DK54">
        <v>410.374</v>
      </c>
      <c r="DL54">
        <v>436.918</v>
      </c>
      <c r="DM54">
        <v>5.64734</v>
      </c>
      <c r="DN54">
        <v>427.367</v>
      </c>
      <c r="DO54">
        <v>21.8604</v>
      </c>
      <c r="DP54">
        <v>2.78303</v>
      </c>
      <c r="DQ54">
        <v>2.21168</v>
      </c>
      <c r="DR54">
        <v>22.7838</v>
      </c>
      <c r="DS54">
        <v>19.0471</v>
      </c>
      <c r="DT54">
        <v>1500.2</v>
      </c>
      <c r="DU54">
        <v>0.973001</v>
      </c>
      <c r="DV54">
        <v>0.0269989</v>
      </c>
      <c r="DW54">
        <v>0</v>
      </c>
      <c r="DX54">
        <v>795.891</v>
      </c>
      <c r="DY54">
        <v>4.99931</v>
      </c>
      <c r="DZ54">
        <v>18595.3</v>
      </c>
      <c r="EA54">
        <v>13261</v>
      </c>
      <c r="EB54">
        <v>37.062</v>
      </c>
      <c r="EC54">
        <v>38.687</v>
      </c>
      <c r="ED54">
        <v>37.375</v>
      </c>
      <c r="EE54">
        <v>38.25</v>
      </c>
      <c r="EF54">
        <v>38.687</v>
      </c>
      <c r="EG54">
        <v>1454.83</v>
      </c>
      <c r="EH54">
        <v>40.37</v>
      </c>
      <c r="EI54">
        <v>0</v>
      </c>
      <c r="EJ54">
        <v>110.7000000476837</v>
      </c>
      <c r="EK54">
        <v>0</v>
      </c>
      <c r="EL54">
        <v>791.65064</v>
      </c>
      <c r="EM54">
        <v>32.81653850586736</v>
      </c>
      <c r="EN54">
        <v>532.4538466113181</v>
      </c>
      <c r="EO54">
        <v>18545.852</v>
      </c>
      <c r="EP54">
        <v>15</v>
      </c>
      <c r="EQ54">
        <v>1658247748</v>
      </c>
      <c r="ER54" t="s">
        <v>572</v>
      </c>
      <c r="ES54">
        <v>1658247748</v>
      </c>
      <c r="ET54">
        <v>1658247578.5</v>
      </c>
      <c r="EU54">
        <v>33</v>
      </c>
      <c r="EV54">
        <v>-1.671</v>
      </c>
      <c r="EW54">
        <v>-0.246</v>
      </c>
      <c r="EX54">
        <v>20.969</v>
      </c>
      <c r="EY54">
        <v>2.862</v>
      </c>
      <c r="EZ54">
        <v>428</v>
      </c>
      <c r="FA54">
        <v>20</v>
      </c>
      <c r="FB54">
        <v>0.04</v>
      </c>
      <c r="FC54">
        <v>0.02</v>
      </c>
      <c r="FD54">
        <v>-28.60600487804878</v>
      </c>
      <c r="FE54">
        <v>1.982571428571381</v>
      </c>
      <c r="FF54">
        <v>0.1976355872358477</v>
      </c>
      <c r="FG54">
        <v>1</v>
      </c>
      <c r="FH54">
        <v>398.5426129032258</v>
      </c>
      <c r="FI54">
        <v>4.657451612902498</v>
      </c>
      <c r="FJ54">
        <v>0.3492271353883769</v>
      </c>
      <c r="FK54">
        <v>1</v>
      </c>
      <c r="FL54">
        <v>5.754099268292683</v>
      </c>
      <c r="FM54">
        <v>-0.20569358885018</v>
      </c>
      <c r="FN54">
        <v>0.02737357924948835</v>
      </c>
      <c r="FO54">
        <v>1</v>
      </c>
      <c r="FP54">
        <v>27.49923870967742</v>
      </c>
      <c r="FQ54">
        <v>-0.01489838709681547</v>
      </c>
      <c r="FR54">
        <v>0.002703483704689359</v>
      </c>
      <c r="FS54">
        <v>1</v>
      </c>
      <c r="FT54">
        <v>4</v>
      </c>
      <c r="FU54">
        <v>4</v>
      </c>
      <c r="FV54" t="s">
        <v>426</v>
      </c>
      <c r="FW54">
        <v>3.17564</v>
      </c>
      <c r="FX54">
        <v>2.79698</v>
      </c>
      <c r="FY54">
        <v>0.09626560000000001</v>
      </c>
      <c r="FZ54">
        <v>0.106541</v>
      </c>
      <c r="GA54">
        <v>0.121292</v>
      </c>
      <c r="GB54">
        <v>0.113141</v>
      </c>
      <c r="GC54">
        <v>28082</v>
      </c>
      <c r="GD54">
        <v>22107.4</v>
      </c>
      <c r="GE54">
        <v>29181.4</v>
      </c>
      <c r="GF54">
        <v>24204</v>
      </c>
      <c r="GG54">
        <v>32467.4</v>
      </c>
      <c r="GH54">
        <v>31342.5</v>
      </c>
      <c r="GI54">
        <v>40622.6</v>
      </c>
      <c r="GJ54">
        <v>39491.2</v>
      </c>
      <c r="GK54">
        <v>2.15328</v>
      </c>
      <c r="GL54">
        <v>1.843</v>
      </c>
      <c r="GM54">
        <v>0.0463985</v>
      </c>
      <c r="GN54">
        <v>0</v>
      </c>
      <c r="GO54">
        <v>28.3473</v>
      </c>
      <c r="GP54">
        <v>999.9</v>
      </c>
      <c r="GQ54">
        <v>57.9</v>
      </c>
      <c r="GR54">
        <v>34.4</v>
      </c>
      <c r="GS54">
        <v>31.2652</v>
      </c>
      <c r="GT54">
        <v>62.1149</v>
      </c>
      <c r="GU54">
        <v>39.8918</v>
      </c>
      <c r="GV54">
        <v>1</v>
      </c>
      <c r="GW54">
        <v>0.152907</v>
      </c>
      <c r="GX54">
        <v>1.73957</v>
      </c>
      <c r="GY54">
        <v>20.2526</v>
      </c>
      <c r="GZ54">
        <v>5.22568</v>
      </c>
      <c r="HA54">
        <v>11.9081</v>
      </c>
      <c r="HB54">
        <v>4.96365</v>
      </c>
      <c r="HC54">
        <v>3.292</v>
      </c>
      <c r="HD54">
        <v>9999</v>
      </c>
      <c r="HE54">
        <v>9999</v>
      </c>
      <c r="HF54">
        <v>9999</v>
      </c>
      <c r="HG54">
        <v>999.9</v>
      </c>
      <c r="HH54">
        <v>1.87719</v>
      </c>
      <c r="HI54">
        <v>1.87546</v>
      </c>
      <c r="HJ54">
        <v>1.87424</v>
      </c>
      <c r="HK54">
        <v>1.87346</v>
      </c>
      <c r="HL54">
        <v>1.87485</v>
      </c>
      <c r="HM54">
        <v>1.86981</v>
      </c>
      <c r="HN54">
        <v>1.874</v>
      </c>
      <c r="HO54">
        <v>1.87912</v>
      </c>
      <c r="HP54">
        <v>0</v>
      </c>
      <c r="HQ54">
        <v>0</v>
      </c>
      <c r="HR54">
        <v>0</v>
      </c>
      <c r="HS54">
        <v>0</v>
      </c>
      <c r="HT54" t="s">
        <v>419</v>
      </c>
      <c r="HU54" t="s">
        <v>420</v>
      </c>
      <c r="HV54" t="s">
        <v>421</v>
      </c>
      <c r="HW54" t="s">
        <v>422</v>
      </c>
      <c r="HX54" t="s">
        <v>422</v>
      </c>
      <c r="HY54" t="s">
        <v>421</v>
      </c>
      <c r="HZ54">
        <v>0</v>
      </c>
      <c r="IA54">
        <v>100</v>
      </c>
      <c r="IB54">
        <v>100</v>
      </c>
      <c r="IC54">
        <v>20.969</v>
      </c>
      <c r="ID54">
        <v>3.3421</v>
      </c>
      <c r="IE54">
        <v>15.71738081969092</v>
      </c>
      <c r="IF54">
        <v>0.01978926573752289</v>
      </c>
      <c r="IG54">
        <v>-7.274561305773912E-06</v>
      </c>
      <c r="IH54">
        <v>1.119864253144479E-09</v>
      </c>
      <c r="II54">
        <v>1.331992902515507</v>
      </c>
      <c r="IJ54">
        <v>0.1326643661050919</v>
      </c>
      <c r="IK54">
        <v>-0.003773007815557471</v>
      </c>
      <c r="IL54">
        <v>7.139450426060361E-05</v>
      </c>
      <c r="IM54">
        <v>-10</v>
      </c>
      <c r="IN54">
        <v>1836</v>
      </c>
      <c r="IO54">
        <v>-0</v>
      </c>
      <c r="IP54">
        <v>23</v>
      </c>
      <c r="IQ54">
        <v>2.5</v>
      </c>
      <c r="IR54">
        <v>2.4</v>
      </c>
      <c r="IS54">
        <v>1.11328</v>
      </c>
      <c r="IT54">
        <v>2.46948</v>
      </c>
      <c r="IU54">
        <v>1.42578</v>
      </c>
      <c r="IV54">
        <v>2.27295</v>
      </c>
      <c r="IW54">
        <v>1.54785</v>
      </c>
      <c r="IX54">
        <v>2.34985</v>
      </c>
      <c r="IY54">
        <v>37.1702</v>
      </c>
      <c r="IZ54">
        <v>14.4648</v>
      </c>
      <c r="JA54">
        <v>18</v>
      </c>
      <c r="JB54">
        <v>636.366</v>
      </c>
      <c r="JC54">
        <v>419.699</v>
      </c>
      <c r="JD54">
        <v>26.8312</v>
      </c>
      <c r="JE54">
        <v>29.2472</v>
      </c>
      <c r="JF54">
        <v>30.0013</v>
      </c>
      <c r="JG54">
        <v>29.0078</v>
      </c>
      <c r="JH54">
        <v>28.9462</v>
      </c>
      <c r="JI54">
        <v>22.308</v>
      </c>
      <c r="JJ54">
        <v>31.5217</v>
      </c>
      <c r="JK54">
        <v>78.77249999999999</v>
      </c>
      <c r="JL54">
        <v>26.7273</v>
      </c>
      <c r="JM54">
        <v>427.413</v>
      </c>
      <c r="JN54">
        <v>21.8929</v>
      </c>
      <c r="JO54">
        <v>95.5872</v>
      </c>
      <c r="JP54">
        <v>100.471</v>
      </c>
    </row>
    <row r="55" spans="1:276">
      <c r="A55">
        <v>39</v>
      </c>
      <c r="B55">
        <v>1658247824</v>
      </c>
      <c r="C55">
        <v>6283.400000095367</v>
      </c>
      <c r="D55" t="s">
        <v>573</v>
      </c>
      <c r="E55" t="s">
        <v>574</v>
      </c>
      <c r="F55" t="s">
        <v>408</v>
      </c>
      <c r="G55" t="s">
        <v>409</v>
      </c>
      <c r="H55" t="s">
        <v>410</v>
      </c>
      <c r="J55" t="s">
        <v>541</v>
      </c>
      <c r="K55" t="s">
        <v>542</v>
      </c>
      <c r="L55" t="s">
        <v>543</v>
      </c>
      <c r="M55">
        <v>1658247824</v>
      </c>
      <c r="N55">
        <f>(O55)/1000</f>
        <v>0</v>
      </c>
      <c r="O55">
        <f>1000*CY55*AM55*(CU55-CV55)/(100*CN55*(1000-AM55*CU55))</f>
        <v>0</v>
      </c>
      <c r="P55">
        <f>CY55*AM55*(CT55-CS55*(1000-AM55*CV55)/(1000-AM55*CU55))/(100*CN55)</f>
        <v>0</v>
      </c>
      <c r="Q55">
        <f>CS55 - IF(AM55&gt;1, P55*CN55*100.0/(AO55*DG55), 0)</f>
        <v>0</v>
      </c>
      <c r="R55">
        <f>((X55-N55/2)*Q55-P55)/(X55+N55/2)</f>
        <v>0</v>
      </c>
      <c r="S55">
        <f>R55*(CZ55+DA55)/1000.0</f>
        <v>0</v>
      </c>
      <c r="T55">
        <f>(CS55 - IF(AM55&gt;1, P55*CN55*100.0/(AO55*DG55), 0))*(CZ55+DA55)/1000.0</f>
        <v>0</v>
      </c>
      <c r="U55">
        <f>2.0/((1/W55-1/V55)+SIGN(W55)*SQRT((1/W55-1/V55)*(1/W55-1/V55) + 4*CO55/((CO55+1)*(CO55+1))*(2*1/W55*1/V55-1/V55*1/V55)))</f>
        <v>0</v>
      </c>
      <c r="V55">
        <f>IF(LEFT(CP55,1)&lt;&gt;"0",IF(LEFT(CP55,1)="1",3.0,CQ55),$D$5+$E$5*(DG55*CZ55/($K$5*1000))+$F$5*(DG55*CZ55/($K$5*1000))*MAX(MIN(CN55,$J$5),$I$5)*MAX(MIN(CN55,$J$5),$I$5)+$G$5*MAX(MIN(CN55,$J$5),$I$5)*(DG55*CZ55/($K$5*1000))+$H$5*(DG55*CZ55/($K$5*1000))*(DG55*CZ55/($K$5*1000)))</f>
        <v>0</v>
      </c>
      <c r="W55">
        <f>N55*(1000-(1000*0.61365*exp(17.502*AA55/(240.97+AA55))/(CZ55+DA55)+CU55)/2)/(1000*0.61365*exp(17.502*AA55/(240.97+AA55))/(CZ55+DA55)-CU55)</f>
        <v>0</v>
      </c>
      <c r="X55">
        <f>1/((CO55+1)/(U55/1.6)+1/(V55/1.37)) + CO55/((CO55+1)/(U55/1.6) + CO55/(V55/1.37))</f>
        <v>0</v>
      </c>
      <c r="Y55">
        <f>(CJ55*CM55)</f>
        <v>0</v>
      </c>
      <c r="Z55">
        <f>(DB55+(Y55+2*0.95*5.67E-8*(((DB55+$B$7)+273)^4-(DB55+273)^4)-44100*N55)/(1.84*29.3*V55+8*0.95*5.67E-8*(DB55+273)^3))</f>
        <v>0</v>
      </c>
      <c r="AA55">
        <f>($C$7*DC55+$D$7*DD55+$E$7*Z55)</f>
        <v>0</v>
      </c>
      <c r="AB55">
        <f>0.61365*exp(17.502*AA55/(240.97+AA55))</f>
        <v>0</v>
      </c>
      <c r="AC55">
        <f>(AD55/AE55*100)</f>
        <v>0</v>
      </c>
      <c r="AD55">
        <f>CU55*(CZ55+DA55)/1000</f>
        <v>0</v>
      </c>
      <c r="AE55">
        <f>0.61365*exp(17.502*DB55/(240.97+DB55))</f>
        <v>0</v>
      </c>
      <c r="AF55">
        <f>(AB55-CU55*(CZ55+DA55)/1000)</f>
        <v>0</v>
      </c>
      <c r="AG55">
        <f>(-N55*44100)</f>
        <v>0</v>
      </c>
      <c r="AH55">
        <f>2*29.3*V55*0.92*(DB55-AA55)</f>
        <v>0</v>
      </c>
      <c r="AI55">
        <f>2*0.95*5.67E-8*(((DB55+$B$7)+273)^4-(AA55+273)^4)</f>
        <v>0</v>
      </c>
      <c r="AJ55">
        <f>Y55+AI55+AG55+AH55</f>
        <v>0</v>
      </c>
      <c r="AK55">
        <v>0</v>
      </c>
      <c r="AL55">
        <v>0</v>
      </c>
      <c r="AM55">
        <f>IF(AK55*$H$13&gt;=AO55,1.0,(AO55/(AO55-AK55*$H$13)))</f>
        <v>0</v>
      </c>
      <c r="AN55">
        <f>(AM55-1)*100</f>
        <v>0</v>
      </c>
      <c r="AO55">
        <f>MAX(0,($B$13+$C$13*DG55)/(1+$D$13*DG55)*CZ55/(DB55+273)*$E$13)</f>
        <v>0</v>
      </c>
      <c r="AP55" t="s">
        <v>414</v>
      </c>
      <c r="AQ55">
        <v>0</v>
      </c>
      <c r="AR55">
        <v>0</v>
      </c>
      <c r="AS55">
        <v>0</v>
      </c>
      <c r="AT55">
        <f>1-AR55/AS55</f>
        <v>0</v>
      </c>
      <c r="AU55">
        <v>-1</v>
      </c>
      <c r="AV55" t="s">
        <v>575</v>
      </c>
      <c r="AW55">
        <v>10407.5</v>
      </c>
      <c r="AX55">
        <v>828.3498076923078</v>
      </c>
      <c r="AY55">
        <v>1228.87</v>
      </c>
      <c r="AZ55">
        <f>1-AX55/AY55</f>
        <v>0</v>
      </c>
      <c r="BA55">
        <v>0.5</v>
      </c>
      <c r="BB55">
        <f>CK55</f>
        <v>0</v>
      </c>
      <c r="BC55">
        <f>P55</f>
        <v>0</v>
      </c>
      <c r="BD55">
        <f>AZ55*BA55*BB55</f>
        <v>0</v>
      </c>
      <c r="BE55">
        <f>(BC55-AU55)/BB55</f>
        <v>0</v>
      </c>
      <c r="BF55">
        <f>(AS55-AY55)/AY55</f>
        <v>0</v>
      </c>
      <c r="BG55">
        <f>AR55/(AT55+AR55/AY55)</f>
        <v>0</v>
      </c>
      <c r="BH55" t="s">
        <v>414</v>
      </c>
      <c r="BI55">
        <v>0</v>
      </c>
      <c r="BJ55">
        <f>IF(BI55&lt;&gt;0, BI55, BG55)</f>
        <v>0</v>
      </c>
      <c r="BK55">
        <f>1-BJ55/AY55</f>
        <v>0</v>
      </c>
      <c r="BL55">
        <f>(AY55-AX55)/(AY55-BJ55)</f>
        <v>0</v>
      </c>
      <c r="BM55">
        <f>(AS55-AY55)/(AS55-BJ55)</f>
        <v>0</v>
      </c>
      <c r="BN55">
        <f>(AY55-AX55)/(AY55-AR55)</f>
        <v>0</v>
      </c>
      <c r="BO55">
        <f>(AS55-AY55)/(AS55-AR55)</f>
        <v>0</v>
      </c>
      <c r="BP55">
        <f>(BL55*BJ55/AX55)</f>
        <v>0</v>
      </c>
      <c r="BQ55">
        <f>(1-BP55)</f>
        <v>0</v>
      </c>
      <c r="BR55" t="s">
        <v>414</v>
      </c>
      <c r="BS55" t="s">
        <v>414</v>
      </c>
      <c r="BT55" t="s">
        <v>414</v>
      </c>
      <c r="BU55" t="s">
        <v>414</v>
      </c>
      <c r="BV55" t="s">
        <v>414</v>
      </c>
      <c r="BW55" t="s">
        <v>414</v>
      </c>
      <c r="BX55" t="s">
        <v>414</v>
      </c>
      <c r="BY55" t="s">
        <v>414</v>
      </c>
      <c r="BZ55" t="s">
        <v>414</v>
      </c>
      <c r="CA55" t="s">
        <v>414</v>
      </c>
      <c r="CB55" t="s">
        <v>414</v>
      </c>
      <c r="CC55" t="s">
        <v>414</v>
      </c>
      <c r="CD55" t="s">
        <v>414</v>
      </c>
      <c r="CE55" t="s">
        <v>414</v>
      </c>
      <c r="CF55" t="s">
        <v>414</v>
      </c>
      <c r="CG55" t="s">
        <v>414</v>
      </c>
      <c r="CH55" t="s">
        <v>414</v>
      </c>
      <c r="CI55" t="s">
        <v>414</v>
      </c>
      <c r="CJ55">
        <f>$B$11*DH55+$C$11*DI55+$F$11*DT55*(1-DW55)</f>
        <v>0</v>
      </c>
      <c r="CK55">
        <f>CJ55*CL55</f>
        <v>0</v>
      </c>
      <c r="CL55">
        <f>($B$11*$D$9+$C$11*$D$9+$F$11*((EG55+DY55)/MAX(EG55+DY55+EH55, 0.1)*$I$9+EH55/MAX(EG55+DY55+EH55, 0.1)*$J$9))/($B$11+$C$11+$F$11)</f>
        <v>0</v>
      </c>
      <c r="CM55">
        <f>($B$11*$K$9+$C$11*$K$9+$F$11*((EG55+DY55)/MAX(EG55+DY55+EH55, 0.1)*$P$9+EH55/MAX(EG55+DY55+EH55, 0.1)*$Q$9))/($B$11+$C$11+$F$11)</f>
        <v>0</v>
      </c>
      <c r="CN55">
        <v>6</v>
      </c>
      <c r="CO55">
        <v>0.5</v>
      </c>
      <c r="CP55" t="s">
        <v>416</v>
      </c>
      <c r="CQ55">
        <v>2</v>
      </c>
      <c r="CR55">
        <v>1658247824</v>
      </c>
      <c r="CS55">
        <v>399.804</v>
      </c>
      <c r="CT55">
        <v>431.082</v>
      </c>
      <c r="CU55">
        <v>26.532</v>
      </c>
      <c r="CV55">
        <v>20.4278</v>
      </c>
      <c r="CW55">
        <v>379.238</v>
      </c>
      <c r="CX55">
        <v>23.2573</v>
      </c>
      <c r="CY55">
        <v>600.204</v>
      </c>
      <c r="CZ55">
        <v>101.165</v>
      </c>
      <c r="DA55">
        <v>0.0998623</v>
      </c>
      <c r="DB55">
        <v>29.0243</v>
      </c>
      <c r="DC55">
        <v>28.8873</v>
      </c>
      <c r="DD55">
        <v>999.9</v>
      </c>
      <c r="DE55">
        <v>0</v>
      </c>
      <c r="DF55">
        <v>0</v>
      </c>
      <c r="DG55">
        <v>9989.379999999999</v>
      </c>
      <c r="DH55">
        <v>0</v>
      </c>
      <c r="DI55">
        <v>1771.82</v>
      </c>
      <c r="DJ55">
        <v>-31.2784</v>
      </c>
      <c r="DK55">
        <v>410.701</v>
      </c>
      <c r="DL55">
        <v>440.072</v>
      </c>
      <c r="DM55">
        <v>6.10415</v>
      </c>
      <c r="DN55">
        <v>431.082</v>
      </c>
      <c r="DO55">
        <v>20.4278</v>
      </c>
      <c r="DP55">
        <v>2.6841</v>
      </c>
      <c r="DQ55">
        <v>2.06657</v>
      </c>
      <c r="DR55">
        <v>22.1881</v>
      </c>
      <c r="DS55">
        <v>17.9638</v>
      </c>
      <c r="DT55">
        <v>1500.04</v>
      </c>
      <c r="DU55">
        <v>0.972996</v>
      </c>
      <c r="DV55">
        <v>0.0270039</v>
      </c>
      <c r="DW55">
        <v>0</v>
      </c>
      <c r="DX55">
        <v>829.797</v>
      </c>
      <c r="DY55">
        <v>4.99931</v>
      </c>
      <c r="DZ55">
        <v>19253.4</v>
      </c>
      <c r="EA55">
        <v>13259.5</v>
      </c>
      <c r="EB55">
        <v>37.062</v>
      </c>
      <c r="EC55">
        <v>38.687</v>
      </c>
      <c r="ED55">
        <v>37.437</v>
      </c>
      <c r="EE55">
        <v>38.187</v>
      </c>
      <c r="EF55">
        <v>38.687</v>
      </c>
      <c r="EG55">
        <v>1454.67</v>
      </c>
      <c r="EH55">
        <v>40.37</v>
      </c>
      <c r="EI55">
        <v>0</v>
      </c>
      <c r="EJ55">
        <v>102.7000000476837</v>
      </c>
      <c r="EK55">
        <v>0</v>
      </c>
      <c r="EL55">
        <v>828.3498076923078</v>
      </c>
      <c r="EM55">
        <v>9.697948730005987</v>
      </c>
      <c r="EN55">
        <v>15.84615385268326</v>
      </c>
      <c r="EO55">
        <v>19239.55</v>
      </c>
      <c r="EP55">
        <v>15</v>
      </c>
      <c r="EQ55">
        <v>1658247748</v>
      </c>
      <c r="ER55" t="s">
        <v>572</v>
      </c>
      <c r="ES55">
        <v>1658247748</v>
      </c>
      <c r="ET55">
        <v>1658247578.5</v>
      </c>
      <c r="EU55">
        <v>33</v>
      </c>
      <c r="EV55">
        <v>-1.671</v>
      </c>
      <c r="EW55">
        <v>-0.246</v>
      </c>
      <c r="EX55">
        <v>20.969</v>
      </c>
      <c r="EY55">
        <v>2.862</v>
      </c>
      <c r="EZ55">
        <v>428</v>
      </c>
      <c r="FA55">
        <v>20</v>
      </c>
      <c r="FB55">
        <v>0.04</v>
      </c>
      <c r="FC55">
        <v>0.02</v>
      </c>
      <c r="FD55">
        <v>-31.266675</v>
      </c>
      <c r="FE55">
        <v>-0.5876915572231997</v>
      </c>
      <c r="FF55">
        <v>0.0710190775425871</v>
      </c>
      <c r="FG55">
        <v>1</v>
      </c>
      <c r="FH55">
        <v>399.7173333333333</v>
      </c>
      <c r="FI55">
        <v>0.98002224694039</v>
      </c>
      <c r="FJ55">
        <v>0.07641044140401206</v>
      </c>
      <c r="FK55">
        <v>1</v>
      </c>
      <c r="FL55">
        <v>6.1170175</v>
      </c>
      <c r="FM55">
        <v>-0.1615073921200806</v>
      </c>
      <c r="FN55">
        <v>0.01743875522363912</v>
      </c>
      <c r="FO55">
        <v>1</v>
      </c>
      <c r="FP55">
        <v>26.5742</v>
      </c>
      <c r="FQ55">
        <v>-0.3957196885427651</v>
      </c>
      <c r="FR55">
        <v>0.02877103867896814</v>
      </c>
      <c r="FS55">
        <v>1</v>
      </c>
      <c r="FT55">
        <v>4</v>
      </c>
      <c r="FU55">
        <v>4</v>
      </c>
      <c r="FV55" t="s">
        <v>426</v>
      </c>
      <c r="FW55">
        <v>3.1753</v>
      </c>
      <c r="FX55">
        <v>2.79673</v>
      </c>
      <c r="FY55">
        <v>0.0966509</v>
      </c>
      <c r="FZ55">
        <v>0.107146</v>
      </c>
      <c r="GA55">
        <v>0.118006</v>
      </c>
      <c r="GB55">
        <v>0.107845</v>
      </c>
      <c r="GC55">
        <v>28056.2</v>
      </c>
      <c r="GD55">
        <v>22083.6</v>
      </c>
      <c r="GE55">
        <v>29168.5</v>
      </c>
      <c r="GF55">
        <v>24195.6</v>
      </c>
      <c r="GG55">
        <v>32576.4</v>
      </c>
      <c r="GH55">
        <v>31521.7</v>
      </c>
      <c r="GI55">
        <v>40603.2</v>
      </c>
      <c r="GJ55">
        <v>39477.9</v>
      </c>
      <c r="GK55">
        <v>2.15023</v>
      </c>
      <c r="GL55">
        <v>1.83573</v>
      </c>
      <c r="GM55">
        <v>0.0357181</v>
      </c>
      <c r="GN55">
        <v>0</v>
      </c>
      <c r="GO55">
        <v>28.3047</v>
      </c>
      <c r="GP55">
        <v>999.9</v>
      </c>
      <c r="GQ55">
        <v>57.4</v>
      </c>
      <c r="GR55">
        <v>34.4</v>
      </c>
      <c r="GS55">
        <v>30.9974</v>
      </c>
      <c r="GT55">
        <v>61.6849</v>
      </c>
      <c r="GU55">
        <v>39.9519</v>
      </c>
      <c r="GV55">
        <v>1</v>
      </c>
      <c r="GW55">
        <v>0.172261</v>
      </c>
      <c r="GX55">
        <v>0.320531</v>
      </c>
      <c r="GY55">
        <v>20.2631</v>
      </c>
      <c r="GZ55">
        <v>5.22657</v>
      </c>
      <c r="HA55">
        <v>11.9081</v>
      </c>
      <c r="HB55">
        <v>4.9638</v>
      </c>
      <c r="HC55">
        <v>3.292</v>
      </c>
      <c r="HD55">
        <v>9999</v>
      </c>
      <c r="HE55">
        <v>9999</v>
      </c>
      <c r="HF55">
        <v>9999</v>
      </c>
      <c r="HG55">
        <v>999.9</v>
      </c>
      <c r="HH55">
        <v>1.87724</v>
      </c>
      <c r="HI55">
        <v>1.87546</v>
      </c>
      <c r="HJ55">
        <v>1.87424</v>
      </c>
      <c r="HK55">
        <v>1.87347</v>
      </c>
      <c r="HL55">
        <v>1.87486</v>
      </c>
      <c r="HM55">
        <v>1.86982</v>
      </c>
      <c r="HN55">
        <v>1.87403</v>
      </c>
      <c r="HO55">
        <v>1.87912</v>
      </c>
      <c r="HP55">
        <v>0</v>
      </c>
      <c r="HQ55">
        <v>0</v>
      </c>
      <c r="HR55">
        <v>0</v>
      </c>
      <c r="HS55">
        <v>0</v>
      </c>
      <c r="HT55" t="s">
        <v>419</v>
      </c>
      <c r="HU55" t="s">
        <v>420</v>
      </c>
      <c r="HV55" t="s">
        <v>421</v>
      </c>
      <c r="HW55" t="s">
        <v>422</v>
      </c>
      <c r="HX55" t="s">
        <v>422</v>
      </c>
      <c r="HY55" t="s">
        <v>421</v>
      </c>
      <c r="HZ55">
        <v>0</v>
      </c>
      <c r="IA55">
        <v>100</v>
      </c>
      <c r="IB55">
        <v>100</v>
      </c>
      <c r="IC55">
        <v>20.566</v>
      </c>
      <c r="ID55">
        <v>3.2747</v>
      </c>
      <c r="IE55">
        <v>14.046635651648</v>
      </c>
      <c r="IF55">
        <v>0.01978926573752289</v>
      </c>
      <c r="IG55">
        <v>-7.274561305773912E-06</v>
      </c>
      <c r="IH55">
        <v>1.119864253144479E-09</v>
      </c>
      <c r="II55">
        <v>1.331992902515507</v>
      </c>
      <c r="IJ55">
        <v>0.1326643661050919</v>
      </c>
      <c r="IK55">
        <v>-0.003773007815557471</v>
      </c>
      <c r="IL55">
        <v>7.139450426060361E-05</v>
      </c>
      <c r="IM55">
        <v>-10</v>
      </c>
      <c r="IN55">
        <v>1836</v>
      </c>
      <c r="IO55">
        <v>-0</v>
      </c>
      <c r="IP55">
        <v>23</v>
      </c>
      <c r="IQ55">
        <v>1.3</v>
      </c>
      <c r="IR55">
        <v>4.1</v>
      </c>
      <c r="IS55">
        <v>1.11572</v>
      </c>
      <c r="IT55">
        <v>2.45239</v>
      </c>
      <c r="IU55">
        <v>1.42578</v>
      </c>
      <c r="IV55">
        <v>2.27417</v>
      </c>
      <c r="IW55">
        <v>1.54785</v>
      </c>
      <c r="IX55">
        <v>2.37671</v>
      </c>
      <c r="IY55">
        <v>37.3378</v>
      </c>
      <c r="IZ55">
        <v>14.456</v>
      </c>
      <c r="JA55">
        <v>18</v>
      </c>
      <c r="JB55">
        <v>636.878</v>
      </c>
      <c r="JC55">
        <v>417.411</v>
      </c>
      <c r="JD55">
        <v>27.1609</v>
      </c>
      <c r="JE55">
        <v>29.536</v>
      </c>
      <c r="JF55">
        <v>30.0008</v>
      </c>
      <c r="JG55">
        <v>29.2767</v>
      </c>
      <c r="JH55">
        <v>29.2074</v>
      </c>
      <c r="JI55">
        <v>22.3579</v>
      </c>
      <c r="JJ55">
        <v>35.822</v>
      </c>
      <c r="JK55">
        <v>75.24809999999999</v>
      </c>
      <c r="JL55">
        <v>27.1801</v>
      </c>
      <c r="JM55">
        <v>431.029</v>
      </c>
      <c r="JN55">
        <v>20.4994</v>
      </c>
      <c r="JO55">
        <v>95.5429</v>
      </c>
      <c r="JP55">
        <v>100.437</v>
      </c>
    </row>
    <row r="56" spans="1:276">
      <c r="A56">
        <v>40</v>
      </c>
      <c r="B56">
        <v>1658247912.5</v>
      </c>
      <c r="C56">
        <v>6371.900000095367</v>
      </c>
      <c r="D56" t="s">
        <v>576</v>
      </c>
      <c r="E56" t="s">
        <v>577</v>
      </c>
      <c r="F56" t="s">
        <v>408</v>
      </c>
      <c r="G56" t="s">
        <v>409</v>
      </c>
      <c r="H56" t="s">
        <v>410</v>
      </c>
      <c r="J56" t="s">
        <v>541</v>
      </c>
      <c r="K56" t="s">
        <v>542</v>
      </c>
      <c r="L56" t="s">
        <v>543</v>
      </c>
      <c r="M56">
        <v>1658247912.5</v>
      </c>
      <c r="N56">
        <f>(O56)/1000</f>
        <v>0</v>
      </c>
      <c r="O56">
        <f>1000*CY56*AM56*(CU56-CV56)/(100*CN56*(1000-AM56*CU56))</f>
        <v>0</v>
      </c>
      <c r="P56">
        <f>CY56*AM56*(CT56-CS56*(1000-AM56*CV56)/(1000-AM56*CU56))/(100*CN56)</f>
        <v>0</v>
      </c>
      <c r="Q56">
        <f>CS56 - IF(AM56&gt;1, P56*CN56*100.0/(AO56*DG56), 0)</f>
        <v>0</v>
      </c>
      <c r="R56">
        <f>((X56-N56/2)*Q56-P56)/(X56+N56/2)</f>
        <v>0</v>
      </c>
      <c r="S56">
        <f>R56*(CZ56+DA56)/1000.0</f>
        <v>0</v>
      </c>
      <c r="T56">
        <f>(CS56 - IF(AM56&gt;1, P56*CN56*100.0/(AO56*DG56), 0))*(CZ56+DA56)/1000.0</f>
        <v>0</v>
      </c>
      <c r="U56">
        <f>2.0/((1/W56-1/V56)+SIGN(W56)*SQRT((1/W56-1/V56)*(1/W56-1/V56) + 4*CO56/((CO56+1)*(CO56+1))*(2*1/W56*1/V56-1/V56*1/V56)))</f>
        <v>0</v>
      </c>
      <c r="V56">
        <f>IF(LEFT(CP56,1)&lt;&gt;"0",IF(LEFT(CP56,1)="1",3.0,CQ56),$D$5+$E$5*(DG56*CZ56/($K$5*1000))+$F$5*(DG56*CZ56/($K$5*1000))*MAX(MIN(CN56,$J$5),$I$5)*MAX(MIN(CN56,$J$5),$I$5)+$G$5*MAX(MIN(CN56,$J$5),$I$5)*(DG56*CZ56/($K$5*1000))+$H$5*(DG56*CZ56/($K$5*1000))*(DG56*CZ56/($K$5*1000)))</f>
        <v>0</v>
      </c>
      <c r="W56">
        <f>N56*(1000-(1000*0.61365*exp(17.502*AA56/(240.97+AA56))/(CZ56+DA56)+CU56)/2)/(1000*0.61365*exp(17.502*AA56/(240.97+AA56))/(CZ56+DA56)-CU56)</f>
        <v>0</v>
      </c>
      <c r="X56">
        <f>1/((CO56+1)/(U56/1.6)+1/(V56/1.37)) + CO56/((CO56+1)/(U56/1.6) + CO56/(V56/1.37))</f>
        <v>0</v>
      </c>
      <c r="Y56">
        <f>(CJ56*CM56)</f>
        <v>0</v>
      </c>
      <c r="Z56">
        <f>(DB56+(Y56+2*0.95*5.67E-8*(((DB56+$B$7)+273)^4-(DB56+273)^4)-44100*N56)/(1.84*29.3*V56+8*0.95*5.67E-8*(DB56+273)^3))</f>
        <v>0</v>
      </c>
      <c r="AA56">
        <f>($C$7*DC56+$D$7*DD56+$E$7*Z56)</f>
        <v>0</v>
      </c>
      <c r="AB56">
        <f>0.61365*exp(17.502*AA56/(240.97+AA56))</f>
        <v>0</v>
      </c>
      <c r="AC56">
        <f>(AD56/AE56*100)</f>
        <v>0</v>
      </c>
      <c r="AD56">
        <f>CU56*(CZ56+DA56)/1000</f>
        <v>0</v>
      </c>
      <c r="AE56">
        <f>0.61365*exp(17.502*DB56/(240.97+DB56))</f>
        <v>0</v>
      </c>
      <c r="AF56">
        <f>(AB56-CU56*(CZ56+DA56)/1000)</f>
        <v>0</v>
      </c>
      <c r="AG56">
        <f>(-N56*44100)</f>
        <v>0</v>
      </c>
      <c r="AH56">
        <f>2*29.3*V56*0.92*(DB56-AA56)</f>
        <v>0</v>
      </c>
      <c r="AI56">
        <f>2*0.95*5.67E-8*(((DB56+$B$7)+273)^4-(AA56+273)^4)</f>
        <v>0</v>
      </c>
      <c r="AJ56">
        <f>Y56+AI56+AG56+AH56</f>
        <v>0</v>
      </c>
      <c r="AK56">
        <v>0</v>
      </c>
      <c r="AL56">
        <v>0</v>
      </c>
      <c r="AM56">
        <f>IF(AK56*$H$13&gt;=AO56,1.0,(AO56/(AO56-AK56*$H$13)))</f>
        <v>0</v>
      </c>
      <c r="AN56">
        <f>(AM56-1)*100</f>
        <v>0</v>
      </c>
      <c r="AO56">
        <f>MAX(0,($B$13+$C$13*DG56)/(1+$D$13*DG56)*CZ56/(DB56+273)*$E$13)</f>
        <v>0</v>
      </c>
      <c r="AP56" t="s">
        <v>414</v>
      </c>
      <c r="AQ56">
        <v>0</v>
      </c>
      <c r="AR56">
        <v>0</v>
      </c>
      <c r="AS56">
        <v>0</v>
      </c>
      <c r="AT56">
        <f>1-AR56/AS56</f>
        <v>0</v>
      </c>
      <c r="AU56">
        <v>-1</v>
      </c>
      <c r="AV56" t="s">
        <v>578</v>
      </c>
      <c r="AW56">
        <v>10407.7</v>
      </c>
      <c r="AX56">
        <v>832.6955769230769</v>
      </c>
      <c r="AY56">
        <v>1234.4</v>
      </c>
      <c r="AZ56">
        <f>1-AX56/AY56</f>
        <v>0</v>
      </c>
      <c r="BA56">
        <v>0.5</v>
      </c>
      <c r="BB56">
        <f>CK56</f>
        <v>0</v>
      </c>
      <c r="BC56">
        <f>P56</f>
        <v>0</v>
      </c>
      <c r="BD56">
        <f>AZ56*BA56*BB56</f>
        <v>0</v>
      </c>
      <c r="BE56">
        <f>(BC56-AU56)/BB56</f>
        <v>0</v>
      </c>
      <c r="BF56">
        <f>(AS56-AY56)/AY56</f>
        <v>0</v>
      </c>
      <c r="BG56">
        <f>AR56/(AT56+AR56/AY56)</f>
        <v>0</v>
      </c>
      <c r="BH56" t="s">
        <v>414</v>
      </c>
      <c r="BI56">
        <v>0</v>
      </c>
      <c r="BJ56">
        <f>IF(BI56&lt;&gt;0, BI56, BG56)</f>
        <v>0</v>
      </c>
      <c r="BK56">
        <f>1-BJ56/AY56</f>
        <v>0</v>
      </c>
      <c r="BL56">
        <f>(AY56-AX56)/(AY56-BJ56)</f>
        <v>0</v>
      </c>
      <c r="BM56">
        <f>(AS56-AY56)/(AS56-BJ56)</f>
        <v>0</v>
      </c>
      <c r="BN56">
        <f>(AY56-AX56)/(AY56-AR56)</f>
        <v>0</v>
      </c>
      <c r="BO56">
        <f>(AS56-AY56)/(AS56-AR56)</f>
        <v>0</v>
      </c>
      <c r="BP56">
        <f>(BL56*BJ56/AX56)</f>
        <v>0</v>
      </c>
      <c r="BQ56">
        <f>(1-BP56)</f>
        <v>0</v>
      </c>
      <c r="BR56" t="s">
        <v>414</v>
      </c>
      <c r="BS56" t="s">
        <v>414</v>
      </c>
      <c r="BT56" t="s">
        <v>414</v>
      </c>
      <c r="BU56" t="s">
        <v>414</v>
      </c>
      <c r="BV56" t="s">
        <v>414</v>
      </c>
      <c r="BW56" t="s">
        <v>414</v>
      </c>
      <c r="BX56" t="s">
        <v>414</v>
      </c>
      <c r="BY56" t="s">
        <v>414</v>
      </c>
      <c r="BZ56" t="s">
        <v>414</v>
      </c>
      <c r="CA56" t="s">
        <v>414</v>
      </c>
      <c r="CB56" t="s">
        <v>414</v>
      </c>
      <c r="CC56" t="s">
        <v>414</v>
      </c>
      <c r="CD56" t="s">
        <v>414</v>
      </c>
      <c r="CE56" t="s">
        <v>414</v>
      </c>
      <c r="CF56" t="s">
        <v>414</v>
      </c>
      <c r="CG56" t="s">
        <v>414</v>
      </c>
      <c r="CH56" t="s">
        <v>414</v>
      </c>
      <c r="CI56" t="s">
        <v>414</v>
      </c>
      <c r="CJ56">
        <f>$B$11*DH56+$C$11*DI56+$F$11*DT56*(1-DW56)</f>
        <v>0</v>
      </c>
      <c r="CK56">
        <f>CJ56*CL56</f>
        <v>0</v>
      </c>
      <c r="CL56">
        <f>($B$11*$D$9+$C$11*$D$9+$F$11*((EG56+DY56)/MAX(EG56+DY56+EH56, 0.1)*$I$9+EH56/MAX(EG56+DY56+EH56, 0.1)*$J$9))/($B$11+$C$11+$F$11)</f>
        <v>0</v>
      </c>
      <c r="CM56">
        <f>($B$11*$K$9+$C$11*$K$9+$F$11*((EG56+DY56)/MAX(EG56+DY56+EH56, 0.1)*$P$9+EH56/MAX(EG56+DY56+EH56, 0.1)*$Q$9))/($B$11+$C$11+$F$11)</f>
        <v>0</v>
      </c>
      <c r="CN56">
        <v>6</v>
      </c>
      <c r="CO56">
        <v>0.5</v>
      </c>
      <c r="CP56" t="s">
        <v>416</v>
      </c>
      <c r="CQ56">
        <v>2</v>
      </c>
      <c r="CR56">
        <v>1658247912.5</v>
      </c>
      <c r="CS56">
        <v>599.749</v>
      </c>
      <c r="CT56">
        <v>638.1849999999999</v>
      </c>
      <c r="CU56">
        <v>26.5209</v>
      </c>
      <c r="CV56">
        <v>20.5404</v>
      </c>
      <c r="CW56">
        <v>575.424</v>
      </c>
      <c r="CX56">
        <v>23.247</v>
      </c>
      <c r="CY56">
        <v>600.297</v>
      </c>
      <c r="CZ56">
        <v>101.161</v>
      </c>
      <c r="DA56">
        <v>0.100017</v>
      </c>
      <c r="DB56">
        <v>29.0302</v>
      </c>
      <c r="DC56">
        <v>28.8667</v>
      </c>
      <c r="DD56">
        <v>999.9</v>
      </c>
      <c r="DE56">
        <v>0</v>
      </c>
      <c r="DF56">
        <v>0</v>
      </c>
      <c r="DG56">
        <v>9998.75</v>
      </c>
      <c r="DH56">
        <v>0</v>
      </c>
      <c r="DI56">
        <v>1774.27</v>
      </c>
      <c r="DJ56">
        <v>-39.5222</v>
      </c>
      <c r="DK56">
        <v>614.972</v>
      </c>
      <c r="DL56">
        <v>651.568</v>
      </c>
      <c r="DM56">
        <v>5.98056</v>
      </c>
      <c r="DN56">
        <v>638.1849999999999</v>
      </c>
      <c r="DO56">
        <v>20.5404</v>
      </c>
      <c r="DP56">
        <v>2.68289</v>
      </c>
      <c r="DQ56">
        <v>2.07789</v>
      </c>
      <c r="DR56">
        <v>22.1807</v>
      </c>
      <c r="DS56">
        <v>18.0507</v>
      </c>
      <c r="DT56">
        <v>1499.78</v>
      </c>
      <c r="DU56">
        <v>0.9729910000000001</v>
      </c>
      <c r="DV56">
        <v>0.027009</v>
      </c>
      <c r="DW56">
        <v>0</v>
      </c>
      <c r="DX56">
        <v>832.771</v>
      </c>
      <c r="DY56">
        <v>4.99931</v>
      </c>
      <c r="DZ56">
        <v>19257.4</v>
      </c>
      <c r="EA56">
        <v>13257.3</v>
      </c>
      <c r="EB56">
        <v>37.062</v>
      </c>
      <c r="EC56">
        <v>38.687</v>
      </c>
      <c r="ED56">
        <v>37.437</v>
      </c>
      <c r="EE56">
        <v>38.062</v>
      </c>
      <c r="EF56">
        <v>38.687</v>
      </c>
      <c r="EG56">
        <v>1454.41</v>
      </c>
      <c r="EH56">
        <v>40.37</v>
      </c>
      <c r="EI56">
        <v>0</v>
      </c>
      <c r="EJ56">
        <v>88.30000019073486</v>
      </c>
      <c r="EK56">
        <v>0</v>
      </c>
      <c r="EL56">
        <v>832.6955769230769</v>
      </c>
      <c r="EM56">
        <v>0.1768546949089621</v>
      </c>
      <c r="EN56">
        <v>-204.2256434476099</v>
      </c>
      <c r="EO56">
        <v>19372.15384615385</v>
      </c>
      <c r="EP56">
        <v>15</v>
      </c>
      <c r="EQ56">
        <v>1658247942.5</v>
      </c>
      <c r="ER56" t="s">
        <v>579</v>
      </c>
      <c r="ES56">
        <v>1658247942.5</v>
      </c>
      <c r="ET56">
        <v>1658247578.5</v>
      </c>
      <c r="EU56">
        <v>34</v>
      </c>
      <c r="EV56">
        <v>0.62</v>
      </c>
      <c r="EW56">
        <v>-0.246</v>
      </c>
      <c r="EX56">
        <v>24.325</v>
      </c>
      <c r="EY56">
        <v>2.862</v>
      </c>
      <c r="EZ56">
        <v>638</v>
      </c>
      <c r="FA56">
        <v>20</v>
      </c>
      <c r="FB56">
        <v>0.08</v>
      </c>
      <c r="FC56">
        <v>0.02</v>
      </c>
      <c r="FD56">
        <v>-39.479295</v>
      </c>
      <c r="FE56">
        <v>0.1353590994372285</v>
      </c>
      <c r="FF56">
        <v>0.04181136179317737</v>
      </c>
      <c r="FG56">
        <v>1</v>
      </c>
      <c r="FH56">
        <v>598.1103999999999</v>
      </c>
      <c r="FI56">
        <v>4.92584649610752</v>
      </c>
      <c r="FJ56">
        <v>0.3581113979383166</v>
      </c>
      <c r="FK56">
        <v>1</v>
      </c>
      <c r="FL56">
        <v>5.961689750000001</v>
      </c>
      <c r="FM56">
        <v>-0.2170990243902515</v>
      </c>
      <c r="FN56">
        <v>0.02734400295197285</v>
      </c>
      <c r="FO56">
        <v>1</v>
      </c>
      <c r="FP56">
        <v>26.48413333333333</v>
      </c>
      <c r="FQ56">
        <v>0.2853036707452374</v>
      </c>
      <c r="FR56">
        <v>0.02124065807727155</v>
      </c>
      <c r="FS56">
        <v>1</v>
      </c>
      <c r="FT56">
        <v>4</v>
      </c>
      <c r="FU56">
        <v>4</v>
      </c>
      <c r="FV56" t="s">
        <v>426</v>
      </c>
      <c r="FW56">
        <v>3.17535</v>
      </c>
      <c r="FX56">
        <v>2.79696</v>
      </c>
      <c r="FY56">
        <v>0.131689</v>
      </c>
      <c r="FZ56">
        <v>0.142263</v>
      </c>
      <c r="GA56">
        <v>0.117925</v>
      </c>
      <c r="GB56">
        <v>0.10822</v>
      </c>
      <c r="GC56">
        <v>26960.6</v>
      </c>
      <c r="GD56">
        <v>21211.9</v>
      </c>
      <c r="GE56">
        <v>29161.9</v>
      </c>
      <c r="GF56">
        <v>24193.1</v>
      </c>
      <c r="GG56">
        <v>32573.4</v>
      </c>
      <c r="GH56">
        <v>31506.4</v>
      </c>
      <c r="GI56">
        <v>40593.5</v>
      </c>
      <c r="GJ56">
        <v>39473.7</v>
      </c>
      <c r="GK56">
        <v>2.14838</v>
      </c>
      <c r="GL56">
        <v>1.83465</v>
      </c>
      <c r="GM56">
        <v>0.0515208</v>
      </c>
      <c r="GN56">
        <v>0</v>
      </c>
      <c r="GO56">
        <v>28.0261</v>
      </c>
      <c r="GP56">
        <v>999.9</v>
      </c>
      <c r="GQ56">
        <v>56.3</v>
      </c>
      <c r="GR56">
        <v>34.5</v>
      </c>
      <c r="GS56">
        <v>30.5746</v>
      </c>
      <c r="GT56">
        <v>62.8149</v>
      </c>
      <c r="GU56">
        <v>39.2508</v>
      </c>
      <c r="GV56">
        <v>1</v>
      </c>
      <c r="GW56">
        <v>0.180622</v>
      </c>
      <c r="GX56">
        <v>-0.531174</v>
      </c>
      <c r="GY56">
        <v>20.2623</v>
      </c>
      <c r="GZ56">
        <v>5.22328</v>
      </c>
      <c r="HA56">
        <v>11.9081</v>
      </c>
      <c r="HB56">
        <v>4.96365</v>
      </c>
      <c r="HC56">
        <v>3.292</v>
      </c>
      <c r="HD56">
        <v>9999</v>
      </c>
      <c r="HE56">
        <v>9999</v>
      </c>
      <c r="HF56">
        <v>9999</v>
      </c>
      <c r="HG56">
        <v>999.9</v>
      </c>
      <c r="HH56">
        <v>1.87729</v>
      </c>
      <c r="HI56">
        <v>1.87546</v>
      </c>
      <c r="HJ56">
        <v>1.87424</v>
      </c>
      <c r="HK56">
        <v>1.87347</v>
      </c>
      <c r="HL56">
        <v>1.87486</v>
      </c>
      <c r="HM56">
        <v>1.86984</v>
      </c>
      <c r="HN56">
        <v>1.87407</v>
      </c>
      <c r="HO56">
        <v>1.87913</v>
      </c>
      <c r="HP56">
        <v>0</v>
      </c>
      <c r="HQ56">
        <v>0</v>
      </c>
      <c r="HR56">
        <v>0</v>
      </c>
      <c r="HS56">
        <v>0</v>
      </c>
      <c r="HT56" t="s">
        <v>419</v>
      </c>
      <c r="HU56" t="s">
        <v>420</v>
      </c>
      <c r="HV56" t="s">
        <v>421</v>
      </c>
      <c r="HW56" t="s">
        <v>422</v>
      </c>
      <c r="HX56" t="s">
        <v>422</v>
      </c>
      <c r="HY56" t="s">
        <v>421</v>
      </c>
      <c r="HZ56">
        <v>0</v>
      </c>
      <c r="IA56">
        <v>100</v>
      </c>
      <c r="IB56">
        <v>100</v>
      </c>
      <c r="IC56">
        <v>24.325</v>
      </c>
      <c r="ID56">
        <v>3.2739</v>
      </c>
      <c r="IE56">
        <v>14.046635651648</v>
      </c>
      <c r="IF56">
        <v>0.01978926573752289</v>
      </c>
      <c r="IG56">
        <v>-7.274561305773912E-06</v>
      </c>
      <c r="IH56">
        <v>1.119864253144479E-09</v>
      </c>
      <c r="II56">
        <v>1.331992902515507</v>
      </c>
      <c r="IJ56">
        <v>0.1326643661050919</v>
      </c>
      <c r="IK56">
        <v>-0.003773007815557471</v>
      </c>
      <c r="IL56">
        <v>7.139450426060361E-05</v>
      </c>
      <c r="IM56">
        <v>-10</v>
      </c>
      <c r="IN56">
        <v>1836</v>
      </c>
      <c r="IO56">
        <v>-0</v>
      </c>
      <c r="IP56">
        <v>23</v>
      </c>
      <c r="IQ56">
        <v>2.7</v>
      </c>
      <c r="IR56">
        <v>5.6</v>
      </c>
      <c r="IS56">
        <v>1.53687</v>
      </c>
      <c r="IT56">
        <v>2.46216</v>
      </c>
      <c r="IU56">
        <v>1.42578</v>
      </c>
      <c r="IV56">
        <v>2.27295</v>
      </c>
      <c r="IW56">
        <v>1.54785</v>
      </c>
      <c r="IX56">
        <v>2.28271</v>
      </c>
      <c r="IY56">
        <v>37.4578</v>
      </c>
      <c r="IZ56">
        <v>14.4297</v>
      </c>
      <c r="JA56">
        <v>18</v>
      </c>
      <c r="JB56">
        <v>637.062</v>
      </c>
      <c r="JC56">
        <v>417.814</v>
      </c>
      <c r="JD56">
        <v>28.3038</v>
      </c>
      <c r="JE56">
        <v>29.6696</v>
      </c>
      <c r="JF56">
        <v>30.0004</v>
      </c>
      <c r="JG56">
        <v>29.4282</v>
      </c>
      <c r="JH56">
        <v>29.3523</v>
      </c>
      <c r="JI56">
        <v>30.773</v>
      </c>
      <c r="JJ56">
        <v>33.096</v>
      </c>
      <c r="JK56">
        <v>71.10380000000001</v>
      </c>
      <c r="JL56">
        <v>28.3594</v>
      </c>
      <c r="JM56">
        <v>638.478</v>
      </c>
      <c r="JN56">
        <v>20.5936</v>
      </c>
      <c r="JO56">
        <v>95.5206</v>
      </c>
      <c r="JP56">
        <v>100.427</v>
      </c>
    </row>
    <row r="57" spans="1:276">
      <c r="A57">
        <v>41</v>
      </c>
      <c r="B57">
        <v>1658248021</v>
      </c>
      <c r="C57">
        <v>6480.400000095367</v>
      </c>
      <c r="D57" t="s">
        <v>580</v>
      </c>
      <c r="E57" t="s">
        <v>581</v>
      </c>
      <c r="F57" t="s">
        <v>408</v>
      </c>
      <c r="G57" t="s">
        <v>409</v>
      </c>
      <c r="H57" t="s">
        <v>410</v>
      </c>
      <c r="J57" t="s">
        <v>541</v>
      </c>
      <c r="K57" t="s">
        <v>542</v>
      </c>
      <c r="L57" t="s">
        <v>543</v>
      </c>
      <c r="M57">
        <v>1658248021</v>
      </c>
      <c r="N57">
        <f>(O57)/1000</f>
        <v>0</v>
      </c>
      <c r="O57">
        <f>1000*CY57*AM57*(CU57-CV57)/(100*CN57*(1000-AM57*CU57))</f>
        <v>0</v>
      </c>
      <c r="P57">
        <f>CY57*AM57*(CT57-CS57*(1000-AM57*CV57)/(1000-AM57*CU57))/(100*CN57)</f>
        <v>0</v>
      </c>
      <c r="Q57">
        <f>CS57 - IF(AM57&gt;1, P57*CN57*100.0/(AO57*DG57), 0)</f>
        <v>0</v>
      </c>
      <c r="R57">
        <f>((X57-N57/2)*Q57-P57)/(X57+N57/2)</f>
        <v>0</v>
      </c>
      <c r="S57">
        <f>R57*(CZ57+DA57)/1000.0</f>
        <v>0</v>
      </c>
      <c r="T57">
        <f>(CS57 - IF(AM57&gt;1, P57*CN57*100.0/(AO57*DG57), 0))*(CZ57+DA57)/1000.0</f>
        <v>0</v>
      </c>
      <c r="U57">
        <f>2.0/((1/W57-1/V57)+SIGN(W57)*SQRT((1/W57-1/V57)*(1/W57-1/V57) + 4*CO57/((CO57+1)*(CO57+1))*(2*1/W57*1/V57-1/V57*1/V57)))</f>
        <v>0</v>
      </c>
      <c r="V57">
        <f>IF(LEFT(CP57,1)&lt;&gt;"0",IF(LEFT(CP57,1)="1",3.0,CQ57),$D$5+$E$5*(DG57*CZ57/($K$5*1000))+$F$5*(DG57*CZ57/($K$5*1000))*MAX(MIN(CN57,$J$5),$I$5)*MAX(MIN(CN57,$J$5),$I$5)+$G$5*MAX(MIN(CN57,$J$5),$I$5)*(DG57*CZ57/($K$5*1000))+$H$5*(DG57*CZ57/($K$5*1000))*(DG57*CZ57/($K$5*1000)))</f>
        <v>0</v>
      </c>
      <c r="W57">
        <f>N57*(1000-(1000*0.61365*exp(17.502*AA57/(240.97+AA57))/(CZ57+DA57)+CU57)/2)/(1000*0.61365*exp(17.502*AA57/(240.97+AA57))/(CZ57+DA57)-CU57)</f>
        <v>0</v>
      </c>
      <c r="X57">
        <f>1/((CO57+1)/(U57/1.6)+1/(V57/1.37)) + CO57/((CO57+1)/(U57/1.6) + CO57/(V57/1.37))</f>
        <v>0</v>
      </c>
      <c r="Y57">
        <f>(CJ57*CM57)</f>
        <v>0</v>
      </c>
      <c r="Z57">
        <f>(DB57+(Y57+2*0.95*5.67E-8*(((DB57+$B$7)+273)^4-(DB57+273)^4)-44100*N57)/(1.84*29.3*V57+8*0.95*5.67E-8*(DB57+273)^3))</f>
        <v>0</v>
      </c>
      <c r="AA57">
        <f>($C$7*DC57+$D$7*DD57+$E$7*Z57)</f>
        <v>0</v>
      </c>
      <c r="AB57">
        <f>0.61365*exp(17.502*AA57/(240.97+AA57))</f>
        <v>0</v>
      </c>
      <c r="AC57">
        <f>(AD57/AE57*100)</f>
        <v>0</v>
      </c>
      <c r="AD57">
        <f>CU57*(CZ57+DA57)/1000</f>
        <v>0</v>
      </c>
      <c r="AE57">
        <f>0.61365*exp(17.502*DB57/(240.97+DB57))</f>
        <v>0</v>
      </c>
      <c r="AF57">
        <f>(AB57-CU57*(CZ57+DA57)/1000)</f>
        <v>0</v>
      </c>
      <c r="AG57">
        <f>(-N57*44100)</f>
        <v>0</v>
      </c>
      <c r="AH57">
        <f>2*29.3*V57*0.92*(DB57-AA57)</f>
        <v>0</v>
      </c>
      <c r="AI57">
        <f>2*0.95*5.67E-8*(((DB57+$B$7)+273)^4-(AA57+273)^4)</f>
        <v>0</v>
      </c>
      <c r="AJ57">
        <f>Y57+AI57+AG57+AH57</f>
        <v>0</v>
      </c>
      <c r="AK57">
        <v>0</v>
      </c>
      <c r="AL57">
        <v>0</v>
      </c>
      <c r="AM57">
        <f>IF(AK57*$H$13&gt;=AO57,1.0,(AO57/(AO57-AK57*$H$13)))</f>
        <v>0</v>
      </c>
      <c r="AN57">
        <f>(AM57-1)*100</f>
        <v>0</v>
      </c>
      <c r="AO57">
        <f>MAX(0,($B$13+$C$13*DG57)/(1+$D$13*DG57)*CZ57/(DB57+273)*$E$13)</f>
        <v>0</v>
      </c>
      <c r="AP57" t="s">
        <v>414</v>
      </c>
      <c r="AQ57">
        <v>0</v>
      </c>
      <c r="AR57">
        <v>0</v>
      </c>
      <c r="AS57">
        <v>0</v>
      </c>
      <c r="AT57">
        <f>1-AR57/AS57</f>
        <v>0</v>
      </c>
      <c r="AU57">
        <v>-1</v>
      </c>
      <c r="AV57" t="s">
        <v>582</v>
      </c>
      <c r="AW57">
        <v>10407.5</v>
      </c>
      <c r="AX57">
        <v>819.2148461538461</v>
      </c>
      <c r="AY57">
        <v>1226.9</v>
      </c>
      <c r="AZ57">
        <f>1-AX57/AY57</f>
        <v>0</v>
      </c>
      <c r="BA57">
        <v>0.5</v>
      </c>
      <c r="BB57">
        <f>CK57</f>
        <v>0</v>
      </c>
      <c r="BC57">
        <f>P57</f>
        <v>0</v>
      </c>
      <c r="BD57">
        <f>AZ57*BA57*BB57</f>
        <v>0</v>
      </c>
      <c r="BE57">
        <f>(BC57-AU57)/BB57</f>
        <v>0</v>
      </c>
      <c r="BF57">
        <f>(AS57-AY57)/AY57</f>
        <v>0</v>
      </c>
      <c r="BG57">
        <f>AR57/(AT57+AR57/AY57)</f>
        <v>0</v>
      </c>
      <c r="BH57" t="s">
        <v>414</v>
      </c>
      <c r="BI57">
        <v>0</v>
      </c>
      <c r="BJ57">
        <f>IF(BI57&lt;&gt;0, BI57, BG57)</f>
        <v>0</v>
      </c>
      <c r="BK57">
        <f>1-BJ57/AY57</f>
        <v>0</v>
      </c>
      <c r="BL57">
        <f>(AY57-AX57)/(AY57-BJ57)</f>
        <v>0</v>
      </c>
      <c r="BM57">
        <f>(AS57-AY57)/(AS57-BJ57)</f>
        <v>0</v>
      </c>
      <c r="BN57">
        <f>(AY57-AX57)/(AY57-AR57)</f>
        <v>0</v>
      </c>
      <c r="BO57">
        <f>(AS57-AY57)/(AS57-AR57)</f>
        <v>0</v>
      </c>
      <c r="BP57">
        <f>(BL57*BJ57/AX57)</f>
        <v>0</v>
      </c>
      <c r="BQ57">
        <f>(1-BP57)</f>
        <v>0</v>
      </c>
      <c r="BR57" t="s">
        <v>414</v>
      </c>
      <c r="BS57" t="s">
        <v>414</v>
      </c>
      <c r="BT57" t="s">
        <v>414</v>
      </c>
      <c r="BU57" t="s">
        <v>414</v>
      </c>
      <c r="BV57" t="s">
        <v>414</v>
      </c>
      <c r="BW57" t="s">
        <v>414</v>
      </c>
      <c r="BX57" t="s">
        <v>414</v>
      </c>
      <c r="BY57" t="s">
        <v>414</v>
      </c>
      <c r="BZ57" t="s">
        <v>414</v>
      </c>
      <c r="CA57" t="s">
        <v>414</v>
      </c>
      <c r="CB57" t="s">
        <v>414</v>
      </c>
      <c r="CC57" t="s">
        <v>414</v>
      </c>
      <c r="CD57" t="s">
        <v>414</v>
      </c>
      <c r="CE57" t="s">
        <v>414</v>
      </c>
      <c r="CF57" t="s">
        <v>414</v>
      </c>
      <c r="CG57" t="s">
        <v>414</v>
      </c>
      <c r="CH57" t="s">
        <v>414</v>
      </c>
      <c r="CI57" t="s">
        <v>414</v>
      </c>
      <c r="CJ57">
        <f>$B$11*DH57+$C$11*DI57+$F$11*DT57*(1-DW57)</f>
        <v>0</v>
      </c>
      <c r="CK57">
        <f>CJ57*CL57</f>
        <v>0</v>
      </c>
      <c r="CL57">
        <f>($B$11*$D$9+$C$11*$D$9+$F$11*((EG57+DY57)/MAX(EG57+DY57+EH57, 0.1)*$I$9+EH57/MAX(EG57+DY57+EH57, 0.1)*$J$9))/($B$11+$C$11+$F$11)</f>
        <v>0</v>
      </c>
      <c r="CM57">
        <f>($B$11*$K$9+$C$11*$K$9+$F$11*((EG57+DY57)/MAX(EG57+DY57+EH57, 0.1)*$P$9+EH57/MAX(EG57+DY57+EH57, 0.1)*$Q$9))/($B$11+$C$11+$F$11)</f>
        <v>0</v>
      </c>
      <c r="CN57">
        <v>6</v>
      </c>
      <c r="CO57">
        <v>0.5</v>
      </c>
      <c r="CP57" t="s">
        <v>416</v>
      </c>
      <c r="CQ57">
        <v>2</v>
      </c>
      <c r="CR57">
        <v>1658248021</v>
      </c>
      <c r="CS57">
        <v>797.289</v>
      </c>
      <c r="CT57">
        <v>841.374</v>
      </c>
      <c r="CU57">
        <v>27.1217</v>
      </c>
      <c r="CV57">
        <v>21.3252</v>
      </c>
      <c r="CW57">
        <v>770.53</v>
      </c>
      <c r="CX57">
        <v>23.8065</v>
      </c>
      <c r="CY57">
        <v>600.325</v>
      </c>
      <c r="CZ57">
        <v>101.162</v>
      </c>
      <c r="DA57">
        <v>0.100155</v>
      </c>
      <c r="DB57">
        <v>29.2138</v>
      </c>
      <c r="DC57">
        <v>29.0588</v>
      </c>
      <c r="DD57">
        <v>999.9</v>
      </c>
      <c r="DE57">
        <v>0</v>
      </c>
      <c r="DF57">
        <v>0</v>
      </c>
      <c r="DG57">
        <v>9982.5</v>
      </c>
      <c r="DH57">
        <v>0</v>
      </c>
      <c r="DI57">
        <v>1774.46</v>
      </c>
      <c r="DJ57">
        <v>-44.7361</v>
      </c>
      <c r="DK57">
        <v>818.846</v>
      </c>
      <c r="DL57">
        <v>859.707</v>
      </c>
      <c r="DM57">
        <v>5.79653</v>
      </c>
      <c r="DN57">
        <v>841.374</v>
      </c>
      <c r="DO57">
        <v>21.3252</v>
      </c>
      <c r="DP57">
        <v>2.74368</v>
      </c>
      <c r="DQ57">
        <v>2.15729</v>
      </c>
      <c r="DR57">
        <v>22.5491</v>
      </c>
      <c r="DS57">
        <v>18.6487</v>
      </c>
      <c r="DT57">
        <v>1499.77</v>
      </c>
      <c r="DU57">
        <v>0.9729910000000001</v>
      </c>
      <c r="DV57">
        <v>0.027009</v>
      </c>
      <c r="DW57">
        <v>0</v>
      </c>
      <c r="DX57">
        <v>830.311</v>
      </c>
      <c r="DY57">
        <v>4.99931</v>
      </c>
      <c r="DZ57">
        <v>19170.8</v>
      </c>
      <c r="EA57">
        <v>13257.2</v>
      </c>
      <c r="EB57">
        <v>37.062</v>
      </c>
      <c r="EC57">
        <v>38.75</v>
      </c>
      <c r="ED57">
        <v>37.5</v>
      </c>
      <c r="EE57">
        <v>38.187</v>
      </c>
      <c r="EF57">
        <v>38.75</v>
      </c>
      <c r="EG57">
        <v>1454.4</v>
      </c>
      <c r="EH57">
        <v>40.37</v>
      </c>
      <c r="EI57">
        <v>0</v>
      </c>
      <c r="EJ57">
        <v>108.1000001430511</v>
      </c>
      <c r="EK57">
        <v>0</v>
      </c>
      <c r="EL57">
        <v>819.2148461538461</v>
      </c>
      <c r="EM57">
        <v>59.38864965285801</v>
      </c>
      <c r="EN57">
        <v>1507.535042521787</v>
      </c>
      <c r="EO57">
        <v>18953.03076923077</v>
      </c>
      <c r="EP57">
        <v>15</v>
      </c>
      <c r="EQ57">
        <v>1658248047</v>
      </c>
      <c r="ER57" t="s">
        <v>583</v>
      </c>
      <c r="ES57">
        <v>1658248047</v>
      </c>
      <c r="ET57">
        <v>1658247578.5</v>
      </c>
      <c r="EU57">
        <v>35</v>
      </c>
      <c r="EV57">
        <v>0.179</v>
      </c>
      <c r="EW57">
        <v>-0.246</v>
      </c>
      <c r="EX57">
        <v>26.759</v>
      </c>
      <c r="EY57">
        <v>2.862</v>
      </c>
      <c r="EZ57">
        <v>843</v>
      </c>
      <c r="FA57">
        <v>20</v>
      </c>
      <c r="FB57">
        <v>0.09</v>
      </c>
      <c r="FC57">
        <v>0.02</v>
      </c>
      <c r="FD57">
        <v>-42.64710975609756</v>
      </c>
      <c r="FE57">
        <v>-1.851324041811812</v>
      </c>
      <c r="FF57">
        <v>1.169880801683967</v>
      </c>
      <c r="FG57">
        <v>1</v>
      </c>
      <c r="FH57">
        <v>796.9546129032257</v>
      </c>
      <c r="FI57">
        <v>-4.165112903225656</v>
      </c>
      <c r="FJ57">
        <v>0.3511524508023143</v>
      </c>
      <c r="FK57">
        <v>1</v>
      </c>
      <c r="FL57">
        <v>5.834467560975609</v>
      </c>
      <c r="FM57">
        <v>-0.1523500348432051</v>
      </c>
      <c r="FN57">
        <v>0.02034339082229709</v>
      </c>
      <c r="FO57">
        <v>1</v>
      </c>
      <c r="FP57">
        <v>27.09798064516129</v>
      </c>
      <c r="FQ57">
        <v>0.1782241935483476</v>
      </c>
      <c r="FR57">
        <v>0.01337687989453443</v>
      </c>
      <c r="FS57">
        <v>1</v>
      </c>
      <c r="FT57">
        <v>4</v>
      </c>
      <c r="FU57">
        <v>4</v>
      </c>
      <c r="FV57" t="s">
        <v>426</v>
      </c>
      <c r="FW57">
        <v>3.17529</v>
      </c>
      <c r="FX57">
        <v>2.79696</v>
      </c>
      <c r="FY57">
        <v>0.161039</v>
      </c>
      <c r="FZ57">
        <v>0.171508</v>
      </c>
      <c r="GA57">
        <v>0.119861</v>
      </c>
      <c r="GB57">
        <v>0.111051</v>
      </c>
      <c r="GC57">
        <v>26043.7</v>
      </c>
      <c r="GD57">
        <v>20483.5</v>
      </c>
      <c r="GE57">
        <v>29156.9</v>
      </c>
      <c r="GF57">
        <v>24188.2</v>
      </c>
      <c r="GG57">
        <v>32495.6</v>
      </c>
      <c r="GH57">
        <v>31400.7</v>
      </c>
      <c r="GI57">
        <v>40585.2</v>
      </c>
      <c r="GJ57">
        <v>39466.4</v>
      </c>
      <c r="GK57">
        <v>2.1468</v>
      </c>
      <c r="GL57">
        <v>1.83575</v>
      </c>
      <c r="GM57">
        <v>0.0595525</v>
      </c>
      <c r="GN57">
        <v>0</v>
      </c>
      <c r="GO57">
        <v>28.0874</v>
      </c>
      <c r="GP57">
        <v>999.9</v>
      </c>
      <c r="GQ57">
        <v>55.5</v>
      </c>
      <c r="GR57">
        <v>34.5</v>
      </c>
      <c r="GS57">
        <v>30.143</v>
      </c>
      <c r="GT57">
        <v>62.1449</v>
      </c>
      <c r="GU57">
        <v>38.8862</v>
      </c>
      <c r="GV57">
        <v>1</v>
      </c>
      <c r="GW57">
        <v>0.191959</v>
      </c>
      <c r="GX57">
        <v>1.02504</v>
      </c>
      <c r="GY57">
        <v>20.2595</v>
      </c>
      <c r="GZ57">
        <v>5.22418</v>
      </c>
      <c r="HA57">
        <v>11.9081</v>
      </c>
      <c r="HB57">
        <v>4.96375</v>
      </c>
      <c r="HC57">
        <v>3.292</v>
      </c>
      <c r="HD57">
        <v>9999</v>
      </c>
      <c r="HE57">
        <v>9999</v>
      </c>
      <c r="HF57">
        <v>9999</v>
      </c>
      <c r="HG57">
        <v>999.9</v>
      </c>
      <c r="HH57">
        <v>1.87727</v>
      </c>
      <c r="HI57">
        <v>1.8755</v>
      </c>
      <c r="HJ57">
        <v>1.87424</v>
      </c>
      <c r="HK57">
        <v>1.87347</v>
      </c>
      <c r="HL57">
        <v>1.8749</v>
      </c>
      <c r="HM57">
        <v>1.86988</v>
      </c>
      <c r="HN57">
        <v>1.87408</v>
      </c>
      <c r="HO57">
        <v>1.87912</v>
      </c>
      <c r="HP57">
        <v>0</v>
      </c>
      <c r="HQ57">
        <v>0</v>
      </c>
      <c r="HR57">
        <v>0</v>
      </c>
      <c r="HS57">
        <v>0</v>
      </c>
      <c r="HT57" t="s">
        <v>419</v>
      </c>
      <c r="HU57" t="s">
        <v>420</v>
      </c>
      <c r="HV57" t="s">
        <v>421</v>
      </c>
      <c r="HW57" t="s">
        <v>422</v>
      </c>
      <c r="HX57" t="s">
        <v>422</v>
      </c>
      <c r="HY57" t="s">
        <v>421</v>
      </c>
      <c r="HZ57">
        <v>0</v>
      </c>
      <c r="IA57">
        <v>100</v>
      </c>
      <c r="IB57">
        <v>100</v>
      </c>
      <c r="IC57">
        <v>26.759</v>
      </c>
      <c r="ID57">
        <v>3.3152</v>
      </c>
      <c r="IE57">
        <v>14.66644789564051</v>
      </c>
      <c r="IF57">
        <v>0.01978926573752289</v>
      </c>
      <c r="IG57">
        <v>-7.274561305773912E-06</v>
      </c>
      <c r="IH57">
        <v>1.119864253144479E-09</v>
      </c>
      <c r="II57">
        <v>1.331992902515507</v>
      </c>
      <c r="IJ57">
        <v>0.1326643661050919</v>
      </c>
      <c r="IK57">
        <v>-0.003773007815557471</v>
      </c>
      <c r="IL57">
        <v>7.139450426060361E-05</v>
      </c>
      <c r="IM57">
        <v>-10</v>
      </c>
      <c r="IN57">
        <v>1836</v>
      </c>
      <c r="IO57">
        <v>-0</v>
      </c>
      <c r="IP57">
        <v>23</v>
      </c>
      <c r="IQ57">
        <v>1.3</v>
      </c>
      <c r="IR57">
        <v>7.4</v>
      </c>
      <c r="IS57">
        <v>1.93115</v>
      </c>
      <c r="IT57">
        <v>2.44263</v>
      </c>
      <c r="IU57">
        <v>1.42578</v>
      </c>
      <c r="IV57">
        <v>2.27417</v>
      </c>
      <c r="IW57">
        <v>1.54785</v>
      </c>
      <c r="IX57">
        <v>2.30957</v>
      </c>
      <c r="IY57">
        <v>37.5781</v>
      </c>
      <c r="IZ57">
        <v>14.4122</v>
      </c>
      <c r="JA57">
        <v>18</v>
      </c>
      <c r="JB57">
        <v>637.431</v>
      </c>
      <c r="JC57">
        <v>419.519</v>
      </c>
      <c r="JD57">
        <v>27.337</v>
      </c>
      <c r="JE57">
        <v>29.7807</v>
      </c>
      <c r="JF57">
        <v>30.0004</v>
      </c>
      <c r="JG57">
        <v>29.5782</v>
      </c>
      <c r="JH57">
        <v>29.5072</v>
      </c>
      <c r="JI57">
        <v>38.6759</v>
      </c>
      <c r="JJ57">
        <v>29.569</v>
      </c>
      <c r="JK57">
        <v>67.8429</v>
      </c>
      <c r="JL57">
        <v>27.3004</v>
      </c>
      <c r="JM57">
        <v>843.078</v>
      </c>
      <c r="JN57">
        <v>21.3903</v>
      </c>
      <c r="JO57">
        <v>95.50239999999999</v>
      </c>
      <c r="JP57">
        <v>100.407</v>
      </c>
    </row>
    <row r="58" spans="1:276">
      <c r="A58">
        <v>42</v>
      </c>
      <c r="B58">
        <v>1658248168</v>
      </c>
      <c r="C58">
        <v>6627.400000095367</v>
      </c>
      <c r="D58" t="s">
        <v>584</v>
      </c>
      <c r="E58" t="s">
        <v>585</v>
      </c>
      <c r="F58" t="s">
        <v>408</v>
      </c>
      <c r="G58" t="s">
        <v>409</v>
      </c>
      <c r="H58" t="s">
        <v>410</v>
      </c>
      <c r="J58" t="s">
        <v>541</v>
      </c>
      <c r="K58" t="s">
        <v>542</v>
      </c>
      <c r="L58" t="s">
        <v>543</v>
      </c>
      <c r="M58">
        <v>1658248168</v>
      </c>
      <c r="N58">
        <f>(O58)/1000</f>
        <v>0</v>
      </c>
      <c r="O58">
        <f>1000*CY58*AM58*(CU58-CV58)/(100*CN58*(1000-AM58*CU58))</f>
        <v>0</v>
      </c>
      <c r="P58">
        <f>CY58*AM58*(CT58-CS58*(1000-AM58*CV58)/(1000-AM58*CU58))/(100*CN58)</f>
        <v>0</v>
      </c>
      <c r="Q58">
        <f>CS58 - IF(AM58&gt;1, P58*CN58*100.0/(AO58*DG58), 0)</f>
        <v>0</v>
      </c>
      <c r="R58">
        <f>((X58-N58/2)*Q58-P58)/(X58+N58/2)</f>
        <v>0</v>
      </c>
      <c r="S58">
        <f>R58*(CZ58+DA58)/1000.0</f>
        <v>0</v>
      </c>
      <c r="T58">
        <f>(CS58 - IF(AM58&gt;1, P58*CN58*100.0/(AO58*DG58), 0))*(CZ58+DA58)/1000.0</f>
        <v>0</v>
      </c>
      <c r="U58">
        <f>2.0/((1/W58-1/V58)+SIGN(W58)*SQRT((1/W58-1/V58)*(1/W58-1/V58) + 4*CO58/((CO58+1)*(CO58+1))*(2*1/W58*1/V58-1/V58*1/V58)))</f>
        <v>0</v>
      </c>
      <c r="V58">
        <f>IF(LEFT(CP58,1)&lt;&gt;"0",IF(LEFT(CP58,1)="1",3.0,CQ58),$D$5+$E$5*(DG58*CZ58/($K$5*1000))+$F$5*(DG58*CZ58/($K$5*1000))*MAX(MIN(CN58,$J$5),$I$5)*MAX(MIN(CN58,$J$5),$I$5)+$G$5*MAX(MIN(CN58,$J$5),$I$5)*(DG58*CZ58/($K$5*1000))+$H$5*(DG58*CZ58/($K$5*1000))*(DG58*CZ58/($K$5*1000)))</f>
        <v>0</v>
      </c>
      <c r="W58">
        <f>N58*(1000-(1000*0.61365*exp(17.502*AA58/(240.97+AA58))/(CZ58+DA58)+CU58)/2)/(1000*0.61365*exp(17.502*AA58/(240.97+AA58))/(CZ58+DA58)-CU58)</f>
        <v>0</v>
      </c>
      <c r="X58">
        <f>1/((CO58+1)/(U58/1.6)+1/(V58/1.37)) + CO58/((CO58+1)/(U58/1.6) + CO58/(V58/1.37))</f>
        <v>0</v>
      </c>
      <c r="Y58">
        <f>(CJ58*CM58)</f>
        <v>0</v>
      </c>
      <c r="Z58">
        <f>(DB58+(Y58+2*0.95*5.67E-8*(((DB58+$B$7)+273)^4-(DB58+273)^4)-44100*N58)/(1.84*29.3*V58+8*0.95*5.67E-8*(DB58+273)^3))</f>
        <v>0</v>
      </c>
      <c r="AA58">
        <f>($C$7*DC58+$D$7*DD58+$E$7*Z58)</f>
        <v>0</v>
      </c>
      <c r="AB58">
        <f>0.61365*exp(17.502*AA58/(240.97+AA58))</f>
        <v>0</v>
      </c>
      <c r="AC58">
        <f>(AD58/AE58*100)</f>
        <v>0</v>
      </c>
      <c r="AD58">
        <f>CU58*(CZ58+DA58)/1000</f>
        <v>0</v>
      </c>
      <c r="AE58">
        <f>0.61365*exp(17.502*DB58/(240.97+DB58))</f>
        <v>0</v>
      </c>
      <c r="AF58">
        <f>(AB58-CU58*(CZ58+DA58)/1000)</f>
        <v>0</v>
      </c>
      <c r="AG58">
        <f>(-N58*44100)</f>
        <v>0</v>
      </c>
      <c r="AH58">
        <f>2*29.3*V58*0.92*(DB58-AA58)</f>
        <v>0</v>
      </c>
      <c r="AI58">
        <f>2*0.95*5.67E-8*(((DB58+$B$7)+273)^4-(AA58+273)^4)</f>
        <v>0</v>
      </c>
      <c r="AJ58">
        <f>Y58+AI58+AG58+AH58</f>
        <v>0</v>
      </c>
      <c r="AK58">
        <v>0</v>
      </c>
      <c r="AL58">
        <v>0</v>
      </c>
      <c r="AM58">
        <f>IF(AK58*$H$13&gt;=AO58,1.0,(AO58/(AO58-AK58*$H$13)))</f>
        <v>0</v>
      </c>
      <c r="AN58">
        <f>(AM58-1)*100</f>
        <v>0</v>
      </c>
      <c r="AO58">
        <f>MAX(0,($B$13+$C$13*DG58)/(1+$D$13*DG58)*CZ58/(DB58+273)*$E$13)</f>
        <v>0</v>
      </c>
      <c r="AP58" t="s">
        <v>414</v>
      </c>
      <c r="AQ58">
        <v>0</v>
      </c>
      <c r="AR58">
        <v>0</v>
      </c>
      <c r="AS58">
        <v>0</v>
      </c>
      <c r="AT58">
        <f>1-AR58/AS58</f>
        <v>0</v>
      </c>
      <c r="AU58">
        <v>-1</v>
      </c>
      <c r="AV58" t="s">
        <v>586</v>
      </c>
      <c r="AW58">
        <v>10407.4</v>
      </c>
      <c r="AX58">
        <v>837.9256399999999</v>
      </c>
      <c r="AY58">
        <v>1211.56</v>
      </c>
      <c r="AZ58">
        <f>1-AX58/AY58</f>
        <v>0</v>
      </c>
      <c r="BA58">
        <v>0.5</v>
      </c>
      <c r="BB58">
        <f>CK58</f>
        <v>0</v>
      </c>
      <c r="BC58">
        <f>P58</f>
        <v>0</v>
      </c>
      <c r="BD58">
        <f>AZ58*BA58*BB58</f>
        <v>0</v>
      </c>
      <c r="BE58">
        <f>(BC58-AU58)/BB58</f>
        <v>0</v>
      </c>
      <c r="BF58">
        <f>(AS58-AY58)/AY58</f>
        <v>0</v>
      </c>
      <c r="BG58">
        <f>AR58/(AT58+AR58/AY58)</f>
        <v>0</v>
      </c>
      <c r="BH58" t="s">
        <v>414</v>
      </c>
      <c r="BI58">
        <v>0</v>
      </c>
      <c r="BJ58">
        <f>IF(BI58&lt;&gt;0, BI58, BG58)</f>
        <v>0</v>
      </c>
      <c r="BK58">
        <f>1-BJ58/AY58</f>
        <v>0</v>
      </c>
      <c r="BL58">
        <f>(AY58-AX58)/(AY58-BJ58)</f>
        <v>0</v>
      </c>
      <c r="BM58">
        <f>(AS58-AY58)/(AS58-BJ58)</f>
        <v>0</v>
      </c>
      <c r="BN58">
        <f>(AY58-AX58)/(AY58-AR58)</f>
        <v>0</v>
      </c>
      <c r="BO58">
        <f>(AS58-AY58)/(AS58-AR58)</f>
        <v>0</v>
      </c>
      <c r="BP58">
        <f>(BL58*BJ58/AX58)</f>
        <v>0</v>
      </c>
      <c r="BQ58">
        <f>(1-BP58)</f>
        <v>0</v>
      </c>
      <c r="BR58" t="s">
        <v>414</v>
      </c>
      <c r="BS58" t="s">
        <v>414</v>
      </c>
      <c r="BT58" t="s">
        <v>414</v>
      </c>
      <c r="BU58" t="s">
        <v>414</v>
      </c>
      <c r="BV58" t="s">
        <v>414</v>
      </c>
      <c r="BW58" t="s">
        <v>414</v>
      </c>
      <c r="BX58" t="s">
        <v>414</v>
      </c>
      <c r="BY58" t="s">
        <v>414</v>
      </c>
      <c r="BZ58" t="s">
        <v>414</v>
      </c>
      <c r="CA58" t="s">
        <v>414</v>
      </c>
      <c r="CB58" t="s">
        <v>414</v>
      </c>
      <c r="CC58" t="s">
        <v>414</v>
      </c>
      <c r="CD58" t="s">
        <v>414</v>
      </c>
      <c r="CE58" t="s">
        <v>414</v>
      </c>
      <c r="CF58" t="s">
        <v>414</v>
      </c>
      <c r="CG58" t="s">
        <v>414</v>
      </c>
      <c r="CH58" t="s">
        <v>414</v>
      </c>
      <c r="CI58" t="s">
        <v>414</v>
      </c>
      <c r="CJ58">
        <f>$B$11*DH58+$C$11*DI58+$F$11*DT58*(1-DW58)</f>
        <v>0</v>
      </c>
      <c r="CK58">
        <f>CJ58*CL58</f>
        <v>0</v>
      </c>
      <c r="CL58">
        <f>($B$11*$D$9+$C$11*$D$9+$F$11*((EG58+DY58)/MAX(EG58+DY58+EH58, 0.1)*$I$9+EH58/MAX(EG58+DY58+EH58, 0.1)*$J$9))/($B$11+$C$11+$F$11)</f>
        <v>0</v>
      </c>
      <c r="CM58">
        <f>($B$11*$K$9+$C$11*$K$9+$F$11*((EG58+DY58)/MAX(EG58+DY58+EH58, 0.1)*$P$9+EH58/MAX(EG58+DY58+EH58, 0.1)*$Q$9))/($B$11+$C$11+$F$11)</f>
        <v>0</v>
      </c>
      <c r="CN58">
        <v>6</v>
      </c>
      <c r="CO58">
        <v>0.5</v>
      </c>
      <c r="CP58" t="s">
        <v>416</v>
      </c>
      <c r="CQ58">
        <v>2</v>
      </c>
      <c r="CR58">
        <v>1658248168</v>
      </c>
      <c r="CS58">
        <v>1000.226</v>
      </c>
      <c r="CT58">
        <v>1045.65</v>
      </c>
      <c r="CU58">
        <v>26.5557</v>
      </c>
      <c r="CV58">
        <v>20.5661</v>
      </c>
      <c r="CW58">
        <v>972.255</v>
      </c>
      <c r="CX58">
        <v>23.2794</v>
      </c>
      <c r="CY58">
        <v>600.299</v>
      </c>
      <c r="CZ58">
        <v>101.164</v>
      </c>
      <c r="DA58">
        <v>0.0999004</v>
      </c>
      <c r="DB58">
        <v>29.048</v>
      </c>
      <c r="DC58">
        <v>28.9568</v>
      </c>
      <c r="DD58">
        <v>999.9</v>
      </c>
      <c r="DE58">
        <v>0</v>
      </c>
      <c r="DF58">
        <v>0</v>
      </c>
      <c r="DG58">
        <v>10031.2</v>
      </c>
      <c r="DH58">
        <v>0</v>
      </c>
      <c r="DI58">
        <v>1495.93</v>
      </c>
      <c r="DJ58">
        <v>-45.1587</v>
      </c>
      <c r="DK58">
        <v>1027.79</v>
      </c>
      <c r="DL58">
        <v>1067.61</v>
      </c>
      <c r="DM58">
        <v>5.98959</v>
      </c>
      <c r="DN58">
        <v>1045.65</v>
      </c>
      <c r="DO58">
        <v>20.5661</v>
      </c>
      <c r="DP58">
        <v>2.68648</v>
      </c>
      <c r="DQ58">
        <v>2.08055</v>
      </c>
      <c r="DR58">
        <v>22.2026</v>
      </c>
      <c r="DS58">
        <v>18.071</v>
      </c>
      <c r="DT58">
        <v>1500.06</v>
      </c>
      <c r="DU58">
        <v>0.972996</v>
      </c>
      <c r="DV58">
        <v>0.0270039</v>
      </c>
      <c r="DW58">
        <v>0</v>
      </c>
      <c r="DX58">
        <v>830.239</v>
      </c>
      <c r="DY58">
        <v>4.99931</v>
      </c>
      <c r="DZ58">
        <v>19377</v>
      </c>
      <c r="EA58">
        <v>13259.7</v>
      </c>
      <c r="EB58">
        <v>37.125</v>
      </c>
      <c r="EC58">
        <v>38.75</v>
      </c>
      <c r="ED58">
        <v>37.5</v>
      </c>
      <c r="EE58">
        <v>38.125</v>
      </c>
      <c r="EF58">
        <v>38.687</v>
      </c>
      <c r="EG58">
        <v>1454.69</v>
      </c>
      <c r="EH58">
        <v>40.37</v>
      </c>
      <c r="EI58">
        <v>0</v>
      </c>
      <c r="EJ58">
        <v>146.5</v>
      </c>
      <c r="EK58">
        <v>0</v>
      </c>
      <c r="EL58">
        <v>837.9256399999999</v>
      </c>
      <c r="EM58">
        <v>-20.40161543279692</v>
      </c>
      <c r="EN58">
        <v>-112.8846149520486</v>
      </c>
      <c r="EO58">
        <v>19483.544</v>
      </c>
      <c r="EP58">
        <v>15</v>
      </c>
      <c r="EQ58">
        <v>1658248198.1</v>
      </c>
      <c r="ER58" t="s">
        <v>587</v>
      </c>
      <c r="ES58">
        <v>1658248198.1</v>
      </c>
      <c r="ET58">
        <v>1658247578.5</v>
      </c>
      <c r="EU58">
        <v>36</v>
      </c>
      <c r="EV58">
        <v>-0.643</v>
      </c>
      <c r="EW58">
        <v>-0.246</v>
      </c>
      <c r="EX58">
        <v>27.971</v>
      </c>
      <c r="EY58">
        <v>2.862</v>
      </c>
      <c r="EZ58">
        <v>1043</v>
      </c>
      <c r="FA58">
        <v>20</v>
      </c>
      <c r="FB58">
        <v>0.08</v>
      </c>
      <c r="FC58">
        <v>0.02</v>
      </c>
      <c r="FD58">
        <v>-46.8393025</v>
      </c>
      <c r="FE58">
        <v>-0.2566615384614736</v>
      </c>
      <c r="FF58">
        <v>0.9079732401033357</v>
      </c>
      <c r="FG58">
        <v>1</v>
      </c>
      <c r="FH58">
        <v>999.0843333333333</v>
      </c>
      <c r="FI58">
        <v>11.85498553949132</v>
      </c>
      <c r="FJ58">
        <v>0.8747959889152578</v>
      </c>
      <c r="FK58">
        <v>0</v>
      </c>
      <c r="FL58">
        <v>6.004201</v>
      </c>
      <c r="FM58">
        <v>0.04281298311444873</v>
      </c>
      <c r="FN58">
        <v>0.01029270440652016</v>
      </c>
      <c r="FO58">
        <v>1</v>
      </c>
      <c r="FP58">
        <v>26.57097</v>
      </c>
      <c r="FQ58">
        <v>-0.1660538375972684</v>
      </c>
      <c r="FR58">
        <v>0.01229883869856554</v>
      </c>
      <c r="FS58">
        <v>1</v>
      </c>
      <c r="FT58">
        <v>3</v>
      </c>
      <c r="FU58">
        <v>4</v>
      </c>
      <c r="FV58" t="s">
        <v>418</v>
      </c>
      <c r="FW58">
        <v>3.175</v>
      </c>
      <c r="FX58">
        <v>2.79713</v>
      </c>
      <c r="FY58">
        <v>0.187624</v>
      </c>
      <c r="FZ58">
        <v>0.197438</v>
      </c>
      <c r="GA58">
        <v>0.117946</v>
      </c>
      <c r="GB58">
        <v>0.108227</v>
      </c>
      <c r="GC58">
        <v>25206.5</v>
      </c>
      <c r="GD58">
        <v>19835.8</v>
      </c>
      <c r="GE58">
        <v>29145.3</v>
      </c>
      <c r="GF58">
        <v>24181.9</v>
      </c>
      <c r="GG58">
        <v>32554.8</v>
      </c>
      <c r="GH58">
        <v>31494.7</v>
      </c>
      <c r="GI58">
        <v>40567.5</v>
      </c>
      <c r="GJ58">
        <v>39456.3</v>
      </c>
      <c r="GK58">
        <v>2.14527</v>
      </c>
      <c r="GL58">
        <v>1.83067</v>
      </c>
      <c r="GM58">
        <v>0.0475906</v>
      </c>
      <c r="GN58">
        <v>0</v>
      </c>
      <c r="GO58">
        <v>28.1805</v>
      </c>
      <c r="GP58">
        <v>999.9</v>
      </c>
      <c r="GQ58">
        <v>54.2</v>
      </c>
      <c r="GR58">
        <v>34.6</v>
      </c>
      <c r="GS58">
        <v>29.5978</v>
      </c>
      <c r="GT58">
        <v>61.8749</v>
      </c>
      <c r="GU58">
        <v>39.7196</v>
      </c>
      <c r="GV58">
        <v>1</v>
      </c>
      <c r="GW58">
        <v>0.206827</v>
      </c>
      <c r="GX58">
        <v>0.626247</v>
      </c>
      <c r="GY58">
        <v>20.262</v>
      </c>
      <c r="GZ58">
        <v>5.22373</v>
      </c>
      <c r="HA58">
        <v>11.9081</v>
      </c>
      <c r="HB58">
        <v>4.9638</v>
      </c>
      <c r="HC58">
        <v>3.292</v>
      </c>
      <c r="HD58">
        <v>9999</v>
      </c>
      <c r="HE58">
        <v>9999</v>
      </c>
      <c r="HF58">
        <v>9999</v>
      </c>
      <c r="HG58">
        <v>999.9</v>
      </c>
      <c r="HH58">
        <v>1.87728</v>
      </c>
      <c r="HI58">
        <v>1.87556</v>
      </c>
      <c r="HJ58">
        <v>1.87424</v>
      </c>
      <c r="HK58">
        <v>1.87347</v>
      </c>
      <c r="HL58">
        <v>1.87491</v>
      </c>
      <c r="HM58">
        <v>1.86985</v>
      </c>
      <c r="HN58">
        <v>1.87407</v>
      </c>
      <c r="HO58">
        <v>1.87914</v>
      </c>
      <c r="HP58">
        <v>0</v>
      </c>
      <c r="HQ58">
        <v>0</v>
      </c>
      <c r="HR58">
        <v>0</v>
      </c>
      <c r="HS58">
        <v>0</v>
      </c>
      <c r="HT58" t="s">
        <v>419</v>
      </c>
      <c r="HU58" t="s">
        <v>420</v>
      </c>
      <c r="HV58" t="s">
        <v>421</v>
      </c>
      <c r="HW58" t="s">
        <v>422</v>
      </c>
      <c r="HX58" t="s">
        <v>422</v>
      </c>
      <c r="HY58" t="s">
        <v>421</v>
      </c>
      <c r="HZ58">
        <v>0</v>
      </c>
      <c r="IA58">
        <v>100</v>
      </c>
      <c r="IB58">
        <v>100</v>
      </c>
      <c r="IC58">
        <v>27.971</v>
      </c>
      <c r="ID58">
        <v>3.2763</v>
      </c>
      <c r="IE58">
        <v>14.84570381100119</v>
      </c>
      <c r="IF58">
        <v>0.01978926573752289</v>
      </c>
      <c r="IG58">
        <v>-7.274561305773912E-06</v>
      </c>
      <c r="IH58">
        <v>1.119864253144479E-09</v>
      </c>
      <c r="II58">
        <v>1.331992902515507</v>
      </c>
      <c r="IJ58">
        <v>0.1326643661050919</v>
      </c>
      <c r="IK58">
        <v>-0.003773007815557471</v>
      </c>
      <c r="IL58">
        <v>7.139450426060361E-05</v>
      </c>
      <c r="IM58">
        <v>-10</v>
      </c>
      <c r="IN58">
        <v>1836</v>
      </c>
      <c r="IO58">
        <v>-0</v>
      </c>
      <c r="IP58">
        <v>23</v>
      </c>
      <c r="IQ58">
        <v>2</v>
      </c>
      <c r="IR58">
        <v>9.800000000000001</v>
      </c>
      <c r="IS58">
        <v>2.30469</v>
      </c>
      <c r="IT58">
        <v>2.4231</v>
      </c>
      <c r="IU58">
        <v>1.42578</v>
      </c>
      <c r="IV58">
        <v>2.27417</v>
      </c>
      <c r="IW58">
        <v>1.54785</v>
      </c>
      <c r="IX58">
        <v>2.31812</v>
      </c>
      <c r="IY58">
        <v>37.747</v>
      </c>
      <c r="IZ58">
        <v>14.4035</v>
      </c>
      <c r="JA58">
        <v>18</v>
      </c>
      <c r="JB58">
        <v>638.3920000000001</v>
      </c>
      <c r="JC58">
        <v>418.088</v>
      </c>
      <c r="JD58">
        <v>27.282</v>
      </c>
      <c r="JE58">
        <v>29.9651</v>
      </c>
      <c r="JF58">
        <v>30.0006</v>
      </c>
      <c r="JG58">
        <v>29.7821</v>
      </c>
      <c r="JH58">
        <v>29.7163</v>
      </c>
      <c r="JI58">
        <v>46.1529</v>
      </c>
      <c r="JJ58">
        <v>30.6813</v>
      </c>
      <c r="JK58">
        <v>63.4344</v>
      </c>
      <c r="JL58">
        <v>27.3146</v>
      </c>
      <c r="JM58">
        <v>1044.95</v>
      </c>
      <c r="JN58">
        <v>20.6377</v>
      </c>
      <c r="JO58">
        <v>95.4623</v>
      </c>
      <c r="JP58">
        <v>100.382</v>
      </c>
    </row>
    <row r="59" spans="1:276">
      <c r="A59">
        <v>43</v>
      </c>
      <c r="B59">
        <v>1658248319.1</v>
      </c>
      <c r="C59">
        <v>6778.5</v>
      </c>
      <c r="D59" t="s">
        <v>588</v>
      </c>
      <c r="E59" t="s">
        <v>589</v>
      </c>
      <c r="F59" t="s">
        <v>408</v>
      </c>
      <c r="G59" t="s">
        <v>409</v>
      </c>
      <c r="H59" t="s">
        <v>410</v>
      </c>
      <c r="J59" t="s">
        <v>541</v>
      </c>
      <c r="K59" t="s">
        <v>542</v>
      </c>
      <c r="L59" t="s">
        <v>543</v>
      </c>
      <c r="M59">
        <v>1658248319.1</v>
      </c>
      <c r="N59">
        <f>(O59)/1000</f>
        <v>0</v>
      </c>
      <c r="O59">
        <f>1000*CY59*AM59*(CU59-CV59)/(100*CN59*(1000-AM59*CU59))</f>
        <v>0</v>
      </c>
      <c r="P59">
        <f>CY59*AM59*(CT59-CS59*(1000-AM59*CV59)/(1000-AM59*CU59))/(100*CN59)</f>
        <v>0</v>
      </c>
      <c r="Q59">
        <f>CS59 - IF(AM59&gt;1, P59*CN59*100.0/(AO59*DG59), 0)</f>
        <v>0</v>
      </c>
      <c r="R59">
        <f>((X59-N59/2)*Q59-P59)/(X59+N59/2)</f>
        <v>0</v>
      </c>
      <c r="S59">
        <f>R59*(CZ59+DA59)/1000.0</f>
        <v>0</v>
      </c>
      <c r="T59">
        <f>(CS59 - IF(AM59&gt;1, P59*CN59*100.0/(AO59*DG59), 0))*(CZ59+DA59)/1000.0</f>
        <v>0</v>
      </c>
      <c r="U59">
        <f>2.0/((1/W59-1/V59)+SIGN(W59)*SQRT((1/W59-1/V59)*(1/W59-1/V59) + 4*CO59/((CO59+1)*(CO59+1))*(2*1/W59*1/V59-1/V59*1/V59)))</f>
        <v>0</v>
      </c>
      <c r="V59">
        <f>IF(LEFT(CP59,1)&lt;&gt;"0",IF(LEFT(CP59,1)="1",3.0,CQ59),$D$5+$E$5*(DG59*CZ59/($K$5*1000))+$F$5*(DG59*CZ59/($K$5*1000))*MAX(MIN(CN59,$J$5),$I$5)*MAX(MIN(CN59,$J$5),$I$5)+$G$5*MAX(MIN(CN59,$J$5),$I$5)*(DG59*CZ59/($K$5*1000))+$H$5*(DG59*CZ59/($K$5*1000))*(DG59*CZ59/($K$5*1000)))</f>
        <v>0</v>
      </c>
      <c r="W59">
        <f>N59*(1000-(1000*0.61365*exp(17.502*AA59/(240.97+AA59))/(CZ59+DA59)+CU59)/2)/(1000*0.61365*exp(17.502*AA59/(240.97+AA59))/(CZ59+DA59)-CU59)</f>
        <v>0</v>
      </c>
      <c r="X59">
        <f>1/((CO59+1)/(U59/1.6)+1/(V59/1.37)) + CO59/((CO59+1)/(U59/1.6) + CO59/(V59/1.37))</f>
        <v>0</v>
      </c>
      <c r="Y59">
        <f>(CJ59*CM59)</f>
        <v>0</v>
      </c>
      <c r="Z59">
        <f>(DB59+(Y59+2*0.95*5.67E-8*(((DB59+$B$7)+273)^4-(DB59+273)^4)-44100*N59)/(1.84*29.3*V59+8*0.95*5.67E-8*(DB59+273)^3))</f>
        <v>0</v>
      </c>
      <c r="AA59">
        <f>($C$7*DC59+$D$7*DD59+$E$7*Z59)</f>
        <v>0</v>
      </c>
      <c r="AB59">
        <f>0.61365*exp(17.502*AA59/(240.97+AA59))</f>
        <v>0</v>
      </c>
      <c r="AC59">
        <f>(AD59/AE59*100)</f>
        <v>0</v>
      </c>
      <c r="AD59">
        <f>CU59*(CZ59+DA59)/1000</f>
        <v>0</v>
      </c>
      <c r="AE59">
        <f>0.61365*exp(17.502*DB59/(240.97+DB59))</f>
        <v>0</v>
      </c>
      <c r="AF59">
        <f>(AB59-CU59*(CZ59+DA59)/1000)</f>
        <v>0</v>
      </c>
      <c r="AG59">
        <f>(-N59*44100)</f>
        <v>0</v>
      </c>
      <c r="AH59">
        <f>2*29.3*V59*0.92*(DB59-AA59)</f>
        <v>0</v>
      </c>
      <c r="AI59">
        <f>2*0.95*5.67E-8*(((DB59+$B$7)+273)^4-(AA59+273)^4)</f>
        <v>0</v>
      </c>
      <c r="AJ59">
        <f>Y59+AI59+AG59+AH59</f>
        <v>0</v>
      </c>
      <c r="AK59">
        <v>0</v>
      </c>
      <c r="AL59">
        <v>0</v>
      </c>
      <c r="AM59">
        <f>IF(AK59*$H$13&gt;=AO59,1.0,(AO59/(AO59-AK59*$H$13)))</f>
        <v>0</v>
      </c>
      <c r="AN59">
        <f>(AM59-1)*100</f>
        <v>0</v>
      </c>
      <c r="AO59">
        <f>MAX(0,($B$13+$C$13*DG59)/(1+$D$13*DG59)*CZ59/(DB59+273)*$E$13)</f>
        <v>0</v>
      </c>
      <c r="AP59" t="s">
        <v>414</v>
      </c>
      <c r="AQ59">
        <v>0</v>
      </c>
      <c r="AR59">
        <v>0</v>
      </c>
      <c r="AS59">
        <v>0</v>
      </c>
      <c r="AT59">
        <f>1-AR59/AS59</f>
        <v>0</v>
      </c>
      <c r="AU59">
        <v>-1</v>
      </c>
      <c r="AV59" t="s">
        <v>590</v>
      </c>
      <c r="AW59">
        <v>10408</v>
      </c>
      <c r="AX59">
        <v>846.6246400000001</v>
      </c>
      <c r="AY59">
        <v>1252.47</v>
      </c>
      <c r="AZ59">
        <f>1-AX59/AY59</f>
        <v>0</v>
      </c>
      <c r="BA59">
        <v>0.5</v>
      </c>
      <c r="BB59">
        <f>CK59</f>
        <v>0</v>
      </c>
      <c r="BC59">
        <f>P59</f>
        <v>0</v>
      </c>
      <c r="BD59">
        <f>AZ59*BA59*BB59</f>
        <v>0</v>
      </c>
      <c r="BE59">
        <f>(BC59-AU59)/BB59</f>
        <v>0</v>
      </c>
      <c r="BF59">
        <f>(AS59-AY59)/AY59</f>
        <v>0</v>
      </c>
      <c r="BG59">
        <f>AR59/(AT59+AR59/AY59)</f>
        <v>0</v>
      </c>
      <c r="BH59" t="s">
        <v>414</v>
      </c>
      <c r="BI59">
        <v>0</v>
      </c>
      <c r="BJ59">
        <f>IF(BI59&lt;&gt;0, BI59, BG59)</f>
        <v>0</v>
      </c>
      <c r="BK59">
        <f>1-BJ59/AY59</f>
        <v>0</v>
      </c>
      <c r="BL59">
        <f>(AY59-AX59)/(AY59-BJ59)</f>
        <v>0</v>
      </c>
      <c r="BM59">
        <f>(AS59-AY59)/(AS59-BJ59)</f>
        <v>0</v>
      </c>
      <c r="BN59">
        <f>(AY59-AX59)/(AY59-AR59)</f>
        <v>0</v>
      </c>
      <c r="BO59">
        <f>(AS59-AY59)/(AS59-AR59)</f>
        <v>0</v>
      </c>
      <c r="BP59">
        <f>(BL59*BJ59/AX59)</f>
        <v>0</v>
      </c>
      <c r="BQ59">
        <f>(1-BP59)</f>
        <v>0</v>
      </c>
      <c r="BR59" t="s">
        <v>414</v>
      </c>
      <c r="BS59" t="s">
        <v>414</v>
      </c>
      <c r="BT59" t="s">
        <v>414</v>
      </c>
      <c r="BU59" t="s">
        <v>414</v>
      </c>
      <c r="BV59" t="s">
        <v>414</v>
      </c>
      <c r="BW59" t="s">
        <v>414</v>
      </c>
      <c r="BX59" t="s">
        <v>414</v>
      </c>
      <c r="BY59" t="s">
        <v>414</v>
      </c>
      <c r="BZ59" t="s">
        <v>414</v>
      </c>
      <c r="CA59" t="s">
        <v>414</v>
      </c>
      <c r="CB59" t="s">
        <v>414</v>
      </c>
      <c r="CC59" t="s">
        <v>414</v>
      </c>
      <c r="CD59" t="s">
        <v>414</v>
      </c>
      <c r="CE59" t="s">
        <v>414</v>
      </c>
      <c r="CF59" t="s">
        <v>414</v>
      </c>
      <c r="CG59" t="s">
        <v>414</v>
      </c>
      <c r="CH59" t="s">
        <v>414</v>
      </c>
      <c r="CI59" t="s">
        <v>414</v>
      </c>
      <c r="CJ59">
        <f>$B$11*DH59+$C$11*DI59+$F$11*DT59*(1-DW59)</f>
        <v>0</v>
      </c>
      <c r="CK59">
        <f>CJ59*CL59</f>
        <v>0</v>
      </c>
      <c r="CL59">
        <f>($B$11*$D$9+$C$11*$D$9+$F$11*((EG59+DY59)/MAX(EG59+DY59+EH59, 0.1)*$I$9+EH59/MAX(EG59+DY59+EH59, 0.1)*$J$9))/($B$11+$C$11+$F$11)</f>
        <v>0</v>
      </c>
      <c r="CM59">
        <f>($B$11*$K$9+$C$11*$K$9+$F$11*((EG59+DY59)/MAX(EG59+DY59+EH59, 0.1)*$P$9+EH59/MAX(EG59+DY59+EH59, 0.1)*$Q$9))/($B$11+$C$11+$F$11)</f>
        <v>0</v>
      </c>
      <c r="CN59">
        <v>6</v>
      </c>
      <c r="CO59">
        <v>0.5</v>
      </c>
      <c r="CP59" t="s">
        <v>416</v>
      </c>
      <c r="CQ59">
        <v>2</v>
      </c>
      <c r="CR59">
        <v>1658248319.1</v>
      </c>
      <c r="CS59">
        <v>1200.066</v>
      </c>
      <c r="CT59">
        <v>1250.42</v>
      </c>
      <c r="CU59">
        <v>26.3015</v>
      </c>
      <c r="CV59">
        <v>20.6777</v>
      </c>
      <c r="CW59">
        <v>1170.31</v>
      </c>
      <c r="CX59">
        <v>23.3835</v>
      </c>
      <c r="CY59">
        <v>600.322</v>
      </c>
      <c r="CZ59">
        <v>101.16</v>
      </c>
      <c r="DA59">
        <v>0.100472</v>
      </c>
      <c r="DB59">
        <v>29.1136</v>
      </c>
      <c r="DC59">
        <v>29.0648</v>
      </c>
      <c r="DD59">
        <v>999.9</v>
      </c>
      <c r="DE59">
        <v>0</v>
      </c>
      <c r="DF59">
        <v>0</v>
      </c>
      <c r="DG59">
        <v>9971.879999999999</v>
      </c>
      <c r="DH59">
        <v>0</v>
      </c>
      <c r="DI59">
        <v>1783.99</v>
      </c>
      <c r="DJ59">
        <v>-50.9106</v>
      </c>
      <c r="DK59">
        <v>1232.37</v>
      </c>
      <c r="DL59">
        <v>1276.82</v>
      </c>
      <c r="DM59">
        <v>5.98975</v>
      </c>
      <c r="DN59">
        <v>1250.42</v>
      </c>
      <c r="DO59">
        <v>20.6777</v>
      </c>
      <c r="DP59">
        <v>2.69768</v>
      </c>
      <c r="DQ59">
        <v>2.09176</v>
      </c>
      <c r="DR59">
        <v>22.271</v>
      </c>
      <c r="DS59">
        <v>18.1566</v>
      </c>
      <c r="DT59">
        <v>1499.87</v>
      </c>
      <c r="DU59">
        <v>0.9729910000000001</v>
      </c>
      <c r="DV59">
        <v>0.027009</v>
      </c>
      <c r="DW59">
        <v>0</v>
      </c>
      <c r="DX59">
        <v>856.03</v>
      </c>
      <c r="DY59">
        <v>4.99931</v>
      </c>
      <c r="DZ59">
        <v>19831</v>
      </c>
      <c r="EA59">
        <v>13258.1</v>
      </c>
      <c r="EB59">
        <v>37.062</v>
      </c>
      <c r="EC59">
        <v>38.625</v>
      </c>
      <c r="ED59">
        <v>37.437</v>
      </c>
      <c r="EE59">
        <v>38.125</v>
      </c>
      <c r="EF59">
        <v>38.687</v>
      </c>
      <c r="EG59">
        <v>1454.5</v>
      </c>
      <c r="EH59">
        <v>40.37</v>
      </c>
      <c r="EI59">
        <v>0</v>
      </c>
      <c r="EJ59">
        <v>150.5</v>
      </c>
      <c r="EK59">
        <v>0</v>
      </c>
      <c r="EL59">
        <v>846.6246400000001</v>
      </c>
      <c r="EM59">
        <v>113.443538647791</v>
      </c>
      <c r="EN59">
        <v>1241.192309018933</v>
      </c>
      <c r="EO59">
        <v>19670.548</v>
      </c>
      <c r="EP59">
        <v>15</v>
      </c>
      <c r="EQ59">
        <v>1658248356.1</v>
      </c>
      <c r="ER59" t="s">
        <v>591</v>
      </c>
      <c r="ES59">
        <v>1658248356.1</v>
      </c>
      <c r="ET59">
        <v>1658248350.1</v>
      </c>
      <c r="EU59">
        <v>37</v>
      </c>
      <c r="EV59">
        <v>0.204</v>
      </c>
      <c r="EW59">
        <v>0.019</v>
      </c>
      <c r="EX59">
        <v>29.756</v>
      </c>
      <c r="EY59">
        <v>2.918</v>
      </c>
      <c r="EZ59">
        <v>1250</v>
      </c>
      <c r="FA59">
        <v>21</v>
      </c>
      <c r="FB59">
        <v>0.14</v>
      </c>
      <c r="FC59">
        <v>0.02</v>
      </c>
      <c r="FD59">
        <v>-49.52298780487805</v>
      </c>
      <c r="FE59">
        <v>-19.35460348432067</v>
      </c>
      <c r="FF59">
        <v>2.00788622068511</v>
      </c>
      <c r="FG59">
        <v>0</v>
      </c>
      <c r="FH59">
        <v>1198.471612903226</v>
      </c>
      <c r="FI59">
        <v>0.1964516129017918</v>
      </c>
      <c r="FJ59">
        <v>0.4150017238533657</v>
      </c>
      <c r="FK59">
        <v>1</v>
      </c>
      <c r="FL59">
        <v>5.985426829268293</v>
      </c>
      <c r="FM59">
        <v>0.07838780487804856</v>
      </c>
      <c r="FN59">
        <v>0.01134253282658115</v>
      </c>
      <c r="FO59">
        <v>1</v>
      </c>
      <c r="FP59">
        <v>26.68813870967742</v>
      </c>
      <c r="FQ59">
        <v>-0.1320290322581453</v>
      </c>
      <c r="FR59">
        <v>0.0100214182699616</v>
      </c>
      <c r="FS59">
        <v>1</v>
      </c>
      <c r="FT59">
        <v>3</v>
      </c>
      <c r="FU59">
        <v>4</v>
      </c>
      <c r="FV59" t="s">
        <v>418</v>
      </c>
      <c r="FW59">
        <v>3.17487</v>
      </c>
      <c r="FX59">
        <v>2.79719</v>
      </c>
      <c r="FY59">
        <v>0.211125</v>
      </c>
      <c r="FZ59">
        <v>0.220953</v>
      </c>
      <c r="GA59">
        <v>0.118261</v>
      </c>
      <c r="GB59">
        <v>0.108588</v>
      </c>
      <c r="GC59">
        <v>24467.6</v>
      </c>
      <c r="GD59">
        <v>19248.9</v>
      </c>
      <c r="GE59">
        <v>29135.9</v>
      </c>
      <c r="GF59">
        <v>24176.6</v>
      </c>
      <c r="GG59">
        <v>32533.6</v>
      </c>
      <c r="GH59">
        <v>31476.5</v>
      </c>
      <c r="GI59">
        <v>40554.1</v>
      </c>
      <c r="GJ59">
        <v>39448.4</v>
      </c>
      <c r="GK59">
        <v>2.14285</v>
      </c>
      <c r="GL59">
        <v>1.82967</v>
      </c>
      <c r="GM59">
        <v>0.055097</v>
      </c>
      <c r="GN59">
        <v>0</v>
      </c>
      <c r="GO59">
        <v>28.1662</v>
      </c>
      <c r="GP59">
        <v>999.9</v>
      </c>
      <c r="GQ59">
        <v>52.8</v>
      </c>
      <c r="GR59">
        <v>34.7</v>
      </c>
      <c r="GS59">
        <v>28.9931</v>
      </c>
      <c r="GT59">
        <v>62.5085</v>
      </c>
      <c r="GU59">
        <v>38.774</v>
      </c>
      <c r="GV59">
        <v>1</v>
      </c>
      <c r="GW59">
        <v>0.221428</v>
      </c>
      <c r="GX59">
        <v>1.35377</v>
      </c>
      <c r="GY59">
        <v>20.257</v>
      </c>
      <c r="GZ59">
        <v>5.22253</v>
      </c>
      <c r="HA59">
        <v>11.9081</v>
      </c>
      <c r="HB59">
        <v>4.96185</v>
      </c>
      <c r="HC59">
        <v>3.292</v>
      </c>
      <c r="HD59">
        <v>9999</v>
      </c>
      <c r="HE59">
        <v>9999</v>
      </c>
      <c r="HF59">
        <v>9999</v>
      </c>
      <c r="HG59">
        <v>999.9</v>
      </c>
      <c r="HH59">
        <v>1.87729</v>
      </c>
      <c r="HI59">
        <v>1.87555</v>
      </c>
      <c r="HJ59">
        <v>1.87427</v>
      </c>
      <c r="HK59">
        <v>1.87347</v>
      </c>
      <c r="HL59">
        <v>1.87494</v>
      </c>
      <c r="HM59">
        <v>1.86986</v>
      </c>
      <c r="HN59">
        <v>1.87407</v>
      </c>
      <c r="HO59">
        <v>1.87915</v>
      </c>
      <c r="HP59">
        <v>0</v>
      </c>
      <c r="HQ59">
        <v>0</v>
      </c>
      <c r="HR59">
        <v>0</v>
      </c>
      <c r="HS59">
        <v>0</v>
      </c>
      <c r="HT59" t="s">
        <v>419</v>
      </c>
      <c r="HU59" t="s">
        <v>420</v>
      </c>
      <c r="HV59" t="s">
        <v>421</v>
      </c>
      <c r="HW59" t="s">
        <v>422</v>
      </c>
      <c r="HX59" t="s">
        <v>422</v>
      </c>
      <c r="HY59" t="s">
        <v>421</v>
      </c>
      <c r="HZ59">
        <v>0</v>
      </c>
      <c r="IA59">
        <v>100</v>
      </c>
      <c r="IB59">
        <v>100</v>
      </c>
      <c r="IC59">
        <v>29.756</v>
      </c>
      <c r="ID59">
        <v>2.918</v>
      </c>
      <c r="IE59">
        <v>14.20333376897417</v>
      </c>
      <c r="IF59">
        <v>0.01978926573752289</v>
      </c>
      <c r="IG59">
        <v>-7.274561305773912E-06</v>
      </c>
      <c r="IH59">
        <v>1.119864253144479E-09</v>
      </c>
      <c r="II59">
        <v>1.331992902515507</v>
      </c>
      <c r="IJ59">
        <v>0.1326643661050919</v>
      </c>
      <c r="IK59">
        <v>-0.003773007815557471</v>
      </c>
      <c r="IL59">
        <v>7.139450426060361E-05</v>
      </c>
      <c r="IM59">
        <v>-10</v>
      </c>
      <c r="IN59">
        <v>1836</v>
      </c>
      <c r="IO59">
        <v>-0</v>
      </c>
      <c r="IP59">
        <v>23</v>
      </c>
      <c r="IQ59">
        <v>2</v>
      </c>
      <c r="IR59">
        <v>12.3</v>
      </c>
      <c r="IS59">
        <v>2.67334</v>
      </c>
      <c r="IT59">
        <v>2.3999</v>
      </c>
      <c r="IU59">
        <v>1.42578</v>
      </c>
      <c r="IV59">
        <v>2.27539</v>
      </c>
      <c r="IW59">
        <v>1.54785</v>
      </c>
      <c r="IX59">
        <v>2.4231</v>
      </c>
      <c r="IY59">
        <v>37.8437</v>
      </c>
      <c r="IZ59">
        <v>14.386</v>
      </c>
      <c r="JA59">
        <v>18</v>
      </c>
      <c r="JB59">
        <v>638.439</v>
      </c>
      <c r="JC59">
        <v>418.763</v>
      </c>
      <c r="JD59">
        <v>27.0517</v>
      </c>
      <c r="JE59">
        <v>30.1321</v>
      </c>
      <c r="JF59">
        <v>30.0006</v>
      </c>
      <c r="JG59">
        <v>29.9642</v>
      </c>
      <c r="JH59">
        <v>29.896</v>
      </c>
      <c r="JI59">
        <v>53.5204</v>
      </c>
      <c r="JJ59">
        <v>28.8425</v>
      </c>
      <c r="JK59">
        <v>59.0812</v>
      </c>
      <c r="JL59">
        <v>27.0336</v>
      </c>
      <c r="JM59">
        <v>1249.29</v>
      </c>
      <c r="JN59">
        <v>20.7379</v>
      </c>
      <c r="JO59">
        <v>95.431</v>
      </c>
      <c r="JP59">
        <v>100.361</v>
      </c>
    </row>
    <row r="60" spans="1:276">
      <c r="A60">
        <v>44</v>
      </c>
      <c r="B60">
        <v>1658248473.6</v>
      </c>
      <c r="C60">
        <v>6933</v>
      </c>
      <c r="D60" t="s">
        <v>592</v>
      </c>
      <c r="E60" t="s">
        <v>593</v>
      </c>
      <c r="F60" t="s">
        <v>408</v>
      </c>
      <c r="G60" t="s">
        <v>409</v>
      </c>
      <c r="H60" t="s">
        <v>410</v>
      </c>
      <c r="J60" t="s">
        <v>541</v>
      </c>
      <c r="K60" t="s">
        <v>542</v>
      </c>
      <c r="L60" t="s">
        <v>543</v>
      </c>
      <c r="M60">
        <v>1658248473.6</v>
      </c>
      <c r="N60">
        <f>(O60)/1000</f>
        <v>0</v>
      </c>
      <c r="O60">
        <f>1000*CY60*AM60*(CU60-CV60)/(100*CN60*(1000-AM60*CU60))</f>
        <v>0</v>
      </c>
      <c r="P60">
        <f>CY60*AM60*(CT60-CS60*(1000-AM60*CV60)/(1000-AM60*CU60))/(100*CN60)</f>
        <v>0</v>
      </c>
      <c r="Q60">
        <f>CS60 - IF(AM60&gt;1, P60*CN60*100.0/(AO60*DG60), 0)</f>
        <v>0</v>
      </c>
      <c r="R60">
        <f>((X60-N60/2)*Q60-P60)/(X60+N60/2)</f>
        <v>0</v>
      </c>
      <c r="S60">
        <f>R60*(CZ60+DA60)/1000.0</f>
        <v>0</v>
      </c>
      <c r="T60">
        <f>(CS60 - IF(AM60&gt;1, P60*CN60*100.0/(AO60*DG60), 0))*(CZ60+DA60)/1000.0</f>
        <v>0</v>
      </c>
      <c r="U60">
        <f>2.0/((1/W60-1/V60)+SIGN(W60)*SQRT((1/W60-1/V60)*(1/W60-1/V60) + 4*CO60/((CO60+1)*(CO60+1))*(2*1/W60*1/V60-1/V60*1/V60)))</f>
        <v>0</v>
      </c>
      <c r="V60">
        <f>IF(LEFT(CP60,1)&lt;&gt;"0",IF(LEFT(CP60,1)="1",3.0,CQ60),$D$5+$E$5*(DG60*CZ60/($K$5*1000))+$F$5*(DG60*CZ60/($K$5*1000))*MAX(MIN(CN60,$J$5),$I$5)*MAX(MIN(CN60,$J$5),$I$5)+$G$5*MAX(MIN(CN60,$J$5),$I$5)*(DG60*CZ60/($K$5*1000))+$H$5*(DG60*CZ60/($K$5*1000))*(DG60*CZ60/($K$5*1000)))</f>
        <v>0</v>
      </c>
      <c r="W60">
        <f>N60*(1000-(1000*0.61365*exp(17.502*AA60/(240.97+AA60))/(CZ60+DA60)+CU60)/2)/(1000*0.61365*exp(17.502*AA60/(240.97+AA60))/(CZ60+DA60)-CU60)</f>
        <v>0</v>
      </c>
      <c r="X60">
        <f>1/((CO60+1)/(U60/1.6)+1/(V60/1.37)) + CO60/((CO60+1)/(U60/1.6) + CO60/(V60/1.37))</f>
        <v>0</v>
      </c>
      <c r="Y60">
        <f>(CJ60*CM60)</f>
        <v>0</v>
      </c>
      <c r="Z60">
        <f>(DB60+(Y60+2*0.95*5.67E-8*(((DB60+$B$7)+273)^4-(DB60+273)^4)-44100*N60)/(1.84*29.3*V60+8*0.95*5.67E-8*(DB60+273)^3))</f>
        <v>0</v>
      </c>
      <c r="AA60">
        <f>($C$7*DC60+$D$7*DD60+$E$7*Z60)</f>
        <v>0</v>
      </c>
      <c r="AB60">
        <f>0.61365*exp(17.502*AA60/(240.97+AA60))</f>
        <v>0</v>
      </c>
      <c r="AC60">
        <f>(AD60/AE60*100)</f>
        <v>0</v>
      </c>
      <c r="AD60">
        <f>CU60*(CZ60+DA60)/1000</f>
        <v>0</v>
      </c>
      <c r="AE60">
        <f>0.61365*exp(17.502*DB60/(240.97+DB60))</f>
        <v>0</v>
      </c>
      <c r="AF60">
        <f>(AB60-CU60*(CZ60+DA60)/1000)</f>
        <v>0</v>
      </c>
      <c r="AG60">
        <f>(-N60*44100)</f>
        <v>0</v>
      </c>
      <c r="AH60">
        <f>2*29.3*V60*0.92*(DB60-AA60)</f>
        <v>0</v>
      </c>
      <c r="AI60">
        <f>2*0.95*5.67E-8*(((DB60+$B$7)+273)^4-(AA60+273)^4)</f>
        <v>0</v>
      </c>
      <c r="AJ60">
        <f>Y60+AI60+AG60+AH60</f>
        <v>0</v>
      </c>
      <c r="AK60">
        <v>0</v>
      </c>
      <c r="AL60">
        <v>0</v>
      </c>
      <c r="AM60">
        <f>IF(AK60*$H$13&gt;=AO60,1.0,(AO60/(AO60-AK60*$H$13)))</f>
        <v>0</v>
      </c>
      <c r="AN60">
        <f>(AM60-1)*100</f>
        <v>0</v>
      </c>
      <c r="AO60">
        <f>MAX(0,($B$13+$C$13*DG60)/(1+$D$13*DG60)*CZ60/(DB60+273)*$E$13)</f>
        <v>0</v>
      </c>
      <c r="AP60" t="s">
        <v>414</v>
      </c>
      <c r="AQ60">
        <v>0</v>
      </c>
      <c r="AR60">
        <v>0</v>
      </c>
      <c r="AS60">
        <v>0</v>
      </c>
      <c r="AT60">
        <f>1-AR60/AS60</f>
        <v>0</v>
      </c>
      <c r="AU60">
        <v>-1</v>
      </c>
      <c r="AV60" t="s">
        <v>594</v>
      </c>
      <c r="AW60">
        <v>10409.3</v>
      </c>
      <c r="AX60">
        <v>849.1462000000001</v>
      </c>
      <c r="AY60">
        <v>1240.3</v>
      </c>
      <c r="AZ60">
        <f>1-AX60/AY60</f>
        <v>0</v>
      </c>
      <c r="BA60">
        <v>0.5</v>
      </c>
      <c r="BB60">
        <f>CK60</f>
        <v>0</v>
      </c>
      <c r="BC60">
        <f>P60</f>
        <v>0</v>
      </c>
      <c r="BD60">
        <f>AZ60*BA60*BB60</f>
        <v>0</v>
      </c>
      <c r="BE60">
        <f>(BC60-AU60)/BB60</f>
        <v>0</v>
      </c>
      <c r="BF60">
        <f>(AS60-AY60)/AY60</f>
        <v>0</v>
      </c>
      <c r="BG60">
        <f>AR60/(AT60+AR60/AY60)</f>
        <v>0</v>
      </c>
      <c r="BH60" t="s">
        <v>414</v>
      </c>
      <c r="BI60">
        <v>0</v>
      </c>
      <c r="BJ60">
        <f>IF(BI60&lt;&gt;0, BI60, BG60)</f>
        <v>0</v>
      </c>
      <c r="BK60">
        <f>1-BJ60/AY60</f>
        <v>0</v>
      </c>
      <c r="BL60">
        <f>(AY60-AX60)/(AY60-BJ60)</f>
        <v>0</v>
      </c>
      <c r="BM60">
        <f>(AS60-AY60)/(AS60-BJ60)</f>
        <v>0</v>
      </c>
      <c r="BN60">
        <f>(AY60-AX60)/(AY60-AR60)</f>
        <v>0</v>
      </c>
      <c r="BO60">
        <f>(AS60-AY60)/(AS60-AR60)</f>
        <v>0</v>
      </c>
      <c r="BP60">
        <f>(BL60*BJ60/AX60)</f>
        <v>0</v>
      </c>
      <c r="BQ60">
        <f>(1-BP60)</f>
        <v>0</v>
      </c>
      <c r="BR60" t="s">
        <v>414</v>
      </c>
      <c r="BS60" t="s">
        <v>414</v>
      </c>
      <c r="BT60" t="s">
        <v>414</v>
      </c>
      <c r="BU60" t="s">
        <v>414</v>
      </c>
      <c r="BV60" t="s">
        <v>414</v>
      </c>
      <c r="BW60" t="s">
        <v>414</v>
      </c>
      <c r="BX60" t="s">
        <v>414</v>
      </c>
      <c r="BY60" t="s">
        <v>414</v>
      </c>
      <c r="BZ60" t="s">
        <v>414</v>
      </c>
      <c r="CA60" t="s">
        <v>414</v>
      </c>
      <c r="CB60" t="s">
        <v>414</v>
      </c>
      <c r="CC60" t="s">
        <v>414</v>
      </c>
      <c r="CD60" t="s">
        <v>414</v>
      </c>
      <c r="CE60" t="s">
        <v>414</v>
      </c>
      <c r="CF60" t="s">
        <v>414</v>
      </c>
      <c r="CG60" t="s">
        <v>414</v>
      </c>
      <c r="CH60" t="s">
        <v>414</v>
      </c>
      <c r="CI60" t="s">
        <v>414</v>
      </c>
      <c r="CJ60">
        <f>$B$11*DH60+$C$11*DI60+$F$11*DT60*(1-DW60)</f>
        <v>0</v>
      </c>
      <c r="CK60">
        <f>CJ60*CL60</f>
        <v>0</v>
      </c>
      <c r="CL60">
        <f>($B$11*$D$9+$C$11*$D$9+$F$11*((EG60+DY60)/MAX(EG60+DY60+EH60, 0.1)*$I$9+EH60/MAX(EG60+DY60+EH60, 0.1)*$J$9))/($B$11+$C$11+$F$11)</f>
        <v>0</v>
      </c>
      <c r="CM60">
        <f>($B$11*$K$9+$C$11*$K$9+$F$11*((EG60+DY60)/MAX(EG60+DY60+EH60, 0.1)*$P$9+EH60/MAX(EG60+DY60+EH60, 0.1)*$Q$9))/($B$11+$C$11+$F$11)</f>
        <v>0</v>
      </c>
      <c r="CN60">
        <v>6</v>
      </c>
      <c r="CO60">
        <v>0.5</v>
      </c>
      <c r="CP60" t="s">
        <v>416</v>
      </c>
      <c r="CQ60">
        <v>2</v>
      </c>
      <c r="CR60">
        <v>1658248473.6</v>
      </c>
      <c r="CS60">
        <v>1499.491</v>
      </c>
      <c r="CT60">
        <v>1549.21</v>
      </c>
      <c r="CU60">
        <v>26.126</v>
      </c>
      <c r="CV60">
        <v>20.0981</v>
      </c>
      <c r="CW60">
        <v>1467.44</v>
      </c>
      <c r="CX60">
        <v>22.8607</v>
      </c>
      <c r="CY60">
        <v>600.244</v>
      </c>
      <c r="CZ60">
        <v>101.162</v>
      </c>
      <c r="DA60">
        <v>0.100348</v>
      </c>
      <c r="DB60">
        <v>28.9626</v>
      </c>
      <c r="DC60">
        <v>28.8914</v>
      </c>
      <c r="DD60">
        <v>999.9</v>
      </c>
      <c r="DE60">
        <v>0</v>
      </c>
      <c r="DF60">
        <v>0</v>
      </c>
      <c r="DG60">
        <v>9971.879999999999</v>
      </c>
      <c r="DH60">
        <v>0</v>
      </c>
      <c r="DI60">
        <v>1790.04</v>
      </c>
      <c r="DJ60">
        <v>-50.4512</v>
      </c>
      <c r="DK60">
        <v>1538.96</v>
      </c>
      <c r="DL60">
        <v>1580.98</v>
      </c>
      <c r="DM60">
        <v>6.02796</v>
      </c>
      <c r="DN60">
        <v>1549.21</v>
      </c>
      <c r="DO60">
        <v>20.0981</v>
      </c>
      <c r="DP60">
        <v>2.64295</v>
      </c>
      <c r="DQ60">
        <v>2.03315</v>
      </c>
      <c r="DR60">
        <v>21.9347</v>
      </c>
      <c r="DS60">
        <v>17.7049</v>
      </c>
      <c r="DT60">
        <v>1499.88</v>
      </c>
      <c r="DU60">
        <v>0.973006</v>
      </c>
      <c r="DV60">
        <v>0.0269938</v>
      </c>
      <c r="DW60">
        <v>0</v>
      </c>
      <c r="DX60">
        <v>849.312</v>
      </c>
      <c r="DY60">
        <v>4.99931</v>
      </c>
      <c r="DZ60">
        <v>19777.6</v>
      </c>
      <c r="EA60">
        <v>13258.2</v>
      </c>
      <c r="EB60">
        <v>36.625</v>
      </c>
      <c r="EC60">
        <v>38.5</v>
      </c>
      <c r="ED60">
        <v>37.25</v>
      </c>
      <c r="EE60">
        <v>37.437</v>
      </c>
      <c r="EF60">
        <v>38.312</v>
      </c>
      <c r="EG60">
        <v>1454.53</v>
      </c>
      <c r="EH60">
        <v>40.35</v>
      </c>
      <c r="EI60">
        <v>0</v>
      </c>
      <c r="EJ60">
        <v>154.0999999046326</v>
      </c>
      <c r="EK60">
        <v>0</v>
      </c>
      <c r="EL60">
        <v>849.1462000000001</v>
      </c>
      <c r="EM60">
        <v>-30.32161544937591</v>
      </c>
      <c r="EN60">
        <v>-233.5384603718724</v>
      </c>
      <c r="EO60">
        <v>19764.668</v>
      </c>
      <c r="EP60">
        <v>15</v>
      </c>
      <c r="EQ60">
        <v>1658248492.1</v>
      </c>
      <c r="ER60" t="s">
        <v>595</v>
      </c>
      <c r="ES60">
        <v>1658248492.1</v>
      </c>
      <c r="ET60">
        <v>1658248350.1</v>
      </c>
      <c r="EU60">
        <v>38</v>
      </c>
      <c r="EV60">
        <v>0.439</v>
      </c>
      <c r="EW60">
        <v>0.019</v>
      </c>
      <c r="EX60">
        <v>32.051</v>
      </c>
      <c r="EY60">
        <v>2.918</v>
      </c>
      <c r="EZ60">
        <v>1555</v>
      </c>
      <c r="FA60">
        <v>21</v>
      </c>
      <c r="FB60">
        <v>0.27</v>
      </c>
      <c r="FC60">
        <v>0.02</v>
      </c>
      <c r="FD60">
        <v>-49.10994634146342</v>
      </c>
      <c r="FE60">
        <v>-0.1308459930311868</v>
      </c>
      <c r="FF60">
        <v>0.5452977043680403</v>
      </c>
      <c r="FG60">
        <v>1</v>
      </c>
      <c r="FH60">
        <v>1499.622903225806</v>
      </c>
      <c r="FI60">
        <v>-4.827580645165901</v>
      </c>
      <c r="FJ60">
        <v>0.3962826748379075</v>
      </c>
      <c r="FK60">
        <v>1</v>
      </c>
      <c r="FL60">
        <v>6.076936097560976</v>
      </c>
      <c r="FM60">
        <v>0.1931364459930497</v>
      </c>
      <c r="FN60">
        <v>0.02417303202856225</v>
      </c>
      <c r="FO60">
        <v>1</v>
      </c>
      <c r="FP60">
        <v>26.12951290322581</v>
      </c>
      <c r="FQ60">
        <v>-0.01393064516141555</v>
      </c>
      <c r="FR60">
        <v>0.004649782647399213</v>
      </c>
      <c r="FS60">
        <v>1</v>
      </c>
      <c r="FT60">
        <v>4</v>
      </c>
      <c r="FU60">
        <v>4</v>
      </c>
      <c r="FV60" t="s">
        <v>426</v>
      </c>
      <c r="FW60">
        <v>3.17482</v>
      </c>
      <c r="FX60">
        <v>2.79707</v>
      </c>
      <c r="FY60">
        <v>0.242892</v>
      </c>
      <c r="FZ60">
        <v>0.251955</v>
      </c>
      <c r="GA60">
        <v>0.116412</v>
      </c>
      <c r="GB60">
        <v>0.106458</v>
      </c>
      <c r="GC60">
        <v>23488.1</v>
      </c>
      <c r="GD60">
        <v>18488.8</v>
      </c>
      <c r="GE60">
        <v>29144.3</v>
      </c>
      <c r="GF60">
        <v>24185.3</v>
      </c>
      <c r="GG60">
        <v>32611.2</v>
      </c>
      <c r="GH60">
        <v>31564.7</v>
      </c>
      <c r="GI60">
        <v>40563.3</v>
      </c>
      <c r="GJ60">
        <v>39462.5</v>
      </c>
      <c r="GK60">
        <v>2.14415</v>
      </c>
      <c r="GL60">
        <v>1.83092</v>
      </c>
      <c r="GM60">
        <v>0.0710413</v>
      </c>
      <c r="GN60">
        <v>0</v>
      </c>
      <c r="GO60">
        <v>27.7321</v>
      </c>
      <c r="GP60">
        <v>999.9</v>
      </c>
      <c r="GQ60">
        <v>51.4</v>
      </c>
      <c r="GR60">
        <v>34.8</v>
      </c>
      <c r="GS60">
        <v>28.3822</v>
      </c>
      <c r="GT60">
        <v>62.2885</v>
      </c>
      <c r="GU60">
        <v>38.9062</v>
      </c>
      <c r="GV60">
        <v>1</v>
      </c>
      <c r="GW60">
        <v>0.206568</v>
      </c>
      <c r="GX60">
        <v>-1.19558</v>
      </c>
      <c r="GY60">
        <v>20.2585</v>
      </c>
      <c r="GZ60">
        <v>5.22298</v>
      </c>
      <c r="HA60">
        <v>11.9081</v>
      </c>
      <c r="HB60">
        <v>4.96325</v>
      </c>
      <c r="HC60">
        <v>3.29155</v>
      </c>
      <c r="HD60">
        <v>9999</v>
      </c>
      <c r="HE60">
        <v>9999</v>
      </c>
      <c r="HF60">
        <v>9999</v>
      </c>
      <c r="HG60">
        <v>999.9</v>
      </c>
      <c r="HH60">
        <v>1.87729</v>
      </c>
      <c r="HI60">
        <v>1.87556</v>
      </c>
      <c r="HJ60">
        <v>1.87425</v>
      </c>
      <c r="HK60">
        <v>1.87347</v>
      </c>
      <c r="HL60">
        <v>1.87493</v>
      </c>
      <c r="HM60">
        <v>1.8699</v>
      </c>
      <c r="HN60">
        <v>1.87408</v>
      </c>
      <c r="HO60">
        <v>1.87916</v>
      </c>
      <c r="HP60">
        <v>0</v>
      </c>
      <c r="HQ60">
        <v>0</v>
      </c>
      <c r="HR60">
        <v>0</v>
      </c>
      <c r="HS60">
        <v>0</v>
      </c>
      <c r="HT60" t="s">
        <v>419</v>
      </c>
      <c r="HU60" t="s">
        <v>420</v>
      </c>
      <c r="HV60" t="s">
        <v>421</v>
      </c>
      <c r="HW60" t="s">
        <v>422</v>
      </c>
      <c r="HX60" t="s">
        <v>422</v>
      </c>
      <c r="HY60" t="s">
        <v>421</v>
      </c>
      <c r="HZ60">
        <v>0</v>
      </c>
      <c r="IA60">
        <v>100</v>
      </c>
      <c r="IB60">
        <v>100</v>
      </c>
      <c r="IC60">
        <v>32.051</v>
      </c>
      <c r="ID60">
        <v>3.2653</v>
      </c>
      <c r="IE60">
        <v>14.4063702767029</v>
      </c>
      <c r="IF60">
        <v>0.01978926573752289</v>
      </c>
      <c r="IG60">
        <v>-7.274561305773912E-06</v>
      </c>
      <c r="IH60">
        <v>1.119864253144479E-09</v>
      </c>
      <c r="II60">
        <v>1.351367359644077</v>
      </c>
      <c r="IJ60">
        <v>0.1326643661050919</v>
      </c>
      <c r="IK60">
        <v>-0.003773007815557471</v>
      </c>
      <c r="IL60">
        <v>7.139450426060361E-05</v>
      </c>
      <c r="IM60">
        <v>-10</v>
      </c>
      <c r="IN60">
        <v>1836</v>
      </c>
      <c r="IO60">
        <v>-0</v>
      </c>
      <c r="IP60">
        <v>23</v>
      </c>
      <c r="IQ60">
        <v>2</v>
      </c>
      <c r="IR60">
        <v>2.1</v>
      </c>
      <c r="IS60">
        <v>3.1897</v>
      </c>
      <c r="IT60">
        <v>2.38281</v>
      </c>
      <c r="IU60">
        <v>1.42578</v>
      </c>
      <c r="IV60">
        <v>2.27417</v>
      </c>
      <c r="IW60">
        <v>1.54785</v>
      </c>
      <c r="IX60">
        <v>2.42188</v>
      </c>
      <c r="IY60">
        <v>37.8921</v>
      </c>
      <c r="IZ60">
        <v>14.3597</v>
      </c>
      <c r="JA60">
        <v>18</v>
      </c>
      <c r="JB60">
        <v>639.141</v>
      </c>
      <c r="JC60">
        <v>419.237</v>
      </c>
      <c r="JD60">
        <v>29.3839</v>
      </c>
      <c r="JE60">
        <v>30.0248</v>
      </c>
      <c r="JF60">
        <v>29.9992</v>
      </c>
      <c r="JG60">
        <v>29.9366</v>
      </c>
      <c r="JH60">
        <v>29.8614</v>
      </c>
      <c r="JI60">
        <v>63.8868</v>
      </c>
      <c r="JJ60">
        <v>28.4573</v>
      </c>
      <c r="JK60">
        <v>54.9012</v>
      </c>
      <c r="JL60">
        <v>29.4525</v>
      </c>
      <c r="JM60">
        <v>1550.57</v>
      </c>
      <c r="JN60">
        <v>20.2542</v>
      </c>
      <c r="JO60">
        <v>95.455</v>
      </c>
      <c r="JP60">
        <v>100.397</v>
      </c>
    </row>
    <row r="61" spans="1:276">
      <c r="A61">
        <v>45</v>
      </c>
      <c r="B61">
        <v>1658248613.1</v>
      </c>
      <c r="C61">
        <v>7072.5</v>
      </c>
      <c r="D61" t="s">
        <v>596</v>
      </c>
      <c r="E61" t="s">
        <v>597</v>
      </c>
      <c r="F61" t="s">
        <v>408</v>
      </c>
      <c r="G61" t="s">
        <v>409</v>
      </c>
      <c r="H61" t="s">
        <v>410</v>
      </c>
      <c r="J61" t="s">
        <v>541</v>
      </c>
      <c r="K61" t="s">
        <v>542</v>
      </c>
      <c r="L61" t="s">
        <v>543</v>
      </c>
      <c r="M61">
        <v>1658248613.1</v>
      </c>
      <c r="N61">
        <f>(O61)/1000</f>
        <v>0</v>
      </c>
      <c r="O61">
        <f>1000*CY61*AM61*(CU61-CV61)/(100*CN61*(1000-AM61*CU61))</f>
        <v>0</v>
      </c>
      <c r="P61">
        <f>CY61*AM61*(CT61-CS61*(1000-AM61*CV61)/(1000-AM61*CU61))/(100*CN61)</f>
        <v>0</v>
      </c>
      <c r="Q61">
        <f>CS61 - IF(AM61&gt;1, P61*CN61*100.0/(AO61*DG61), 0)</f>
        <v>0</v>
      </c>
      <c r="R61">
        <f>((X61-N61/2)*Q61-P61)/(X61+N61/2)</f>
        <v>0</v>
      </c>
      <c r="S61">
        <f>R61*(CZ61+DA61)/1000.0</f>
        <v>0</v>
      </c>
      <c r="T61">
        <f>(CS61 - IF(AM61&gt;1, P61*CN61*100.0/(AO61*DG61), 0))*(CZ61+DA61)/1000.0</f>
        <v>0</v>
      </c>
      <c r="U61">
        <f>2.0/((1/W61-1/V61)+SIGN(W61)*SQRT((1/W61-1/V61)*(1/W61-1/V61) + 4*CO61/((CO61+1)*(CO61+1))*(2*1/W61*1/V61-1/V61*1/V61)))</f>
        <v>0</v>
      </c>
      <c r="V61">
        <f>IF(LEFT(CP61,1)&lt;&gt;"0",IF(LEFT(CP61,1)="1",3.0,CQ61),$D$5+$E$5*(DG61*CZ61/($K$5*1000))+$F$5*(DG61*CZ61/($K$5*1000))*MAX(MIN(CN61,$J$5),$I$5)*MAX(MIN(CN61,$J$5),$I$5)+$G$5*MAX(MIN(CN61,$J$5),$I$5)*(DG61*CZ61/($K$5*1000))+$H$5*(DG61*CZ61/($K$5*1000))*(DG61*CZ61/($K$5*1000)))</f>
        <v>0</v>
      </c>
      <c r="W61">
        <f>N61*(1000-(1000*0.61365*exp(17.502*AA61/(240.97+AA61))/(CZ61+DA61)+CU61)/2)/(1000*0.61365*exp(17.502*AA61/(240.97+AA61))/(CZ61+DA61)-CU61)</f>
        <v>0</v>
      </c>
      <c r="X61">
        <f>1/((CO61+1)/(U61/1.6)+1/(V61/1.37)) + CO61/((CO61+1)/(U61/1.6) + CO61/(V61/1.37))</f>
        <v>0</v>
      </c>
      <c r="Y61">
        <f>(CJ61*CM61)</f>
        <v>0</v>
      </c>
      <c r="Z61">
        <f>(DB61+(Y61+2*0.95*5.67E-8*(((DB61+$B$7)+273)^4-(DB61+273)^4)-44100*N61)/(1.84*29.3*V61+8*0.95*5.67E-8*(DB61+273)^3))</f>
        <v>0</v>
      </c>
      <c r="AA61">
        <f>($C$7*DC61+$D$7*DD61+$E$7*Z61)</f>
        <v>0</v>
      </c>
      <c r="AB61">
        <f>0.61365*exp(17.502*AA61/(240.97+AA61))</f>
        <v>0</v>
      </c>
      <c r="AC61">
        <f>(AD61/AE61*100)</f>
        <v>0</v>
      </c>
      <c r="AD61">
        <f>CU61*(CZ61+DA61)/1000</f>
        <v>0</v>
      </c>
      <c r="AE61">
        <f>0.61365*exp(17.502*DB61/(240.97+DB61))</f>
        <v>0</v>
      </c>
      <c r="AF61">
        <f>(AB61-CU61*(CZ61+DA61)/1000)</f>
        <v>0</v>
      </c>
      <c r="AG61">
        <f>(-N61*44100)</f>
        <v>0</v>
      </c>
      <c r="AH61">
        <f>2*29.3*V61*0.92*(DB61-AA61)</f>
        <v>0</v>
      </c>
      <c r="AI61">
        <f>2*0.95*5.67E-8*(((DB61+$B$7)+273)^4-(AA61+273)^4)</f>
        <v>0</v>
      </c>
      <c r="AJ61">
        <f>Y61+AI61+AG61+AH61</f>
        <v>0</v>
      </c>
      <c r="AK61">
        <v>0</v>
      </c>
      <c r="AL61">
        <v>0</v>
      </c>
      <c r="AM61">
        <f>IF(AK61*$H$13&gt;=AO61,1.0,(AO61/(AO61-AK61*$H$13)))</f>
        <v>0</v>
      </c>
      <c r="AN61">
        <f>(AM61-1)*100</f>
        <v>0</v>
      </c>
      <c r="AO61">
        <f>MAX(0,($B$13+$C$13*DG61)/(1+$D$13*DG61)*CZ61/(DB61+273)*$E$13)</f>
        <v>0</v>
      </c>
      <c r="AP61" t="s">
        <v>414</v>
      </c>
      <c r="AQ61">
        <v>0</v>
      </c>
      <c r="AR61">
        <v>0</v>
      </c>
      <c r="AS61">
        <v>0</v>
      </c>
      <c r="AT61">
        <f>1-AR61/AS61</f>
        <v>0</v>
      </c>
      <c r="AU61">
        <v>-1</v>
      </c>
      <c r="AV61" t="s">
        <v>598</v>
      </c>
      <c r="AW61">
        <v>10409.3</v>
      </c>
      <c r="AX61">
        <v>851.8807307692308</v>
      </c>
      <c r="AY61">
        <v>1260.79</v>
      </c>
      <c r="AZ61">
        <f>1-AX61/AY61</f>
        <v>0</v>
      </c>
      <c r="BA61">
        <v>0.5</v>
      </c>
      <c r="BB61">
        <f>CK61</f>
        <v>0</v>
      </c>
      <c r="BC61">
        <f>P61</f>
        <v>0</v>
      </c>
      <c r="BD61">
        <f>AZ61*BA61*BB61</f>
        <v>0</v>
      </c>
      <c r="BE61">
        <f>(BC61-AU61)/BB61</f>
        <v>0</v>
      </c>
      <c r="BF61">
        <f>(AS61-AY61)/AY61</f>
        <v>0</v>
      </c>
      <c r="BG61">
        <f>AR61/(AT61+AR61/AY61)</f>
        <v>0</v>
      </c>
      <c r="BH61" t="s">
        <v>414</v>
      </c>
      <c r="BI61">
        <v>0</v>
      </c>
      <c r="BJ61">
        <f>IF(BI61&lt;&gt;0, BI61, BG61)</f>
        <v>0</v>
      </c>
      <c r="BK61">
        <f>1-BJ61/AY61</f>
        <v>0</v>
      </c>
      <c r="BL61">
        <f>(AY61-AX61)/(AY61-BJ61)</f>
        <v>0</v>
      </c>
      <c r="BM61">
        <f>(AS61-AY61)/(AS61-BJ61)</f>
        <v>0</v>
      </c>
      <c r="BN61">
        <f>(AY61-AX61)/(AY61-AR61)</f>
        <v>0</v>
      </c>
      <c r="BO61">
        <f>(AS61-AY61)/(AS61-AR61)</f>
        <v>0</v>
      </c>
      <c r="BP61">
        <f>(BL61*BJ61/AX61)</f>
        <v>0</v>
      </c>
      <c r="BQ61">
        <f>(1-BP61)</f>
        <v>0</v>
      </c>
      <c r="BR61" t="s">
        <v>414</v>
      </c>
      <c r="BS61" t="s">
        <v>414</v>
      </c>
      <c r="BT61" t="s">
        <v>414</v>
      </c>
      <c r="BU61" t="s">
        <v>414</v>
      </c>
      <c r="BV61" t="s">
        <v>414</v>
      </c>
      <c r="BW61" t="s">
        <v>414</v>
      </c>
      <c r="BX61" t="s">
        <v>414</v>
      </c>
      <c r="BY61" t="s">
        <v>414</v>
      </c>
      <c r="BZ61" t="s">
        <v>414</v>
      </c>
      <c r="CA61" t="s">
        <v>414</v>
      </c>
      <c r="CB61" t="s">
        <v>414</v>
      </c>
      <c r="CC61" t="s">
        <v>414</v>
      </c>
      <c r="CD61" t="s">
        <v>414</v>
      </c>
      <c r="CE61" t="s">
        <v>414</v>
      </c>
      <c r="CF61" t="s">
        <v>414</v>
      </c>
      <c r="CG61" t="s">
        <v>414</v>
      </c>
      <c r="CH61" t="s">
        <v>414</v>
      </c>
      <c r="CI61" t="s">
        <v>414</v>
      </c>
      <c r="CJ61">
        <f>$B$11*DH61+$C$11*DI61+$F$11*DT61*(1-DW61)</f>
        <v>0</v>
      </c>
      <c r="CK61">
        <f>CJ61*CL61</f>
        <v>0</v>
      </c>
      <c r="CL61">
        <f>($B$11*$D$9+$C$11*$D$9+$F$11*((EG61+DY61)/MAX(EG61+DY61+EH61, 0.1)*$I$9+EH61/MAX(EG61+DY61+EH61, 0.1)*$J$9))/($B$11+$C$11+$F$11)</f>
        <v>0</v>
      </c>
      <c r="CM61">
        <f>($B$11*$K$9+$C$11*$K$9+$F$11*((EG61+DY61)/MAX(EG61+DY61+EH61, 0.1)*$P$9+EH61/MAX(EG61+DY61+EH61, 0.1)*$Q$9))/($B$11+$C$11+$F$11)</f>
        <v>0</v>
      </c>
      <c r="CN61">
        <v>6</v>
      </c>
      <c r="CO61">
        <v>0.5</v>
      </c>
      <c r="CP61" t="s">
        <v>416</v>
      </c>
      <c r="CQ61">
        <v>2</v>
      </c>
      <c r="CR61">
        <v>1658248613.1</v>
      </c>
      <c r="CS61">
        <v>1997.11</v>
      </c>
      <c r="CT61">
        <v>2052.81</v>
      </c>
      <c r="CU61">
        <v>27.1921</v>
      </c>
      <c r="CV61">
        <v>21.4413</v>
      </c>
      <c r="CW61">
        <v>1962.98</v>
      </c>
      <c r="CX61">
        <v>23.854</v>
      </c>
      <c r="CY61">
        <v>600.191</v>
      </c>
      <c r="CZ61">
        <v>101.157</v>
      </c>
      <c r="DA61">
        <v>0.0999916</v>
      </c>
      <c r="DB61">
        <v>29.1817</v>
      </c>
      <c r="DC61">
        <v>29.0346</v>
      </c>
      <c r="DD61">
        <v>999.9</v>
      </c>
      <c r="DE61">
        <v>0</v>
      </c>
      <c r="DF61">
        <v>0</v>
      </c>
      <c r="DG61">
        <v>10001.2</v>
      </c>
      <c r="DH61">
        <v>0</v>
      </c>
      <c r="DI61">
        <v>1795.76</v>
      </c>
      <c r="DJ61">
        <v>-55.6926</v>
      </c>
      <c r="DK61">
        <v>2052.94</v>
      </c>
      <c r="DL61">
        <v>2097.79</v>
      </c>
      <c r="DM61">
        <v>5.75089</v>
      </c>
      <c r="DN61">
        <v>2052.81</v>
      </c>
      <c r="DO61">
        <v>21.4413</v>
      </c>
      <c r="DP61">
        <v>2.75066</v>
      </c>
      <c r="DQ61">
        <v>2.16892</v>
      </c>
      <c r="DR61">
        <v>22.591</v>
      </c>
      <c r="DS61">
        <v>18.7346</v>
      </c>
      <c r="DT61">
        <v>1499.99</v>
      </c>
      <c r="DU61">
        <v>0.9729910000000001</v>
      </c>
      <c r="DV61">
        <v>0.027009</v>
      </c>
      <c r="DW61">
        <v>0</v>
      </c>
      <c r="DX61">
        <v>864.934</v>
      </c>
      <c r="DY61">
        <v>4.99931</v>
      </c>
      <c r="DZ61">
        <v>19887.9</v>
      </c>
      <c r="EA61">
        <v>13259.1</v>
      </c>
      <c r="EB61">
        <v>36.625</v>
      </c>
      <c r="EC61">
        <v>38.25</v>
      </c>
      <c r="ED61">
        <v>37.062</v>
      </c>
      <c r="EE61">
        <v>37.437</v>
      </c>
      <c r="EF61">
        <v>38.187</v>
      </c>
      <c r="EG61">
        <v>1454.61</v>
      </c>
      <c r="EH61">
        <v>40.38</v>
      </c>
      <c r="EI61">
        <v>0</v>
      </c>
      <c r="EJ61">
        <v>139.0999999046326</v>
      </c>
      <c r="EK61">
        <v>0</v>
      </c>
      <c r="EL61">
        <v>851.8807307692308</v>
      </c>
      <c r="EM61">
        <v>27.02512817938388</v>
      </c>
      <c r="EN61">
        <v>465.5555550143404</v>
      </c>
      <c r="EO61">
        <v>19681.81923076923</v>
      </c>
      <c r="EP61">
        <v>15</v>
      </c>
      <c r="EQ61">
        <v>1658248492.1</v>
      </c>
      <c r="ER61" t="s">
        <v>595</v>
      </c>
      <c r="ES61">
        <v>1658248492.1</v>
      </c>
      <c r="ET61">
        <v>1658248350.1</v>
      </c>
      <c r="EU61">
        <v>38</v>
      </c>
      <c r="EV61">
        <v>0.439</v>
      </c>
      <c r="EW61">
        <v>0.019</v>
      </c>
      <c r="EX61">
        <v>32.051</v>
      </c>
      <c r="EY61">
        <v>2.918</v>
      </c>
      <c r="EZ61">
        <v>1555</v>
      </c>
      <c r="FA61">
        <v>21</v>
      </c>
      <c r="FB61">
        <v>0.27</v>
      </c>
      <c r="FC61">
        <v>0.02</v>
      </c>
      <c r="FD61">
        <v>-50.91245853658535</v>
      </c>
      <c r="FE61">
        <v>-20.64202369337968</v>
      </c>
      <c r="FF61">
        <v>2.30050946573565</v>
      </c>
      <c r="FG61">
        <v>0</v>
      </c>
      <c r="FH61">
        <v>1998.595161290322</v>
      </c>
      <c r="FI61">
        <v>-15.7954838709729</v>
      </c>
      <c r="FJ61">
        <v>1.186893127693508</v>
      </c>
      <c r="FK61">
        <v>0</v>
      </c>
      <c r="FL61">
        <v>5.755108536585365</v>
      </c>
      <c r="FM61">
        <v>0.08632745644598365</v>
      </c>
      <c r="FN61">
        <v>0.01500660221547639</v>
      </c>
      <c r="FO61">
        <v>1</v>
      </c>
      <c r="FP61">
        <v>27.20434516129032</v>
      </c>
      <c r="FQ61">
        <v>-0.07830967741941507</v>
      </c>
      <c r="FR61">
        <v>0.005975208929249236</v>
      </c>
      <c r="FS61">
        <v>1</v>
      </c>
      <c r="FT61">
        <v>2</v>
      </c>
      <c r="FU61">
        <v>4</v>
      </c>
      <c r="FV61" t="s">
        <v>478</v>
      </c>
      <c r="FW61">
        <v>3.17504</v>
      </c>
      <c r="FX61">
        <v>2.79696</v>
      </c>
      <c r="FY61">
        <v>0.288646</v>
      </c>
      <c r="FZ61">
        <v>0.297125</v>
      </c>
      <c r="GA61">
        <v>0.119976</v>
      </c>
      <c r="GB61">
        <v>0.11142</v>
      </c>
      <c r="GC61">
        <v>22078.9</v>
      </c>
      <c r="GD61">
        <v>17378.1</v>
      </c>
      <c r="GE61">
        <v>29159</v>
      </c>
      <c r="GF61">
        <v>24194.5</v>
      </c>
      <c r="GG61">
        <v>32493.2</v>
      </c>
      <c r="GH61">
        <v>31401.4</v>
      </c>
      <c r="GI61">
        <v>40581.7</v>
      </c>
      <c r="GJ61">
        <v>39478.3</v>
      </c>
      <c r="GK61">
        <v>2.1467</v>
      </c>
      <c r="GL61">
        <v>1.83963</v>
      </c>
      <c r="GM61">
        <v>0.0718608</v>
      </c>
      <c r="GN61">
        <v>0</v>
      </c>
      <c r="GO61">
        <v>27.8622</v>
      </c>
      <c r="GP61">
        <v>999.9</v>
      </c>
      <c r="GQ61">
        <v>50.3</v>
      </c>
      <c r="GR61">
        <v>34.9</v>
      </c>
      <c r="GS61">
        <v>27.9309</v>
      </c>
      <c r="GT61">
        <v>62.5385</v>
      </c>
      <c r="GU61">
        <v>39.3229</v>
      </c>
      <c r="GV61">
        <v>1</v>
      </c>
      <c r="GW61">
        <v>0.182871</v>
      </c>
      <c r="GX61">
        <v>0.721656</v>
      </c>
      <c r="GY61">
        <v>20.2607</v>
      </c>
      <c r="GZ61">
        <v>5.21909</v>
      </c>
      <c r="HA61">
        <v>11.9081</v>
      </c>
      <c r="HB61">
        <v>4.9632</v>
      </c>
      <c r="HC61">
        <v>3.2913</v>
      </c>
      <c r="HD61">
        <v>9999</v>
      </c>
      <c r="HE61">
        <v>9999</v>
      </c>
      <c r="HF61">
        <v>9999</v>
      </c>
      <c r="HG61">
        <v>999.9</v>
      </c>
      <c r="HH61">
        <v>1.87729</v>
      </c>
      <c r="HI61">
        <v>1.87559</v>
      </c>
      <c r="HJ61">
        <v>1.87428</v>
      </c>
      <c r="HK61">
        <v>1.87347</v>
      </c>
      <c r="HL61">
        <v>1.87497</v>
      </c>
      <c r="HM61">
        <v>1.86987</v>
      </c>
      <c r="HN61">
        <v>1.87408</v>
      </c>
      <c r="HO61">
        <v>1.87915</v>
      </c>
      <c r="HP61">
        <v>0</v>
      </c>
      <c r="HQ61">
        <v>0</v>
      </c>
      <c r="HR61">
        <v>0</v>
      </c>
      <c r="HS61">
        <v>0</v>
      </c>
      <c r="HT61" t="s">
        <v>419</v>
      </c>
      <c r="HU61" t="s">
        <v>420</v>
      </c>
      <c r="HV61" t="s">
        <v>421</v>
      </c>
      <c r="HW61" t="s">
        <v>422</v>
      </c>
      <c r="HX61" t="s">
        <v>422</v>
      </c>
      <c r="HY61" t="s">
        <v>421</v>
      </c>
      <c r="HZ61">
        <v>0</v>
      </c>
      <c r="IA61">
        <v>100</v>
      </c>
      <c r="IB61">
        <v>100</v>
      </c>
      <c r="IC61">
        <v>34.13</v>
      </c>
      <c r="ID61">
        <v>3.3381</v>
      </c>
      <c r="IE61">
        <v>14.84612731501512</v>
      </c>
      <c r="IF61">
        <v>0.01978926573752289</v>
      </c>
      <c r="IG61">
        <v>-7.274561305773912E-06</v>
      </c>
      <c r="IH61">
        <v>1.119864253144479E-09</v>
      </c>
      <c r="II61">
        <v>1.351367359644077</v>
      </c>
      <c r="IJ61">
        <v>0.1326643661050919</v>
      </c>
      <c r="IK61">
        <v>-0.003773007815557471</v>
      </c>
      <c r="IL61">
        <v>7.139450426060361E-05</v>
      </c>
      <c r="IM61">
        <v>-10</v>
      </c>
      <c r="IN61">
        <v>1836</v>
      </c>
      <c r="IO61">
        <v>-0</v>
      </c>
      <c r="IP61">
        <v>23</v>
      </c>
      <c r="IQ61">
        <v>2</v>
      </c>
      <c r="IR61">
        <v>4.4</v>
      </c>
      <c r="IS61">
        <v>4.00635</v>
      </c>
      <c r="IT61">
        <v>2.35474</v>
      </c>
      <c r="IU61">
        <v>1.42578</v>
      </c>
      <c r="IV61">
        <v>2.27417</v>
      </c>
      <c r="IW61">
        <v>1.54785</v>
      </c>
      <c r="IX61">
        <v>2.39502</v>
      </c>
      <c r="IY61">
        <v>37.8921</v>
      </c>
      <c r="IZ61">
        <v>14.3509</v>
      </c>
      <c r="JA61">
        <v>18</v>
      </c>
      <c r="JB61">
        <v>639.0650000000001</v>
      </c>
      <c r="JC61">
        <v>422.971</v>
      </c>
      <c r="JD61">
        <v>27.3568</v>
      </c>
      <c r="JE61">
        <v>29.7481</v>
      </c>
      <c r="JF61">
        <v>29.9996</v>
      </c>
      <c r="JG61">
        <v>29.7429</v>
      </c>
      <c r="JH61">
        <v>29.684</v>
      </c>
      <c r="JI61">
        <v>80.2122</v>
      </c>
      <c r="JJ61">
        <v>22.5478</v>
      </c>
      <c r="JK61">
        <v>52.9167</v>
      </c>
      <c r="JL61">
        <v>27.3447</v>
      </c>
      <c r="JM61">
        <v>2054.08</v>
      </c>
      <c r="JN61">
        <v>21.4059</v>
      </c>
      <c r="JO61">
        <v>95.5004</v>
      </c>
      <c r="JP61">
        <v>100.436</v>
      </c>
    </row>
    <row r="62" spans="1:276">
      <c r="A62">
        <v>46</v>
      </c>
      <c r="B62">
        <v>1658251718</v>
      </c>
      <c r="C62">
        <v>10177.40000009537</v>
      </c>
      <c r="D62" t="s">
        <v>599</v>
      </c>
      <c r="E62" t="s">
        <v>600</v>
      </c>
      <c r="F62" t="s">
        <v>408</v>
      </c>
      <c r="G62" t="s">
        <v>601</v>
      </c>
      <c r="H62" t="s">
        <v>410</v>
      </c>
      <c r="J62" t="s">
        <v>541</v>
      </c>
      <c r="K62" t="s">
        <v>481</v>
      </c>
      <c r="L62" t="s">
        <v>602</v>
      </c>
      <c r="M62">
        <v>1658251718</v>
      </c>
      <c r="N62">
        <f>(O62)/1000</f>
        <v>0</v>
      </c>
      <c r="O62">
        <f>1000*CY62*AM62*(CU62-CV62)/(100*CN62*(1000-AM62*CU62))</f>
        <v>0</v>
      </c>
      <c r="P62">
        <f>CY62*AM62*(CT62-CS62*(1000-AM62*CV62)/(1000-AM62*CU62))/(100*CN62)</f>
        <v>0</v>
      </c>
      <c r="Q62">
        <f>CS62 - IF(AM62&gt;1, P62*CN62*100.0/(AO62*DG62), 0)</f>
        <v>0</v>
      </c>
      <c r="R62">
        <f>((X62-N62/2)*Q62-P62)/(X62+N62/2)</f>
        <v>0</v>
      </c>
      <c r="S62">
        <f>R62*(CZ62+DA62)/1000.0</f>
        <v>0</v>
      </c>
      <c r="T62">
        <f>(CS62 - IF(AM62&gt;1, P62*CN62*100.0/(AO62*DG62), 0))*(CZ62+DA62)/1000.0</f>
        <v>0</v>
      </c>
      <c r="U62">
        <f>2.0/((1/W62-1/V62)+SIGN(W62)*SQRT((1/W62-1/V62)*(1/W62-1/V62) + 4*CO62/((CO62+1)*(CO62+1))*(2*1/W62*1/V62-1/V62*1/V62)))</f>
        <v>0</v>
      </c>
      <c r="V62">
        <f>IF(LEFT(CP62,1)&lt;&gt;"0",IF(LEFT(CP62,1)="1",3.0,CQ62),$D$5+$E$5*(DG62*CZ62/($K$5*1000))+$F$5*(DG62*CZ62/($K$5*1000))*MAX(MIN(CN62,$J$5),$I$5)*MAX(MIN(CN62,$J$5),$I$5)+$G$5*MAX(MIN(CN62,$J$5),$I$5)*(DG62*CZ62/($K$5*1000))+$H$5*(DG62*CZ62/($K$5*1000))*(DG62*CZ62/($K$5*1000)))</f>
        <v>0</v>
      </c>
      <c r="W62">
        <f>N62*(1000-(1000*0.61365*exp(17.502*AA62/(240.97+AA62))/(CZ62+DA62)+CU62)/2)/(1000*0.61365*exp(17.502*AA62/(240.97+AA62))/(CZ62+DA62)-CU62)</f>
        <v>0</v>
      </c>
      <c r="X62">
        <f>1/((CO62+1)/(U62/1.6)+1/(V62/1.37)) + CO62/((CO62+1)/(U62/1.6) + CO62/(V62/1.37))</f>
        <v>0</v>
      </c>
      <c r="Y62">
        <f>(CJ62*CM62)</f>
        <v>0</v>
      </c>
      <c r="Z62">
        <f>(DB62+(Y62+2*0.95*5.67E-8*(((DB62+$B$7)+273)^4-(DB62+273)^4)-44100*N62)/(1.84*29.3*V62+8*0.95*5.67E-8*(DB62+273)^3))</f>
        <v>0</v>
      </c>
      <c r="AA62">
        <f>($C$7*DC62+$D$7*DD62+$E$7*Z62)</f>
        <v>0</v>
      </c>
      <c r="AB62">
        <f>0.61365*exp(17.502*AA62/(240.97+AA62))</f>
        <v>0</v>
      </c>
      <c r="AC62">
        <f>(AD62/AE62*100)</f>
        <v>0</v>
      </c>
      <c r="AD62">
        <f>CU62*(CZ62+DA62)/1000</f>
        <v>0</v>
      </c>
      <c r="AE62">
        <f>0.61365*exp(17.502*DB62/(240.97+DB62))</f>
        <v>0</v>
      </c>
      <c r="AF62">
        <f>(AB62-CU62*(CZ62+DA62)/1000)</f>
        <v>0</v>
      </c>
      <c r="AG62">
        <f>(-N62*44100)</f>
        <v>0</v>
      </c>
      <c r="AH62">
        <f>2*29.3*V62*0.92*(DB62-AA62)</f>
        <v>0</v>
      </c>
      <c r="AI62">
        <f>2*0.95*5.67E-8*(((DB62+$B$7)+273)^4-(AA62+273)^4)</f>
        <v>0</v>
      </c>
      <c r="AJ62">
        <f>Y62+AI62+AG62+AH62</f>
        <v>0</v>
      </c>
      <c r="AK62">
        <v>0</v>
      </c>
      <c r="AL62">
        <v>0</v>
      </c>
      <c r="AM62">
        <f>IF(AK62*$H$13&gt;=AO62,1.0,(AO62/(AO62-AK62*$H$13)))</f>
        <v>0</v>
      </c>
      <c r="AN62">
        <f>(AM62-1)*100</f>
        <v>0</v>
      </c>
      <c r="AO62">
        <f>MAX(0,($B$13+$C$13*DG62)/(1+$D$13*DG62)*CZ62/(DB62+273)*$E$13)</f>
        <v>0</v>
      </c>
      <c r="AP62" t="s">
        <v>414</v>
      </c>
      <c r="AQ62">
        <v>0</v>
      </c>
      <c r="AR62">
        <v>0</v>
      </c>
      <c r="AS62">
        <v>0</v>
      </c>
      <c r="AT62">
        <f>1-AR62/AS62</f>
        <v>0</v>
      </c>
      <c r="AU62">
        <v>-1</v>
      </c>
      <c r="AV62" t="s">
        <v>603</v>
      </c>
      <c r="AW62">
        <v>10447</v>
      </c>
      <c r="AX62">
        <v>753.6200384615385</v>
      </c>
      <c r="AY62">
        <v>956.5599999999999</v>
      </c>
      <c r="AZ62">
        <f>1-AX62/AY62</f>
        <v>0</v>
      </c>
      <c r="BA62">
        <v>0.5</v>
      </c>
      <c r="BB62">
        <f>CK62</f>
        <v>0</v>
      </c>
      <c r="BC62">
        <f>P62</f>
        <v>0</v>
      </c>
      <c r="BD62">
        <f>AZ62*BA62*BB62</f>
        <v>0</v>
      </c>
      <c r="BE62">
        <f>(BC62-AU62)/BB62</f>
        <v>0</v>
      </c>
      <c r="BF62">
        <f>(AS62-AY62)/AY62</f>
        <v>0</v>
      </c>
      <c r="BG62">
        <f>AR62/(AT62+AR62/AY62)</f>
        <v>0</v>
      </c>
      <c r="BH62" t="s">
        <v>414</v>
      </c>
      <c r="BI62">
        <v>0</v>
      </c>
      <c r="BJ62">
        <f>IF(BI62&lt;&gt;0, BI62, BG62)</f>
        <v>0</v>
      </c>
      <c r="BK62">
        <f>1-BJ62/AY62</f>
        <v>0</v>
      </c>
      <c r="BL62">
        <f>(AY62-AX62)/(AY62-BJ62)</f>
        <v>0</v>
      </c>
      <c r="BM62">
        <f>(AS62-AY62)/(AS62-BJ62)</f>
        <v>0</v>
      </c>
      <c r="BN62">
        <f>(AY62-AX62)/(AY62-AR62)</f>
        <v>0</v>
      </c>
      <c r="BO62">
        <f>(AS62-AY62)/(AS62-AR62)</f>
        <v>0</v>
      </c>
      <c r="BP62">
        <f>(BL62*BJ62/AX62)</f>
        <v>0</v>
      </c>
      <c r="BQ62">
        <f>(1-BP62)</f>
        <v>0</v>
      </c>
      <c r="BR62" t="s">
        <v>414</v>
      </c>
      <c r="BS62" t="s">
        <v>414</v>
      </c>
      <c r="BT62" t="s">
        <v>414</v>
      </c>
      <c r="BU62" t="s">
        <v>414</v>
      </c>
      <c r="BV62" t="s">
        <v>414</v>
      </c>
      <c r="BW62" t="s">
        <v>414</v>
      </c>
      <c r="BX62" t="s">
        <v>414</v>
      </c>
      <c r="BY62" t="s">
        <v>414</v>
      </c>
      <c r="BZ62" t="s">
        <v>414</v>
      </c>
      <c r="CA62" t="s">
        <v>414</v>
      </c>
      <c r="CB62" t="s">
        <v>414</v>
      </c>
      <c r="CC62" t="s">
        <v>414</v>
      </c>
      <c r="CD62" t="s">
        <v>414</v>
      </c>
      <c r="CE62" t="s">
        <v>414</v>
      </c>
      <c r="CF62" t="s">
        <v>414</v>
      </c>
      <c r="CG62" t="s">
        <v>414</v>
      </c>
      <c r="CH62" t="s">
        <v>414</v>
      </c>
      <c r="CI62" t="s">
        <v>414</v>
      </c>
      <c r="CJ62">
        <f>$B$11*DH62+$C$11*DI62+$F$11*DT62*(1-DW62)</f>
        <v>0</v>
      </c>
      <c r="CK62">
        <f>CJ62*CL62</f>
        <v>0</v>
      </c>
      <c r="CL62">
        <f>($B$11*$D$9+$C$11*$D$9+$F$11*((EG62+DY62)/MAX(EG62+DY62+EH62, 0.1)*$I$9+EH62/MAX(EG62+DY62+EH62, 0.1)*$J$9))/($B$11+$C$11+$F$11)</f>
        <v>0</v>
      </c>
      <c r="CM62">
        <f>($B$11*$K$9+$C$11*$K$9+$F$11*((EG62+DY62)/MAX(EG62+DY62+EH62, 0.1)*$P$9+EH62/MAX(EG62+DY62+EH62, 0.1)*$Q$9))/($B$11+$C$11+$F$11)</f>
        <v>0</v>
      </c>
      <c r="CN62">
        <v>6</v>
      </c>
      <c r="CO62">
        <v>0.5</v>
      </c>
      <c r="CP62" t="s">
        <v>416</v>
      </c>
      <c r="CQ62">
        <v>2</v>
      </c>
      <c r="CR62">
        <v>1658251718</v>
      </c>
      <c r="CS62">
        <v>410.08</v>
      </c>
      <c r="CT62">
        <v>430.629</v>
      </c>
      <c r="CU62">
        <v>23.4577</v>
      </c>
      <c r="CV62">
        <v>19.1127</v>
      </c>
      <c r="CW62">
        <v>388.457</v>
      </c>
      <c r="CX62">
        <v>20.5807</v>
      </c>
      <c r="CY62">
        <v>600.1130000000001</v>
      </c>
      <c r="CZ62">
        <v>101.111</v>
      </c>
      <c r="DA62">
        <v>0.0998728</v>
      </c>
      <c r="DB62">
        <v>28.201</v>
      </c>
      <c r="DC62">
        <v>28.9332</v>
      </c>
      <c r="DD62">
        <v>999.9</v>
      </c>
      <c r="DE62">
        <v>0</v>
      </c>
      <c r="DF62">
        <v>0</v>
      </c>
      <c r="DG62">
        <v>10028.1</v>
      </c>
      <c r="DH62">
        <v>0</v>
      </c>
      <c r="DI62">
        <v>114.608</v>
      </c>
      <c r="DJ62">
        <v>-20.6713</v>
      </c>
      <c r="DK62">
        <v>419.904</v>
      </c>
      <c r="DL62">
        <v>439.02</v>
      </c>
      <c r="DM62">
        <v>4.57391</v>
      </c>
      <c r="DN62">
        <v>430.629</v>
      </c>
      <c r="DO62">
        <v>19.1127</v>
      </c>
      <c r="DP62">
        <v>2.39499</v>
      </c>
      <c r="DQ62">
        <v>1.93252</v>
      </c>
      <c r="DR62">
        <v>20.3299</v>
      </c>
      <c r="DS62">
        <v>16.902</v>
      </c>
      <c r="DT62">
        <v>1500.14</v>
      </c>
      <c r="DU62">
        <v>0.972996</v>
      </c>
      <c r="DV62">
        <v>0.0270038</v>
      </c>
      <c r="DW62">
        <v>0</v>
      </c>
      <c r="DX62">
        <v>754.296</v>
      </c>
      <c r="DY62">
        <v>4.99931</v>
      </c>
      <c r="DZ62">
        <v>18014.4</v>
      </c>
      <c r="EA62">
        <v>13260.5</v>
      </c>
      <c r="EB62">
        <v>38.687</v>
      </c>
      <c r="EC62">
        <v>41</v>
      </c>
      <c r="ED62">
        <v>39.187</v>
      </c>
      <c r="EE62">
        <v>40.062</v>
      </c>
      <c r="EF62">
        <v>40.125</v>
      </c>
      <c r="EG62">
        <v>1454.77</v>
      </c>
      <c r="EH62">
        <v>40.37</v>
      </c>
      <c r="EI62">
        <v>0</v>
      </c>
      <c r="EJ62">
        <v>3104.799999952316</v>
      </c>
      <c r="EK62">
        <v>0</v>
      </c>
      <c r="EL62">
        <v>753.6200384615385</v>
      </c>
      <c r="EM62">
        <v>5.469025638616482</v>
      </c>
      <c r="EN62">
        <v>-553.1897449405508</v>
      </c>
      <c r="EO62">
        <v>18084.1</v>
      </c>
      <c r="EP62">
        <v>15</v>
      </c>
      <c r="EQ62">
        <v>1658251748</v>
      </c>
      <c r="ER62" t="s">
        <v>604</v>
      </c>
      <c r="ES62">
        <v>1658251745</v>
      </c>
      <c r="ET62">
        <v>1658251748</v>
      </c>
      <c r="EU62">
        <v>39</v>
      </c>
      <c r="EV62">
        <v>-0.178</v>
      </c>
      <c r="EW62">
        <v>0.065</v>
      </c>
      <c r="EX62">
        <v>21.623</v>
      </c>
      <c r="EY62">
        <v>2.877</v>
      </c>
      <c r="EZ62">
        <v>431</v>
      </c>
      <c r="FA62">
        <v>19</v>
      </c>
      <c r="FB62">
        <v>0.21</v>
      </c>
      <c r="FC62">
        <v>0.02</v>
      </c>
      <c r="FD62">
        <v>-20.57875</v>
      </c>
      <c r="FE62">
        <v>-0.1940015009380241</v>
      </c>
      <c r="FF62">
        <v>0.06438456725023484</v>
      </c>
      <c r="FG62">
        <v>1</v>
      </c>
      <c r="FH62">
        <v>409.9803666666667</v>
      </c>
      <c r="FI62">
        <v>-0.3999377085650057</v>
      </c>
      <c r="FJ62">
        <v>0.032763275511194</v>
      </c>
      <c r="FK62">
        <v>1</v>
      </c>
      <c r="FL62">
        <v>4.600172</v>
      </c>
      <c r="FM62">
        <v>-0.3164150093808798</v>
      </c>
      <c r="FN62">
        <v>0.03099412897630783</v>
      </c>
      <c r="FO62">
        <v>1</v>
      </c>
      <c r="FP62">
        <v>23.71134333333333</v>
      </c>
      <c r="FQ62">
        <v>-0.2641948832036053</v>
      </c>
      <c r="FR62">
        <v>0.01956659880737812</v>
      </c>
      <c r="FS62">
        <v>1</v>
      </c>
      <c r="FT62">
        <v>4</v>
      </c>
      <c r="FU62">
        <v>4</v>
      </c>
      <c r="FV62" t="s">
        <v>426</v>
      </c>
      <c r="FW62">
        <v>3.17265</v>
      </c>
      <c r="FX62">
        <v>2.79708</v>
      </c>
      <c r="FY62">
        <v>0.0978311</v>
      </c>
      <c r="FZ62">
        <v>0.106397</v>
      </c>
      <c r="GA62">
        <v>0.107649</v>
      </c>
      <c r="GB62">
        <v>0.102336</v>
      </c>
      <c r="GC62">
        <v>27893.6</v>
      </c>
      <c r="GD62">
        <v>22026</v>
      </c>
      <c r="GE62">
        <v>29048.3</v>
      </c>
      <c r="GF62">
        <v>24121</v>
      </c>
      <c r="GG62">
        <v>32810.6</v>
      </c>
      <c r="GH62">
        <v>31626.7</v>
      </c>
      <c r="GI62">
        <v>40407.5</v>
      </c>
      <c r="GJ62">
        <v>39361</v>
      </c>
      <c r="GK62">
        <v>2.12295</v>
      </c>
      <c r="GL62">
        <v>1.80667</v>
      </c>
      <c r="GM62">
        <v>0.0607818</v>
      </c>
      <c r="GN62">
        <v>0</v>
      </c>
      <c r="GO62">
        <v>27.9415</v>
      </c>
      <c r="GP62">
        <v>999.9</v>
      </c>
      <c r="GQ62">
        <v>46.6</v>
      </c>
      <c r="GR62">
        <v>34.4</v>
      </c>
      <c r="GS62">
        <v>25.1794</v>
      </c>
      <c r="GT62">
        <v>61.9576</v>
      </c>
      <c r="GU62">
        <v>34.1867</v>
      </c>
      <c r="GV62">
        <v>1</v>
      </c>
      <c r="GW62">
        <v>0.350315</v>
      </c>
      <c r="GX62">
        <v>2.11056</v>
      </c>
      <c r="GY62">
        <v>20.2505</v>
      </c>
      <c r="GZ62">
        <v>5.22747</v>
      </c>
      <c r="HA62">
        <v>11.9108</v>
      </c>
      <c r="HB62">
        <v>4.9638</v>
      </c>
      <c r="HC62">
        <v>3.292</v>
      </c>
      <c r="HD62">
        <v>9999</v>
      </c>
      <c r="HE62">
        <v>9999</v>
      </c>
      <c r="HF62">
        <v>9999</v>
      </c>
      <c r="HG62">
        <v>999.9</v>
      </c>
      <c r="HH62">
        <v>1.87722</v>
      </c>
      <c r="HI62">
        <v>1.87546</v>
      </c>
      <c r="HJ62">
        <v>1.87423</v>
      </c>
      <c r="HK62">
        <v>1.87339</v>
      </c>
      <c r="HL62">
        <v>1.87485</v>
      </c>
      <c r="HM62">
        <v>1.86981</v>
      </c>
      <c r="HN62">
        <v>1.87405</v>
      </c>
      <c r="HO62">
        <v>1.87912</v>
      </c>
      <c r="HP62">
        <v>0</v>
      </c>
      <c r="HQ62">
        <v>0</v>
      </c>
      <c r="HR62">
        <v>0</v>
      </c>
      <c r="HS62">
        <v>0</v>
      </c>
      <c r="HT62" t="s">
        <v>419</v>
      </c>
      <c r="HU62" t="s">
        <v>420</v>
      </c>
      <c r="HV62" t="s">
        <v>421</v>
      </c>
      <c r="HW62" t="s">
        <v>422</v>
      </c>
      <c r="HX62" t="s">
        <v>422</v>
      </c>
      <c r="HY62" t="s">
        <v>421</v>
      </c>
      <c r="HZ62">
        <v>0</v>
      </c>
      <c r="IA62">
        <v>100</v>
      </c>
      <c r="IB62">
        <v>100</v>
      </c>
      <c r="IC62">
        <v>21.623</v>
      </c>
      <c r="ID62">
        <v>2.877</v>
      </c>
      <c r="IE62">
        <v>14.84612731501512</v>
      </c>
      <c r="IF62">
        <v>0.01978926573752289</v>
      </c>
      <c r="IG62">
        <v>-7.274561305773912E-06</v>
      </c>
      <c r="IH62">
        <v>1.119864253144479E-09</v>
      </c>
      <c r="II62">
        <v>1.351367359644077</v>
      </c>
      <c r="IJ62">
        <v>0.1326643661050919</v>
      </c>
      <c r="IK62">
        <v>-0.003773007815557471</v>
      </c>
      <c r="IL62">
        <v>7.139450426060361E-05</v>
      </c>
      <c r="IM62">
        <v>-10</v>
      </c>
      <c r="IN62">
        <v>1836</v>
      </c>
      <c r="IO62">
        <v>-0</v>
      </c>
      <c r="IP62">
        <v>23</v>
      </c>
      <c r="IQ62">
        <v>53.8</v>
      </c>
      <c r="IR62">
        <v>56.1</v>
      </c>
      <c r="IS62">
        <v>1.09985</v>
      </c>
      <c r="IT62">
        <v>2.42065</v>
      </c>
      <c r="IU62">
        <v>1.42578</v>
      </c>
      <c r="IV62">
        <v>2.27417</v>
      </c>
      <c r="IW62">
        <v>1.54785</v>
      </c>
      <c r="IX62">
        <v>2.40356</v>
      </c>
      <c r="IY62">
        <v>36.9794</v>
      </c>
      <c r="IZ62">
        <v>14.027</v>
      </c>
      <c r="JA62">
        <v>18</v>
      </c>
      <c r="JB62">
        <v>639.269</v>
      </c>
      <c r="JC62">
        <v>416.177</v>
      </c>
      <c r="JD62">
        <v>25.1767</v>
      </c>
      <c r="JE62">
        <v>31.6658</v>
      </c>
      <c r="JF62">
        <v>29.9984</v>
      </c>
      <c r="JG62">
        <v>31.53</v>
      </c>
      <c r="JH62">
        <v>31.4457</v>
      </c>
      <c r="JI62">
        <v>22.0402</v>
      </c>
      <c r="JJ62">
        <v>22.6216</v>
      </c>
      <c r="JK62">
        <v>27.9457</v>
      </c>
      <c r="JL62">
        <v>25.2753</v>
      </c>
      <c r="JM62">
        <v>430.62</v>
      </c>
      <c r="JN62">
        <v>19.1653</v>
      </c>
      <c r="JO62">
        <v>95.1103</v>
      </c>
      <c r="JP62">
        <v>100.135</v>
      </c>
    </row>
    <row r="63" spans="1:276">
      <c r="A63">
        <v>47</v>
      </c>
      <c r="B63">
        <v>1658251923.5</v>
      </c>
      <c r="C63">
        <v>10382.90000009537</v>
      </c>
      <c r="D63" t="s">
        <v>605</v>
      </c>
      <c r="E63" t="s">
        <v>606</v>
      </c>
      <c r="F63" t="s">
        <v>408</v>
      </c>
      <c r="G63" t="s">
        <v>601</v>
      </c>
      <c r="H63" t="s">
        <v>410</v>
      </c>
      <c r="J63" t="s">
        <v>541</v>
      </c>
      <c r="K63" t="s">
        <v>481</v>
      </c>
      <c r="L63" t="s">
        <v>602</v>
      </c>
      <c r="M63">
        <v>1658251923.5</v>
      </c>
      <c r="N63">
        <f>(O63)/1000</f>
        <v>0</v>
      </c>
      <c r="O63">
        <f>1000*CY63*AM63*(CU63-CV63)/(100*CN63*(1000-AM63*CU63))</f>
        <v>0</v>
      </c>
      <c r="P63">
        <f>CY63*AM63*(CT63-CS63*(1000-AM63*CV63)/(1000-AM63*CU63))/(100*CN63)</f>
        <v>0</v>
      </c>
      <c r="Q63">
        <f>CS63 - IF(AM63&gt;1, P63*CN63*100.0/(AO63*DG63), 0)</f>
        <v>0</v>
      </c>
      <c r="R63">
        <f>((X63-N63/2)*Q63-P63)/(X63+N63/2)</f>
        <v>0</v>
      </c>
      <c r="S63">
        <f>R63*(CZ63+DA63)/1000.0</f>
        <v>0</v>
      </c>
      <c r="T63">
        <f>(CS63 - IF(AM63&gt;1, P63*CN63*100.0/(AO63*DG63), 0))*(CZ63+DA63)/1000.0</f>
        <v>0</v>
      </c>
      <c r="U63">
        <f>2.0/((1/W63-1/V63)+SIGN(W63)*SQRT((1/W63-1/V63)*(1/W63-1/V63) + 4*CO63/((CO63+1)*(CO63+1))*(2*1/W63*1/V63-1/V63*1/V63)))</f>
        <v>0</v>
      </c>
      <c r="V63">
        <f>IF(LEFT(CP63,1)&lt;&gt;"0",IF(LEFT(CP63,1)="1",3.0,CQ63),$D$5+$E$5*(DG63*CZ63/($K$5*1000))+$F$5*(DG63*CZ63/($K$5*1000))*MAX(MIN(CN63,$J$5),$I$5)*MAX(MIN(CN63,$J$5),$I$5)+$G$5*MAX(MIN(CN63,$J$5),$I$5)*(DG63*CZ63/($K$5*1000))+$H$5*(DG63*CZ63/($K$5*1000))*(DG63*CZ63/($K$5*1000)))</f>
        <v>0</v>
      </c>
      <c r="W63">
        <f>N63*(1000-(1000*0.61365*exp(17.502*AA63/(240.97+AA63))/(CZ63+DA63)+CU63)/2)/(1000*0.61365*exp(17.502*AA63/(240.97+AA63))/(CZ63+DA63)-CU63)</f>
        <v>0</v>
      </c>
      <c r="X63">
        <f>1/((CO63+1)/(U63/1.6)+1/(V63/1.37)) + CO63/((CO63+1)/(U63/1.6) + CO63/(V63/1.37))</f>
        <v>0</v>
      </c>
      <c r="Y63">
        <f>(CJ63*CM63)</f>
        <v>0</v>
      </c>
      <c r="Z63">
        <f>(DB63+(Y63+2*0.95*5.67E-8*(((DB63+$B$7)+273)^4-(DB63+273)^4)-44100*N63)/(1.84*29.3*V63+8*0.95*5.67E-8*(DB63+273)^3))</f>
        <v>0</v>
      </c>
      <c r="AA63">
        <f>($C$7*DC63+$D$7*DD63+$E$7*Z63)</f>
        <v>0</v>
      </c>
      <c r="AB63">
        <f>0.61365*exp(17.502*AA63/(240.97+AA63))</f>
        <v>0</v>
      </c>
      <c r="AC63">
        <f>(AD63/AE63*100)</f>
        <v>0</v>
      </c>
      <c r="AD63">
        <f>CU63*(CZ63+DA63)/1000</f>
        <v>0</v>
      </c>
      <c r="AE63">
        <f>0.61365*exp(17.502*DB63/(240.97+DB63))</f>
        <v>0</v>
      </c>
      <c r="AF63">
        <f>(AB63-CU63*(CZ63+DA63)/1000)</f>
        <v>0</v>
      </c>
      <c r="AG63">
        <f>(-N63*44100)</f>
        <v>0</v>
      </c>
      <c r="AH63">
        <f>2*29.3*V63*0.92*(DB63-AA63)</f>
        <v>0</v>
      </c>
      <c r="AI63">
        <f>2*0.95*5.67E-8*(((DB63+$B$7)+273)^4-(AA63+273)^4)</f>
        <v>0</v>
      </c>
      <c r="AJ63">
        <f>Y63+AI63+AG63+AH63</f>
        <v>0</v>
      </c>
      <c r="AK63">
        <v>0</v>
      </c>
      <c r="AL63">
        <v>0</v>
      </c>
      <c r="AM63">
        <f>IF(AK63*$H$13&gt;=AO63,1.0,(AO63/(AO63-AK63*$H$13)))</f>
        <v>0</v>
      </c>
      <c r="AN63">
        <f>(AM63-1)*100</f>
        <v>0</v>
      </c>
      <c r="AO63">
        <f>MAX(0,($B$13+$C$13*DG63)/(1+$D$13*DG63)*CZ63/(DB63+273)*$E$13)</f>
        <v>0</v>
      </c>
      <c r="AP63" t="s">
        <v>414</v>
      </c>
      <c r="AQ63">
        <v>0</v>
      </c>
      <c r="AR63">
        <v>0</v>
      </c>
      <c r="AS63">
        <v>0</v>
      </c>
      <c r="AT63">
        <f>1-AR63/AS63</f>
        <v>0</v>
      </c>
      <c r="AU63">
        <v>-1</v>
      </c>
      <c r="AV63" t="s">
        <v>607</v>
      </c>
      <c r="AW63">
        <v>10445.8</v>
      </c>
      <c r="AX63">
        <v>746.511</v>
      </c>
      <c r="AY63">
        <v>946.26</v>
      </c>
      <c r="AZ63">
        <f>1-AX63/AY63</f>
        <v>0</v>
      </c>
      <c r="BA63">
        <v>0.5</v>
      </c>
      <c r="BB63">
        <f>CK63</f>
        <v>0</v>
      </c>
      <c r="BC63">
        <f>P63</f>
        <v>0</v>
      </c>
      <c r="BD63">
        <f>AZ63*BA63*BB63</f>
        <v>0</v>
      </c>
      <c r="BE63">
        <f>(BC63-AU63)/BB63</f>
        <v>0</v>
      </c>
      <c r="BF63">
        <f>(AS63-AY63)/AY63</f>
        <v>0</v>
      </c>
      <c r="BG63">
        <f>AR63/(AT63+AR63/AY63)</f>
        <v>0</v>
      </c>
      <c r="BH63" t="s">
        <v>414</v>
      </c>
      <c r="BI63">
        <v>0</v>
      </c>
      <c r="BJ63">
        <f>IF(BI63&lt;&gt;0, BI63, BG63)</f>
        <v>0</v>
      </c>
      <c r="BK63">
        <f>1-BJ63/AY63</f>
        <v>0</v>
      </c>
      <c r="BL63">
        <f>(AY63-AX63)/(AY63-BJ63)</f>
        <v>0</v>
      </c>
      <c r="BM63">
        <f>(AS63-AY63)/(AS63-BJ63)</f>
        <v>0</v>
      </c>
      <c r="BN63">
        <f>(AY63-AX63)/(AY63-AR63)</f>
        <v>0</v>
      </c>
      <c r="BO63">
        <f>(AS63-AY63)/(AS63-AR63)</f>
        <v>0</v>
      </c>
      <c r="BP63">
        <f>(BL63*BJ63/AX63)</f>
        <v>0</v>
      </c>
      <c r="BQ63">
        <f>(1-BP63)</f>
        <v>0</v>
      </c>
      <c r="BR63" t="s">
        <v>414</v>
      </c>
      <c r="BS63" t="s">
        <v>414</v>
      </c>
      <c r="BT63" t="s">
        <v>414</v>
      </c>
      <c r="BU63" t="s">
        <v>414</v>
      </c>
      <c r="BV63" t="s">
        <v>414</v>
      </c>
      <c r="BW63" t="s">
        <v>414</v>
      </c>
      <c r="BX63" t="s">
        <v>414</v>
      </c>
      <c r="BY63" t="s">
        <v>414</v>
      </c>
      <c r="BZ63" t="s">
        <v>414</v>
      </c>
      <c r="CA63" t="s">
        <v>414</v>
      </c>
      <c r="CB63" t="s">
        <v>414</v>
      </c>
      <c r="CC63" t="s">
        <v>414</v>
      </c>
      <c r="CD63" t="s">
        <v>414</v>
      </c>
      <c r="CE63" t="s">
        <v>414</v>
      </c>
      <c r="CF63" t="s">
        <v>414</v>
      </c>
      <c r="CG63" t="s">
        <v>414</v>
      </c>
      <c r="CH63" t="s">
        <v>414</v>
      </c>
      <c r="CI63" t="s">
        <v>414</v>
      </c>
      <c r="CJ63">
        <f>$B$11*DH63+$C$11*DI63+$F$11*DT63*(1-DW63)</f>
        <v>0</v>
      </c>
      <c r="CK63">
        <f>CJ63*CL63</f>
        <v>0</v>
      </c>
      <c r="CL63">
        <f>($B$11*$D$9+$C$11*$D$9+$F$11*((EG63+DY63)/MAX(EG63+DY63+EH63, 0.1)*$I$9+EH63/MAX(EG63+DY63+EH63, 0.1)*$J$9))/($B$11+$C$11+$F$11)</f>
        <v>0</v>
      </c>
      <c r="CM63">
        <f>($B$11*$K$9+$C$11*$K$9+$F$11*((EG63+DY63)/MAX(EG63+DY63+EH63, 0.1)*$P$9+EH63/MAX(EG63+DY63+EH63, 0.1)*$Q$9))/($B$11+$C$11+$F$11)</f>
        <v>0</v>
      </c>
      <c r="CN63">
        <v>6</v>
      </c>
      <c r="CO63">
        <v>0.5</v>
      </c>
      <c r="CP63" t="s">
        <v>416</v>
      </c>
      <c r="CQ63">
        <v>2</v>
      </c>
      <c r="CR63">
        <v>1658251923.5</v>
      </c>
      <c r="CS63">
        <v>400.116</v>
      </c>
      <c r="CT63">
        <v>420.632</v>
      </c>
      <c r="CU63">
        <v>23.5383</v>
      </c>
      <c r="CV63">
        <v>18.8256</v>
      </c>
      <c r="CW63">
        <v>378.933</v>
      </c>
      <c r="CX63">
        <v>20.381</v>
      </c>
      <c r="CY63">
        <v>600.1660000000001</v>
      </c>
      <c r="CZ63">
        <v>101.102</v>
      </c>
      <c r="DA63">
        <v>0.0998349</v>
      </c>
      <c r="DB63">
        <v>28.1487</v>
      </c>
      <c r="DC63">
        <v>28.9877</v>
      </c>
      <c r="DD63">
        <v>999.9</v>
      </c>
      <c r="DE63">
        <v>0</v>
      </c>
      <c r="DF63">
        <v>0</v>
      </c>
      <c r="DG63">
        <v>10033.1</v>
      </c>
      <c r="DH63">
        <v>0</v>
      </c>
      <c r="DI63">
        <v>112.839</v>
      </c>
      <c r="DJ63">
        <v>-20.5163</v>
      </c>
      <c r="DK63">
        <v>409.761</v>
      </c>
      <c r="DL63">
        <v>428.703</v>
      </c>
      <c r="DM63">
        <v>4.71274</v>
      </c>
      <c r="DN63">
        <v>420.632</v>
      </c>
      <c r="DO63">
        <v>18.8256</v>
      </c>
      <c r="DP63">
        <v>2.37978</v>
      </c>
      <c r="DQ63">
        <v>1.90331</v>
      </c>
      <c r="DR63">
        <v>20.2268</v>
      </c>
      <c r="DS63">
        <v>16.6621</v>
      </c>
      <c r="DT63">
        <v>1499.89</v>
      </c>
      <c r="DU63">
        <v>0.972996</v>
      </c>
      <c r="DV63">
        <v>0.0270038</v>
      </c>
      <c r="DW63">
        <v>0</v>
      </c>
      <c r="DX63">
        <v>745.785</v>
      </c>
      <c r="DY63">
        <v>4.99931</v>
      </c>
      <c r="DZ63">
        <v>17530.2</v>
      </c>
      <c r="EA63">
        <v>13258.2</v>
      </c>
      <c r="EB63">
        <v>38.75</v>
      </c>
      <c r="EC63">
        <v>41.062</v>
      </c>
      <c r="ED63">
        <v>39.187</v>
      </c>
      <c r="EE63">
        <v>40</v>
      </c>
      <c r="EF63">
        <v>40.062</v>
      </c>
      <c r="EG63">
        <v>1454.52</v>
      </c>
      <c r="EH63">
        <v>40.37</v>
      </c>
      <c r="EI63">
        <v>0</v>
      </c>
      <c r="EJ63">
        <v>205.2000000476837</v>
      </c>
      <c r="EK63">
        <v>0</v>
      </c>
      <c r="EL63">
        <v>746.511</v>
      </c>
      <c r="EM63">
        <v>-7.12806835672098</v>
      </c>
      <c r="EN63">
        <v>380.2461531786893</v>
      </c>
      <c r="EO63">
        <v>17627.37692307693</v>
      </c>
      <c r="EP63">
        <v>15</v>
      </c>
      <c r="EQ63">
        <v>1658251748</v>
      </c>
      <c r="ER63" t="s">
        <v>604</v>
      </c>
      <c r="ES63">
        <v>1658251745</v>
      </c>
      <c r="ET63">
        <v>1658251748</v>
      </c>
      <c r="EU63">
        <v>39</v>
      </c>
      <c r="EV63">
        <v>-0.178</v>
      </c>
      <c r="EW63">
        <v>0.065</v>
      </c>
      <c r="EX63">
        <v>21.623</v>
      </c>
      <c r="EY63">
        <v>2.877</v>
      </c>
      <c r="EZ63">
        <v>431</v>
      </c>
      <c r="FA63">
        <v>19</v>
      </c>
      <c r="FB63">
        <v>0.21</v>
      </c>
      <c r="FC63">
        <v>0.02</v>
      </c>
      <c r="FD63">
        <v>-20.42340243902439</v>
      </c>
      <c r="FE63">
        <v>-0.5422620209059796</v>
      </c>
      <c r="FF63">
        <v>0.06316179567646539</v>
      </c>
      <c r="FG63">
        <v>1</v>
      </c>
      <c r="FH63">
        <v>400.1667096774193</v>
      </c>
      <c r="FI63">
        <v>-0.7325322580642524</v>
      </c>
      <c r="FJ63">
        <v>0.05968367883476232</v>
      </c>
      <c r="FK63">
        <v>1</v>
      </c>
      <c r="FL63">
        <v>4.677529024390244</v>
      </c>
      <c r="FM63">
        <v>0.1471611846689925</v>
      </c>
      <c r="FN63">
        <v>0.02575683426283807</v>
      </c>
      <c r="FO63">
        <v>1</v>
      </c>
      <c r="FP63">
        <v>23.53466129032258</v>
      </c>
      <c r="FQ63">
        <v>0.1214564516128007</v>
      </c>
      <c r="FR63">
        <v>0.01033873634941982</v>
      </c>
      <c r="FS63">
        <v>1</v>
      </c>
      <c r="FT63">
        <v>4</v>
      </c>
      <c r="FU63">
        <v>4</v>
      </c>
      <c r="FV63" t="s">
        <v>426</v>
      </c>
      <c r="FW63">
        <v>3.17313</v>
      </c>
      <c r="FX63">
        <v>2.79708</v>
      </c>
      <c r="FY63">
        <v>0.0960053</v>
      </c>
      <c r="FZ63">
        <v>0.104559</v>
      </c>
      <c r="GA63">
        <v>0.106952</v>
      </c>
      <c r="GB63">
        <v>0.101287</v>
      </c>
      <c r="GC63">
        <v>27965.4</v>
      </c>
      <c r="GD63">
        <v>22081.7</v>
      </c>
      <c r="GE63">
        <v>29062.6</v>
      </c>
      <c r="GF63">
        <v>24131</v>
      </c>
      <c r="GG63">
        <v>32850.4</v>
      </c>
      <c r="GH63">
        <v>31675.8</v>
      </c>
      <c r="GI63">
        <v>40425.5</v>
      </c>
      <c r="GJ63">
        <v>39376.4</v>
      </c>
      <c r="GK63">
        <v>2.12675</v>
      </c>
      <c r="GL63">
        <v>1.809</v>
      </c>
      <c r="GM63">
        <v>0.0491291</v>
      </c>
      <c r="GN63">
        <v>0</v>
      </c>
      <c r="GO63">
        <v>28.1864</v>
      </c>
      <c r="GP63">
        <v>999.9</v>
      </c>
      <c r="GQ63">
        <v>45.3</v>
      </c>
      <c r="GR63">
        <v>34.5</v>
      </c>
      <c r="GS63">
        <v>24.6162</v>
      </c>
      <c r="GT63">
        <v>62.1875</v>
      </c>
      <c r="GU63">
        <v>34.4952</v>
      </c>
      <c r="GV63">
        <v>1</v>
      </c>
      <c r="GW63">
        <v>0.324428</v>
      </c>
      <c r="GX63">
        <v>2.08039</v>
      </c>
      <c r="GY63">
        <v>20.2509</v>
      </c>
      <c r="GZ63">
        <v>5.22822</v>
      </c>
      <c r="HA63">
        <v>11.9105</v>
      </c>
      <c r="HB63">
        <v>4.9638</v>
      </c>
      <c r="HC63">
        <v>3.292</v>
      </c>
      <c r="HD63">
        <v>9999</v>
      </c>
      <c r="HE63">
        <v>9999</v>
      </c>
      <c r="HF63">
        <v>9999</v>
      </c>
      <c r="HG63">
        <v>999.9</v>
      </c>
      <c r="HH63">
        <v>1.87724</v>
      </c>
      <c r="HI63">
        <v>1.87547</v>
      </c>
      <c r="HJ63">
        <v>1.87424</v>
      </c>
      <c r="HK63">
        <v>1.87345</v>
      </c>
      <c r="HL63">
        <v>1.87488</v>
      </c>
      <c r="HM63">
        <v>1.86981</v>
      </c>
      <c r="HN63">
        <v>1.87403</v>
      </c>
      <c r="HO63">
        <v>1.87912</v>
      </c>
      <c r="HP63">
        <v>0</v>
      </c>
      <c r="HQ63">
        <v>0</v>
      </c>
      <c r="HR63">
        <v>0</v>
      </c>
      <c r="HS63">
        <v>0</v>
      </c>
      <c r="HT63" t="s">
        <v>419</v>
      </c>
      <c r="HU63" t="s">
        <v>420</v>
      </c>
      <c r="HV63" t="s">
        <v>421</v>
      </c>
      <c r="HW63" t="s">
        <v>422</v>
      </c>
      <c r="HX63" t="s">
        <v>422</v>
      </c>
      <c r="HY63" t="s">
        <v>421</v>
      </c>
      <c r="HZ63">
        <v>0</v>
      </c>
      <c r="IA63">
        <v>100</v>
      </c>
      <c r="IB63">
        <v>100</v>
      </c>
      <c r="IC63">
        <v>21.183</v>
      </c>
      <c r="ID63">
        <v>3.1573</v>
      </c>
      <c r="IE63">
        <v>14.6679328402503</v>
      </c>
      <c r="IF63">
        <v>0.01978926573752289</v>
      </c>
      <c r="IG63">
        <v>-7.274561305773912E-06</v>
      </c>
      <c r="IH63">
        <v>1.119864253144479E-09</v>
      </c>
      <c r="II63">
        <v>1.416372535299281</v>
      </c>
      <c r="IJ63">
        <v>0.1326643661050919</v>
      </c>
      <c r="IK63">
        <v>-0.003773007815557471</v>
      </c>
      <c r="IL63">
        <v>7.139450426060361E-05</v>
      </c>
      <c r="IM63">
        <v>-10</v>
      </c>
      <c r="IN63">
        <v>1836</v>
      </c>
      <c r="IO63">
        <v>-0</v>
      </c>
      <c r="IP63">
        <v>23</v>
      </c>
      <c r="IQ63">
        <v>3</v>
      </c>
      <c r="IR63">
        <v>2.9</v>
      </c>
      <c r="IS63">
        <v>1.0791</v>
      </c>
      <c r="IT63">
        <v>2.40845</v>
      </c>
      <c r="IU63">
        <v>1.42578</v>
      </c>
      <c r="IV63">
        <v>2.27417</v>
      </c>
      <c r="IW63">
        <v>1.54785</v>
      </c>
      <c r="IX63">
        <v>2.39746</v>
      </c>
      <c r="IY63">
        <v>37.1702</v>
      </c>
      <c r="IZ63">
        <v>14.0007</v>
      </c>
      <c r="JA63">
        <v>18</v>
      </c>
      <c r="JB63">
        <v>639.932</v>
      </c>
      <c r="JC63">
        <v>416.139</v>
      </c>
      <c r="JD63">
        <v>25.0512</v>
      </c>
      <c r="JE63">
        <v>31.3485</v>
      </c>
      <c r="JF63">
        <v>30</v>
      </c>
      <c r="JG63">
        <v>31.3082</v>
      </c>
      <c r="JH63">
        <v>31.2416</v>
      </c>
      <c r="JI63">
        <v>21.6166</v>
      </c>
      <c r="JJ63">
        <v>21.9186</v>
      </c>
      <c r="JK63">
        <v>25.5888</v>
      </c>
      <c r="JL63">
        <v>25.009</v>
      </c>
      <c r="JM63">
        <v>420.497</v>
      </c>
      <c r="JN63">
        <v>18.7832</v>
      </c>
      <c r="JO63">
        <v>95.1545</v>
      </c>
      <c r="JP63">
        <v>100.175</v>
      </c>
    </row>
    <row r="64" spans="1:276">
      <c r="A64">
        <v>48</v>
      </c>
      <c r="B64">
        <v>1658252005.5</v>
      </c>
      <c r="C64">
        <v>10464.90000009537</v>
      </c>
      <c r="D64" t="s">
        <v>608</v>
      </c>
      <c r="E64" t="s">
        <v>609</v>
      </c>
      <c r="F64" t="s">
        <v>408</v>
      </c>
      <c r="G64" t="s">
        <v>601</v>
      </c>
      <c r="H64" t="s">
        <v>410</v>
      </c>
      <c r="J64" t="s">
        <v>541</v>
      </c>
      <c r="K64" t="s">
        <v>481</v>
      </c>
      <c r="L64" t="s">
        <v>602</v>
      </c>
      <c r="M64">
        <v>1658252005.5</v>
      </c>
      <c r="N64">
        <f>(O64)/1000</f>
        <v>0</v>
      </c>
      <c r="O64">
        <f>1000*CY64*AM64*(CU64-CV64)/(100*CN64*(1000-AM64*CU64))</f>
        <v>0</v>
      </c>
      <c r="P64">
        <f>CY64*AM64*(CT64-CS64*(1000-AM64*CV64)/(1000-AM64*CU64))/(100*CN64)</f>
        <v>0</v>
      </c>
      <c r="Q64">
        <f>CS64 - IF(AM64&gt;1, P64*CN64*100.0/(AO64*DG64), 0)</f>
        <v>0</v>
      </c>
      <c r="R64">
        <f>((X64-N64/2)*Q64-P64)/(X64+N64/2)</f>
        <v>0</v>
      </c>
      <c r="S64">
        <f>R64*(CZ64+DA64)/1000.0</f>
        <v>0</v>
      </c>
      <c r="T64">
        <f>(CS64 - IF(AM64&gt;1, P64*CN64*100.0/(AO64*DG64), 0))*(CZ64+DA64)/1000.0</f>
        <v>0</v>
      </c>
      <c r="U64">
        <f>2.0/((1/W64-1/V64)+SIGN(W64)*SQRT((1/W64-1/V64)*(1/W64-1/V64) + 4*CO64/((CO64+1)*(CO64+1))*(2*1/W64*1/V64-1/V64*1/V64)))</f>
        <v>0</v>
      </c>
      <c r="V64">
        <f>IF(LEFT(CP64,1)&lt;&gt;"0",IF(LEFT(CP64,1)="1",3.0,CQ64),$D$5+$E$5*(DG64*CZ64/($K$5*1000))+$F$5*(DG64*CZ64/($K$5*1000))*MAX(MIN(CN64,$J$5),$I$5)*MAX(MIN(CN64,$J$5),$I$5)+$G$5*MAX(MIN(CN64,$J$5),$I$5)*(DG64*CZ64/($K$5*1000))+$H$5*(DG64*CZ64/($K$5*1000))*(DG64*CZ64/($K$5*1000)))</f>
        <v>0</v>
      </c>
      <c r="W64">
        <f>N64*(1000-(1000*0.61365*exp(17.502*AA64/(240.97+AA64))/(CZ64+DA64)+CU64)/2)/(1000*0.61365*exp(17.502*AA64/(240.97+AA64))/(CZ64+DA64)-CU64)</f>
        <v>0</v>
      </c>
      <c r="X64">
        <f>1/((CO64+1)/(U64/1.6)+1/(V64/1.37)) + CO64/((CO64+1)/(U64/1.6) + CO64/(V64/1.37))</f>
        <v>0</v>
      </c>
      <c r="Y64">
        <f>(CJ64*CM64)</f>
        <v>0</v>
      </c>
      <c r="Z64">
        <f>(DB64+(Y64+2*0.95*5.67E-8*(((DB64+$B$7)+273)^4-(DB64+273)^4)-44100*N64)/(1.84*29.3*V64+8*0.95*5.67E-8*(DB64+273)^3))</f>
        <v>0</v>
      </c>
      <c r="AA64">
        <f>($C$7*DC64+$D$7*DD64+$E$7*Z64)</f>
        <v>0</v>
      </c>
      <c r="AB64">
        <f>0.61365*exp(17.502*AA64/(240.97+AA64))</f>
        <v>0</v>
      </c>
      <c r="AC64">
        <f>(AD64/AE64*100)</f>
        <v>0</v>
      </c>
      <c r="AD64">
        <f>CU64*(CZ64+DA64)/1000</f>
        <v>0</v>
      </c>
      <c r="AE64">
        <f>0.61365*exp(17.502*DB64/(240.97+DB64))</f>
        <v>0</v>
      </c>
      <c r="AF64">
        <f>(AB64-CU64*(CZ64+DA64)/1000)</f>
        <v>0</v>
      </c>
      <c r="AG64">
        <f>(-N64*44100)</f>
        <v>0</v>
      </c>
      <c r="AH64">
        <f>2*29.3*V64*0.92*(DB64-AA64)</f>
        <v>0</v>
      </c>
      <c r="AI64">
        <f>2*0.95*5.67E-8*(((DB64+$B$7)+273)^4-(AA64+273)^4)</f>
        <v>0</v>
      </c>
      <c r="AJ64">
        <f>Y64+AI64+AG64+AH64</f>
        <v>0</v>
      </c>
      <c r="AK64">
        <v>0</v>
      </c>
      <c r="AL64">
        <v>0</v>
      </c>
      <c r="AM64">
        <f>IF(AK64*$H$13&gt;=AO64,1.0,(AO64/(AO64-AK64*$H$13)))</f>
        <v>0</v>
      </c>
      <c r="AN64">
        <f>(AM64-1)*100</f>
        <v>0</v>
      </c>
      <c r="AO64">
        <f>MAX(0,($B$13+$C$13*DG64)/(1+$D$13*DG64)*CZ64/(DB64+273)*$E$13)</f>
        <v>0</v>
      </c>
      <c r="AP64" t="s">
        <v>414</v>
      </c>
      <c r="AQ64">
        <v>0</v>
      </c>
      <c r="AR64">
        <v>0</v>
      </c>
      <c r="AS64">
        <v>0</v>
      </c>
      <c r="AT64">
        <f>1-AR64/AS64</f>
        <v>0</v>
      </c>
      <c r="AU64">
        <v>-1</v>
      </c>
      <c r="AV64" t="s">
        <v>610</v>
      </c>
      <c r="AW64">
        <v>10444.9</v>
      </c>
      <c r="AX64">
        <v>710.5347692307691</v>
      </c>
      <c r="AY64">
        <v>871.11</v>
      </c>
      <c r="AZ64">
        <f>1-AX64/AY64</f>
        <v>0</v>
      </c>
      <c r="BA64">
        <v>0.5</v>
      </c>
      <c r="BB64">
        <f>CK64</f>
        <v>0</v>
      </c>
      <c r="BC64">
        <f>P64</f>
        <v>0</v>
      </c>
      <c r="BD64">
        <f>AZ64*BA64*BB64</f>
        <v>0</v>
      </c>
      <c r="BE64">
        <f>(BC64-AU64)/BB64</f>
        <v>0</v>
      </c>
      <c r="BF64">
        <f>(AS64-AY64)/AY64</f>
        <v>0</v>
      </c>
      <c r="BG64">
        <f>AR64/(AT64+AR64/AY64)</f>
        <v>0</v>
      </c>
      <c r="BH64" t="s">
        <v>414</v>
      </c>
      <c r="BI64">
        <v>0</v>
      </c>
      <c r="BJ64">
        <f>IF(BI64&lt;&gt;0, BI64, BG64)</f>
        <v>0</v>
      </c>
      <c r="BK64">
        <f>1-BJ64/AY64</f>
        <v>0</v>
      </c>
      <c r="BL64">
        <f>(AY64-AX64)/(AY64-BJ64)</f>
        <v>0</v>
      </c>
      <c r="BM64">
        <f>(AS64-AY64)/(AS64-BJ64)</f>
        <v>0</v>
      </c>
      <c r="BN64">
        <f>(AY64-AX64)/(AY64-AR64)</f>
        <v>0</v>
      </c>
      <c r="BO64">
        <f>(AS64-AY64)/(AS64-AR64)</f>
        <v>0</v>
      </c>
      <c r="BP64">
        <f>(BL64*BJ64/AX64)</f>
        <v>0</v>
      </c>
      <c r="BQ64">
        <f>(1-BP64)</f>
        <v>0</v>
      </c>
      <c r="BR64" t="s">
        <v>414</v>
      </c>
      <c r="BS64" t="s">
        <v>414</v>
      </c>
      <c r="BT64" t="s">
        <v>414</v>
      </c>
      <c r="BU64" t="s">
        <v>414</v>
      </c>
      <c r="BV64" t="s">
        <v>414</v>
      </c>
      <c r="BW64" t="s">
        <v>414</v>
      </c>
      <c r="BX64" t="s">
        <v>414</v>
      </c>
      <c r="BY64" t="s">
        <v>414</v>
      </c>
      <c r="BZ64" t="s">
        <v>414</v>
      </c>
      <c r="CA64" t="s">
        <v>414</v>
      </c>
      <c r="CB64" t="s">
        <v>414</v>
      </c>
      <c r="CC64" t="s">
        <v>414</v>
      </c>
      <c r="CD64" t="s">
        <v>414</v>
      </c>
      <c r="CE64" t="s">
        <v>414</v>
      </c>
      <c r="CF64" t="s">
        <v>414</v>
      </c>
      <c r="CG64" t="s">
        <v>414</v>
      </c>
      <c r="CH64" t="s">
        <v>414</v>
      </c>
      <c r="CI64" t="s">
        <v>414</v>
      </c>
      <c r="CJ64">
        <f>$B$11*DH64+$C$11*DI64+$F$11*DT64*(1-DW64)</f>
        <v>0</v>
      </c>
      <c r="CK64">
        <f>CJ64*CL64</f>
        <v>0</v>
      </c>
      <c r="CL64">
        <f>($B$11*$D$9+$C$11*$D$9+$F$11*((EG64+DY64)/MAX(EG64+DY64+EH64, 0.1)*$I$9+EH64/MAX(EG64+DY64+EH64, 0.1)*$J$9))/($B$11+$C$11+$F$11)</f>
        <v>0</v>
      </c>
      <c r="CM64">
        <f>($B$11*$K$9+$C$11*$K$9+$F$11*((EG64+DY64)/MAX(EG64+DY64+EH64, 0.1)*$P$9+EH64/MAX(EG64+DY64+EH64, 0.1)*$Q$9))/($B$11+$C$11+$F$11)</f>
        <v>0</v>
      </c>
      <c r="CN64">
        <v>6</v>
      </c>
      <c r="CO64">
        <v>0.5</v>
      </c>
      <c r="CP64" t="s">
        <v>416</v>
      </c>
      <c r="CQ64">
        <v>2</v>
      </c>
      <c r="CR64">
        <v>1658252005.5</v>
      </c>
      <c r="CS64">
        <v>300.751</v>
      </c>
      <c r="CT64">
        <v>315.326</v>
      </c>
      <c r="CU64">
        <v>23.2444</v>
      </c>
      <c r="CV64">
        <v>18.4959</v>
      </c>
      <c r="CW64">
        <v>281.229</v>
      </c>
      <c r="CX64">
        <v>20.1057</v>
      </c>
      <c r="CY64">
        <v>600.221</v>
      </c>
      <c r="CZ64">
        <v>101.1</v>
      </c>
      <c r="DA64">
        <v>0.0999872</v>
      </c>
      <c r="DB64">
        <v>28.2109</v>
      </c>
      <c r="DC64">
        <v>29.0492</v>
      </c>
      <c r="DD64">
        <v>999.9</v>
      </c>
      <c r="DE64">
        <v>0</v>
      </c>
      <c r="DF64">
        <v>0</v>
      </c>
      <c r="DG64">
        <v>10018.1</v>
      </c>
      <c r="DH64">
        <v>0</v>
      </c>
      <c r="DI64">
        <v>119.722</v>
      </c>
      <c r="DJ64">
        <v>-14.4142</v>
      </c>
      <c r="DK64">
        <v>308.073</v>
      </c>
      <c r="DL64">
        <v>321.268</v>
      </c>
      <c r="DM64">
        <v>4.7485</v>
      </c>
      <c r="DN64">
        <v>315.326</v>
      </c>
      <c r="DO64">
        <v>18.4959</v>
      </c>
      <c r="DP64">
        <v>2.35001</v>
      </c>
      <c r="DQ64">
        <v>1.86994</v>
      </c>
      <c r="DR64">
        <v>20.0234</v>
      </c>
      <c r="DS64">
        <v>16.384</v>
      </c>
      <c r="DT64">
        <v>1500.16</v>
      </c>
      <c r="DU64">
        <v>0.973001</v>
      </c>
      <c r="DV64">
        <v>0.0269987</v>
      </c>
      <c r="DW64">
        <v>0</v>
      </c>
      <c r="DX64">
        <v>708.524</v>
      </c>
      <c r="DY64">
        <v>4.99931</v>
      </c>
      <c r="DZ64">
        <v>17215.4</v>
      </c>
      <c r="EA64">
        <v>13260.6</v>
      </c>
      <c r="EB64">
        <v>38.937</v>
      </c>
      <c r="EC64">
        <v>41.187</v>
      </c>
      <c r="ED64">
        <v>39.375</v>
      </c>
      <c r="EE64">
        <v>40.187</v>
      </c>
      <c r="EF64">
        <v>40.25</v>
      </c>
      <c r="EG64">
        <v>1454.79</v>
      </c>
      <c r="EH64">
        <v>40.37</v>
      </c>
      <c r="EI64">
        <v>0</v>
      </c>
      <c r="EJ64">
        <v>81.20000004768372</v>
      </c>
      <c r="EK64">
        <v>0</v>
      </c>
      <c r="EL64">
        <v>710.5347692307691</v>
      </c>
      <c r="EM64">
        <v>-14.36129912927416</v>
      </c>
      <c r="EN64">
        <v>361.4974349027574</v>
      </c>
      <c r="EO64">
        <v>17192.63846153847</v>
      </c>
      <c r="EP64">
        <v>15</v>
      </c>
      <c r="EQ64">
        <v>1658252027</v>
      </c>
      <c r="ER64" t="s">
        <v>611</v>
      </c>
      <c r="ES64">
        <v>1658252027</v>
      </c>
      <c r="ET64">
        <v>1658251748</v>
      </c>
      <c r="EU64">
        <v>40</v>
      </c>
      <c r="EV64">
        <v>-0.401</v>
      </c>
      <c r="EW64">
        <v>0.065</v>
      </c>
      <c r="EX64">
        <v>19.522</v>
      </c>
      <c r="EY64">
        <v>2.877</v>
      </c>
      <c r="EZ64">
        <v>316</v>
      </c>
      <c r="FA64">
        <v>19</v>
      </c>
      <c r="FB64">
        <v>0.31</v>
      </c>
      <c r="FC64">
        <v>0.02</v>
      </c>
      <c r="FD64">
        <v>-14.2193075</v>
      </c>
      <c r="FE64">
        <v>-1.207901313320801</v>
      </c>
      <c r="FF64">
        <v>0.1191730157953133</v>
      </c>
      <c r="FG64">
        <v>1</v>
      </c>
      <c r="FH64">
        <v>301.4411666666667</v>
      </c>
      <c r="FI64">
        <v>-4.578073414905559</v>
      </c>
      <c r="FJ64">
        <v>0.3339450137705643</v>
      </c>
      <c r="FK64">
        <v>1</v>
      </c>
      <c r="FL64">
        <v>4.7874715</v>
      </c>
      <c r="FM64">
        <v>-0.1839678799249599</v>
      </c>
      <c r="FN64">
        <v>0.02105381824634193</v>
      </c>
      <c r="FO64">
        <v>1</v>
      </c>
      <c r="FP64">
        <v>23.20125666666667</v>
      </c>
      <c r="FQ64">
        <v>0.2044218020022522</v>
      </c>
      <c r="FR64">
        <v>0.01616109904128527</v>
      </c>
      <c r="FS64">
        <v>1</v>
      </c>
      <c r="FT64">
        <v>4</v>
      </c>
      <c r="FU64">
        <v>4</v>
      </c>
      <c r="FV64" t="s">
        <v>426</v>
      </c>
      <c r="FW64">
        <v>3.17333</v>
      </c>
      <c r="FX64">
        <v>2.7971</v>
      </c>
      <c r="FY64">
        <v>0.0754784</v>
      </c>
      <c r="FZ64">
        <v>0.0833691</v>
      </c>
      <c r="GA64">
        <v>0.105936</v>
      </c>
      <c r="GB64">
        <v>0.100041</v>
      </c>
      <c r="GC64">
        <v>28602.3</v>
      </c>
      <c r="GD64">
        <v>22607.6</v>
      </c>
      <c r="GE64">
        <v>29063.9</v>
      </c>
      <c r="GF64">
        <v>24134</v>
      </c>
      <c r="GG64">
        <v>32888.3</v>
      </c>
      <c r="GH64">
        <v>31723.1</v>
      </c>
      <c r="GI64">
        <v>40426.7</v>
      </c>
      <c r="GJ64">
        <v>39381</v>
      </c>
      <c r="GK64">
        <v>2.12775</v>
      </c>
      <c r="GL64">
        <v>1.80875</v>
      </c>
      <c r="GM64">
        <v>0.0611693</v>
      </c>
      <c r="GN64">
        <v>0</v>
      </c>
      <c r="GO64">
        <v>28.0514</v>
      </c>
      <c r="GP64">
        <v>999.9</v>
      </c>
      <c r="GQ64">
        <v>44.5</v>
      </c>
      <c r="GR64">
        <v>34.5</v>
      </c>
      <c r="GS64">
        <v>24.1824</v>
      </c>
      <c r="GT64">
        <v>62.1475</v>
      </c>
      <c r="GU64">
        <v>34.9639</v>
      </c>
      <c r="GV64">
        <v>1</v>
      </c>
      <c r="GW64">
        <v>0.319103</v>
      </c>
      <c r="GX64">
        <v>2.40091</v>
      </c>
      <c r="GY64">
        <v>20.2432</v>
      </c>
      <c r="GZ64">
        <v>5.21939</v>
      </c>
      <c r="HA64">
        <v>11.9089</v>
      </c>
      <c r="HB64">
        <v>4.9631</v>
      </c>
      <c r="HC64">
        <v>3.29125</v>
      </c>
      <c r="HD64">
        <v>9999</v>
      </c>
      <c r="HE64">
        <v>9999</v>
      </c>
      <c r="HF64">
        <v>9999</v>
      </c>
      <c r="HG64">
        <v>999.9</v>
      </c>
      <c r="HH64">
        <v>1.87721</v>
      </c>
      <c r="HI64">
        <v>1.87547</v>
      </c>
      <c r="HJ64">
        <v>1.87424</v>
      </c>
      <c r="HK64">
        <v>1.87346</v>
      </c>
      <c r="HL64">
        <v>1.87486</v>
      </c>
      <c r="HM64">
        <v>1.86982</v>
      </c>
      <c r="HN64">
        <v>1.87406</v>
      </c>
      <c r="HO64">
        <v>1.87912</v>
      </c>
      <c r="HP64">
        <v>0</v>
      </c>
      <c r="HQ64">
        <v>0</v>
      </c>
      <c r="HR64">
        <v>0</v>
      </c>
      <c r="HS64">
        <v>0</v>
      </c>
      <c r="HT64" t="s">
        <v>419</v>
      </c>
      <c r="HU64" t="s">
        <v>420</v>
      </c>
      <c r="HV64" t="s">
        <v>421</v>
      </c>
      <c r="HW64" t="s">
        <v>422</v>
      </c>
      <c r="HX64" t="s">
        <v>422</v>
      </c>
      <c r="HY64" t="s">
        <v>421</v>
      </c>
      <c r="HZ64">
        <v>0</v>
      </c>
      <c r="IA64">
        <v>100</v>
      </c>
      <c r="IB64">
        <v>100</v>
      </c>
      <c r="IC64">
        <v>19.522</v>
      </c>
      <c r="ID64">
        <v>3.1387</v>
      </c>
      <c r="IE64">
        <v>14.6679328402503</v>
      </c>
      <c r="IF64">
        <v>0.01978926573752289</v>
      </c>
      <c r="IG64">
        <v>-7.274561305773912E-06</v>
      </c>
      <c r="IH64">
        <v>1.119864253144479E-09</v>
      </c>
      <c r="II64">
        <v>1.416372535299281</v>
      </c>
      <c r="IJ64">
        <v>0.1326643661050919</v>
      </c>
      <c r="IK64">
        <v>-0.003773007815557471</v>
      </c>
      <c r="IL64">
        <v>7.139450426060361E-05</v>
      </c>
      <c r="IM64">
        <v>-10</v>
      </c>
      <c r="IN64">
        <v>1836</v>
      </c>
      <c r="IO64">
        <v>-0</v>
      </c>
      <c r="IP64">
        <v>23</v>
      </c>
      <c r="IQ64">
        <v>4.3</v>
      </c>
      <c r="IR64">
        <v>4.3</v>
      </c>
      <c r="IS64">
        <v>0.853271</v>
      </c>
      <c r="IT64">
        <v>2.42676</v>
      </c>
      <c r="IU64">
        <v>1.42578</v>
      </c>
      <c r="IV64">
        <v>2.27417</v>
      </c>
      <c r="IW64">
        <v>1.54785</v>
      </c>
      <c r="IX64">
        <v>2.38892</v>
      </c>
      <c r="IY64">
        <v>37.242</v>
      </c>
      <c r="IZ64">
        <v>13.9744</v>
      </c>
      <c r="JA64">
        <v>18</v>
      </c>
      <c r="JB64">
        <v>640.129</v>
      </c>
      <c r="JC64">
        <v>415.637</v>
      </c>
      <c r="JD64">
        <v>25.7223</v>
      </c>
      <c r="JE64">
        <v>31.2794</v>
      </c>
      <c r="JF64">
        <v>30.0001</v>
      </c>
      <c r="JG64">
        <v>31.2523</v>
      </c>
      <c r="JH64">
        <v>31.188</v>
      </c>
      <c r="JI64">
        <v>17.0963</v>
      </c>
      <c r="JJ64">
        <v>21.2532</v>
      </c>
      <c r="JK64">
        <v>24.0978</v>
      </c>
      <c r="JL64">
        <v>25.3994</v>
      </c>
      <c r="JM64">
        <v>315.308</v>
      </c>
      <c r="JN64">
        <v>18.6977</v>
      </c>
      <c r="JO64">
        <v>95.1579</v>
      </c>
      <c r="JP64">
        <v>100.187</v>
      </c>
    </row>
    <row r="65" spans="1:276">
      <c r="A65">
        <v>49</v>
      </c>
      <c r="B65">
        <v>1658252109</v>
      </c>
      <c r="C65">
        <v>10568.40000009537</v>
      </c>
      <c r="D65" t="s">
        <v>612</v>
      </c>
      <c r="E65" t="s">
        <v>613</v>
      </c>
      <c r="F65" t="s">
        <v>408</v>
      </c>
      <c r="G65" t="s">
        <v>601</v>
      </c>
      <c r="H65" t="s">
        <v>410</v>
      </c>
      <c r="J65" t="s">
        <v>541</v>
      </c>
      <c r="K65" t="s">
        <v>481</v>
      </c>
      <c r="L65" t="s">
        <v>602</v>
      </c>
      <c r="M65">
        <v>1658252109</v>
      </c>
      <c r="N65">
        <f>(O65)/1000</f>
        <v>0</v>
      </c>
      <c r="O65">
        <f>1000*CY65*AM65*(CU65-CV65)/(100*CN65*(1000-AM65*CU65))</f>
        <v>0</v>
      </c>
      <c r="P65">
        <f>CY65*AM65*(CT65-CS65*(1000-AM65*CV65)/(1000-AM65*CU65))/(100*CN65)</f>
        <v>0</v>
      </c>
      <c r="Q65">
        <f>CS65 - IF(AM65&gt;1, P65*CN65*100.0/(AO65*DG65), 0)</f>
        <v>0</v>
      </c>
      <c r="R65">
        <f>((X65-N65/2)*Q65-P65)/(X65+N65/2)</f>
        <v>0</v>
      </c>
      <c r="S65">
        <f>R65*(CZ65+DA65)/1000.0</f>
        <v>0</v>
      </c>
      <c r="T65">
        <f>(CS65 - IF(AM65&gt;1, P65*CN65*100.0/(AO65*DG65), 0))*(CZ65+DA65)/1000.0</f>
        <v>0</v>
      </c>
      <c r="U65">
        <f>2.0/((1/W65-1/V65)+SIGN(W65)*SQRT((1/W65-1/V65)*(1/W65-1/V65) + 4*CO65/((CO65+1)*(CO65+1))*(2*1/W65*1/V65-1/V65*1/V65)))</f>
        <v>0</v>
      </c>
      <c r="V65">
        <f>IF(LEFT(CP65,1)&lt;&gt;"0",IF(LEFT(CP65,1)="1",3.0,CQ65),$D$5+$E$5*(DG65*CZ65/($K$5*1000))+$F$5*(DG65*CZ65/($K$5*1000))*MAX(MIN(CN65,$J$5),$I$5)*MAX(MIN(CN65,$J$5),$I$5)+$G$5*MAX(MIN(CN65,$J$5),$I$5)*(DG65*CZ65/($K$5*1000))+$H$5*(DG65*CZ65/($K$5*1000))*(DG65*CZ65/($K$5*1000)))</f>
        <v>0</v>
      </c>
      <c r="W65">
        <f>N65*(1000-(1000*0.61365*exp(17.502*AA65/(240.97+AA65))/(CZ65+DA65)+CU65)/2)/(1000*0.61365*exp(17.502*AA65/(240.97+AA65))/(CZ65+DA65)-CU65)</f>
        <v>0</v>
      </c>
      <c r="X65">
        <f>1/((CO65+1)/(U65/1.6)+1/(V65/1.37)) + CO65/((CO65+1)/(U65/1.6) + CO65/(V65/1.37))</f>
        <v>0</v>
      </c>
      <c r="Y65">
        <f>(CJ65*CM65)</f>
        <v>0</v>
      </c>
      <c r="Z65">
        <f>(DB65+(Y65+2*0.95*5.67E-8*(((DB65+$B$7)+273)^4-(DB65+273)^4)-44100*N65)/(1.84*29.3*V65+8*0.95*5.67E-8*(DB65+273)^3))</f>
        <v>0</v>
      </c>
      <c r="AA65">
        <f>($C$7*DC65+$D$7*DD65+$E$7*Z65)</f>
        <v>0</v>
      </c>
      <c r="AB65">
        <f>0.61365*exp(17.502*AA65/(240.97+AA65))</f>
        <v>0</v>
      </c>
      <c r="AC65">
        <f>(AD65/AE65*100)</f>
        <v>0</v>
      </c>
      <c r="AD65">
        <f>CU65*(CZ65+DA65)/1000</f>
        <v>0</v>
      </c>
      <c r="AE65">
        <f>0.61365*exp(17.502*DB65/(240.97+DB65))</f>
        <v>0</v>
      </c>
      <c r="AF65">
        <f>(AB65-CU65*(CZ65+DA65)/1000)</f>
        <v>0</v>
      </c>
      <c r="AG65">
        <f>(-N65*44100)</f>
        <v>0</v>
      </c>
      <c r="AH65">
        <f>2*29.3*V65*0.92*(DB65-AA65)</f>
        <v>0</v>
      </c>
      <c r="AI65">
        <f>2*0.95*5.67E-8*(((DB65+$B$7)+273)^4-(AA65+273)^4)</f>
        <v>0</v>
      </c>
      <c r="AJ65">
        <f>Y65+AI65+AG65+AH65</f>
        <v>0</v>
      </c>
      <c r="AK65">
        <v>0</v>
      </c>
      <c r="AL65">
        <v>0</v>
      </c>
      <c r="AM65">
        <f>IF(AK65*$H$13&gt;=AO65,1.0,(AO65/(AO65-AK65*$H$13)))</f>
        <v>0</v>
      </c>
      <c r="AN65">
        <f>(AM65-1)*100</f>
        <v>0</v>
      </c>
      <c r="AO65">
        <f>MAX(0,($B$13+$C$13*DG65)/(1+$D$13*DG65)*CZ65/(DB65+273)*$E$13)</f>
        <v>0</v>
      </c>
      <c r="AP65" t="s">
        <v>414</v>
      </c>
      <c r="AQ65">
        <v>0</v>
      </c>
      <c r="AR65">
        <v>0</v>
      </c>
      <c r="AS65">
        <v>0</v>
      </c>
      <c r="AT65">
        <f>1-AR65/AS65</f>
        <v>0</v>
      </c>
      <c r="AU65">
        <v>-1</v>
      </c>
      <c r="AV65" t="s">
        <v>614</v>
      </c>
      <c r="AW65">
        <v>10444.1</v>
      </c>
      <c r="AX65">
        <v>703.9773461538462</v>
      </c>
      <c r="AY65">
        <v>834.4</v>
      </c>
      <c r="AZ65">
        <f>1-AX65/AY65</f>
        <v>0</v>
      </c>
      <c r="BA65">
        <v>0.5</v>
      </c>
      <c r="BB65">
        <f>CK65</f>
        <v>0</v>
      </c>
      <c r="BC65">
        <f>P65</f>
        <v>0</v>
      </c>
      <c r="BD65">
        <f>AZ65*BA65*BB65</f>
        <v>0</v>
      </c>
      <c r="BE65">
        <f>(BC65-AU65)/BB65</f>
        <v>0</v>
      </c>
      <c r="BF65">
        <f>(AS65-AY65)/AY65</f>
        <v>0</v>
      </c>
      <c r="BG65">
        <f>AR65/(AT65+AR65/AY65)</f>
        <v>0</v>
      </c>
      <c r="BH65" t="s">
        <v>414</v>
      </c>
      <c r="BI65">
        <v>0</v>
      </c>
      <c r="BJ65">
        <f>IF(BI65&lt;&gt;0, BI65, BG65)</f>
        <v>0</v>
      </c>
      <c r="BK65">
        <f>1-BJ65/AY65</f>
        <v>0</v>
      </c>
      <c r="BL65">
        <f>(AY65-AX65)/(AY65-BJ65)</f>
        <v>0</v>
      </c>
      <c r="BM65">
        <f>(AS65-AY65)/(AS65-BJ65)</f>
        <v>0</v>
      </c>
      <c r="BN65">
        <f>(AY65-AX65)/(AY65-AR65)</f>
        <v>0</v>
      </c>
      <c r="BO65">
        <f>(AS65-AY65)/(AS65-AR65)</f>
        <v>0</v>
      </c>
      <c r="BP65">
        <f>(BL65*BJ65/AX65)</f>
        <v>0</v>
      </c>
      <c r="BQ65">
        <f>(1-BP65)</f>
        <v>0</v>
      </c>
      <c r="BR65" t="s">
        <v>414</v>
      </c>
      <c r="BS65" t="s">
        <v>414</v>
      </c>
      <c r="BT65" t="s">
        <v>414</v>
      </c>
      <c r="BU65" t="s">
        <v>414</v>
      </c>
      <c r="BV65" t="s">
        <v>414</v>
      </c>
      <c r="BW65" t="s">
        <v>414</v>
      </c>
      <c r="BX65" t="s">
        <v>414</v>
      </c>
      <c r="BY65" t="s">
        <v>414</v>
      </c>
      <c r="BZ65" t="s">
        <v>414</v>
      </c>
      <c r="CA65" t="s">
        <v>414</v>
      </c>
      <c r="CB65" t="s">
        <v>414</v>
      </c>
      <c r="CC65" t="s">
        <v>414</v>
      </c>
      <c r="CD65" t="s">
        <v>414</v>
      </c>
      <c r="CE65" t="s">
        <v>414</v>
      </c>
      <c r="CF65" t="s">
        <v>414</v>
      </c>
      <c r="CG65" t="s">
        <v>414</v>
      </c>
      <c r="CH65" t="s">
        <v>414</v>
      </c>
      <c r="CI65" t="s">
        <v>414</v>
      </c>
      <c r="CJ65">
        <f>$B$11*DH65+$C$11*DI65+$F$11*DT65*(1-DW65)</f>
        <v>0</v>
      </c>
      <c r="CK65">
        <f>CJ65*CL65</f>
        <v>0</v>
      </c>
      <c r="CL65">
        <f>($B$11*$D$9+$C$11*$D$9+$F$11*((EG65+DY65)/MAX(EG65+DY65+EH65, 0.1)*$I$9+EH65/MAX(EG65+DY65+EH65, 0.1)*$J$9))/($B$11+$C$11+$F$11)</f>
        <v>0</v>
      </c>
      <c r="CM65">
        <f>($B$11*$K$9+$C$11*$K$9+$F$11*((EG65+DY65)/MAX(EG65+DY65+EH65, 0.1)*$P$9+EH65/MAX(EG65+DY65+EH65, 0.1)*$Q$9))/($B$11+$C$11+$F$11)</f>
        <v>0</v>
      </c>
      <c r="CN65">
        <v>6</v>
      </c>
      <c r="CO65">
        <v>0.5</v>
      </c>
      <c r="CP65" t="s">
        <v>416</v>
      </c>
      <c r="CQ65">
        <v>2</v>
      </c>
      <c r="CR65">
        <v>1658252109</v>
      </c>
      <c r="CS65">
        <v>200.682</v>
      </c>
      <c r="CT65">
        <v>209.176</v>
      </c>
      <c r="CU65">
        <v>23.3453</v>
      </c>
      <c r="CV65">
        <v>18.5204</v>
      </c>
      <c r="CW65">
        <v>183.188</v>
      </c>
      <c r="CX65">
        <v>20.2002</v>
      </c>
      <c r="CY65">
        <v>600.165</v>
      </c>
      <c r="CZ65">
        <v>101.1</v>
      </c>
      <c r="DA65">
        <v>0.09964290000000001</v>
      </c>
      <c r="DB65">
        <v>28.1116</v>
      </c>
      <c r="DC65">
        <v>28.9407</v>
      </c>
      <c r="DD65">
        <v>999.9</v>
      </c>
      <c r="DE65">
        <v>0</v>
      </c>
      <c r="DF65">
        <v>0</v>
      </c>
      <c r="DG65">
        <v>10026.2</v>
      </c>
      <c r="DH65">
        <v>0</v>
      </c>
      <c r="DI65">
        <v>115.425</v>
      </c>
      <c r="DJ65">
        <v>-8.33353</v>
      </c>
      <c r="DK65">
        <v>205.644</v>
      </c>
      <c r="DL65">
        <v>213.124</v>
      </c>
      <c r="DM65">
        <v>4.82494</v>
      </c>
      <c r="DN65">
        <v>209.176</v>
      </c>
      <c r="DO65">
        <v>18.5204</v>
      </c>
      <c r="DP65">
        <v>2.3602</v>
      </c>
      <c r="DQ65">
        <v>1.8724</v>
      </c>
      <c r="DR65">
        <v>20.0933</v>
      </c>
      <c r="DS65">
        <v>16.4047</v>
      </c>
      <c r="DT65">
        <v>1500.06</v>
      </c>
      <c r="DU65">
        <v>0.973001</v>
      </c>
      <c r="DV65">
        <v>0.0269987</v>
      </c>
      <c r="DW65">
        <v>0</v>
      </c>
      <c r="DX65">
        <v>703.765</v>
      </c>
      <c r="DY65">
        <v>4.99931</v>
      </c>
      <c r="DZ65">
        <v>16872.1</v>
      </c>
      <c r="EA65">
        <v>13259.8</v>
      </c>
      <c r="EB65">
        <v>39.125</v>
      </c>
      <c r="EC65">
        <v>41.312</v>
      </c>
      <c r="ED65">
        <v>39.562</v>
      </c>
      <c r="EE65">
        <v>40.25</v>
      </c>
      <c r="EF65">
        <v>40.437</v>
      </c>
      <c r="EG65">
        <v>1454.7</v>
      </c>
      <c r="EH65">
        <v>40.36</v>
      </c>
      <c r="EI65">
        <v>0</v>
      </c>
      <c r="EJ65">
        <v>102.8999998569489</v>
      </c>
      <c r="EK65">
        <v>0</v>
      </c>
      <c r="EL65">
        <v>703.9773461538462</v>
      </c>
      <c r="EM65">
        <v>-0.8417435768999065</v>
      </c>
      <c r="EN65">
        <v>1461.494016363277</v>
      </c>
      <c r="EO65">
        <v>16760.26538461538</v>
      </c>
      <c r="EP65">
        <v>15</v>
      </c>
      <c r="EQ65">
        <v>1658252127</v>
      </c>
      <c r="ER65" t="s">
        <v>615</v>
      </c>
      <c r="ES65">
        <v>1658252127</v>
      </c>
      <c r="ET65">
        <v>1658251748</v>
      </c>
      <c r="EU65">
        <v>41</v>
      </c>
      <c r="EV65">
        <v>-0.313</v>
      </c>
      <c r="EW65">
        <v>0.065</v>
      </c>
      <c r="EX65">
        <v>17.494</v>
      </c>
      <c r="EY65">
        <v>2.877</v>
      </c>
      <c r="EZ65">
        <v>210</v>
      </c>
      <c r="FA65">
        <v>19</v>
      </c>
      <c r="FB65">
        <v>0.26</v>
      </c>
      <c r="FC65">
        <v>0.02</v>
      </c>
      <c r="FD65">
        <v>-8.16217780487805</v>
      </c>
      <c r="FE65">
        <v>-1.069982926829273</v>
      </c>
      <c r="FF65">
        <v>0.1110417323991563</v>
      </c>
      <c r="FG65">
        <v>1</v>
      </c>
      <c r="FH65">
        <v>201.3733870967742</v>
      </c>
      <c r="FI65">
        <v>-4.552790322581271</v>
      </c>
      <c r="FJ65">
        <v>0.3406082488554043</v>
      </c>
      <c r="FK65">
        <v>1</v>
      </c>
      <c r="FL65">
        <v>4.900526341463415</v>
      </c>
      <c r="FM65">
        <v>-0.4938489198606177</v>
      </c>
      <c r="FN65">
        <v>0.04920052174798198</v>
      </c>
      <c r="FO65">
        <v>1</v>
      </c>
      <c r="FP65">
        <v>23.44858709677419</v>
      </c>
      <c r="FQ65">
        <v>-0.9483919354839174</v>
      </c>
      <c r="FR65">
        <v>0.07183143234139516</v>
      </c>
      <c r="FS65">
        <v>1</v>
      </c>
      <c r="FT65">
        <v>4</v>
      </c>
      <c r="FU65">
        <v>4</v>
      </c>
      <c r="FV65" t="s">
        <v>426</v>
      </c>
      <c r="FW65">
        <v>3.17321</v>
      </c>
      <c r="FX65">
        <v>2.79683</v>
      </c>
      <c r="FY65">
        <v>0.0519344</v>
      </c>
      <c r="FZ65">
        <v>0.0588166</v>
      </c>
      <c r="GA65">
        <v>0.106295</v>
      </c>
      <c r="GB65">
        <v>0.10014</v>
      </c>
      <c r="GC65">
        <v>29328.3</v>
      </c>
      <c r="GD65">
        <v>23211.7</v>
      </c>
      <c r="GE65">
        <v>29061.2</v>
      </c>
      <c r="GF65">
        <v>24132.3</v>
      </c>
      <c r="GG65">
        <v>32870</v>
      </c>
      <c r="GH65">
        <v>31716.4</v>
      </c>
      <c r="GI65">
        <v>40421.7</v>
      </c>
      <c r="GJ65">
        <v>39378.2</v>
      </c>
      <c r="GK65">
        <v>2.12757</v>
      </c>
      <c r="GL65">
        <v>1.80807</v>
      </c>
      <c r="GM65">
        <v>0.0493526</v>
      </c>
      <c r="GN65">
        <v>0</v>
      </c>
      <c r="GO65">
        <v>28.1356</v>
      </c>
      <c r="GP65">
        <v>999.9</v>
      </c>
      <c r="GQ65">
        <v>44.1</v>
      </c>
      <c r="GR65">
        <v>34.6</v>
      </c>
      <c r="GS65">
        <v>24.0982</v>
      </c>
      <c r="GT65">
        <v>62.5775</v>
      </c>
      <c r="GU65">
        <v>34.387</v>
      </c>
      <c r="GV65">
        <v>1</v>
      </c>
      <c r="GW65">
        <v>0.32015</v>
      </c>
      <c r="GX65">
        <v>2.06017</v>
      </c>
      <c r="GY65">
        <v>20.2513</v>
      </c>
      <c r="GZ65">
        <v>5.22373</v>
      </c>
      <c r="HA65">
        <v>11.9095</v>
      </c>
      <c r="HB65">
        <v>4.9637</v>
      </c>
      <c r="HC65">
        <v>3.292</v>
      </c>
      <c r="HD65">
        <v>9999</v>
      </c>
      <c r="HE65">
        <v>9999</v>
      </c>
      <c r="HF65">
        <v>9999</v>
      </c>
      <c r="HG65">
        <v>999.9</v>
      </c>
      <c r="HH65">
        <v>1.87723</v>
      </c>
      <c r="HI65">
        <v>1.87547</v>
      </c>
      <c r="HJ65">
        <v>1.87424</v>
      </c>
      <c r="HK65">
        <v>1.87347</v>
      </c>
      <c r="HL65">
        <v>1.87486</v>
      </c>
      <c r="HM65">
        <v>1.86981</v>
      </c>
      <c r="HN65">
        <v>1.87405</v>
      </c>
      <c r="HO65">
        <v>1.87912</v>
      </c>
      <c r="HP65">
        <v>0</v>
      </c>
      <c r="HQ65">
        <v>0</v>
      </c>
      <c r="HR65">
        <v>0</v>
      </c>
      <c r="HS65">
        <v>0</v>
      </c>
      <c r="HT65" t="s">
        <v>419</v>
      </c>
      <c r="HU65" t="s">
        <v>420</v>
      </c>
      <c r="HV65" t="s">
        <v>421</v>
      </c>
      <c r="HW65" t="s">
        <v>422</v>
      </c>
      <c r="HX65" t="s">
        <v>422</v>
      </c>
      <c r="HY65" t="s">
        <v>421</v>
      </c>
      <c r="HZ65">
        <v>0</v>
      </c>
      <c r="IA65">
        <v>100</v>
      </c>
      <c r="IB65">
        <v>100</v>
      </c>
      <c r="IC65">
        <v>17.494</v>
      </c>
      <c r="ID65">
        <v>3.1451</v>
      </c>
      <c r="IE65">
        <v>14.26678565695017</v>
      </c>
      <c r="IF65">
        <v>0.01978926573752289</v>
      </c>
      <c r="IG65">
        <v>-7.274561305773912E-06</v>
      </c>
      <c r="IH65">
        <v>1.119864253144479E-09</v>
      </c>
      <c r="II65">
        <v>1.416372535299281</v>
      </c>
      <c r="IJ65">
        <v>0.1326643661050919</v>
      </c>
      <c r="IK65">
        <v>-0.003773007815557471</v>
      </c>
      <c r="IL65">
        <v>7.139450426060361E-05</v>
      </c>
      <c r="IM65">
        <v>-10</v>
      </c>
      <c r="IN65">
        <v>1836</v>
      </c>
      <c r="IO65">
        <v>-0</v>
      </c>
      <c r="IP65">
        <v>23</v>
      </c>
      <c r="IQ65">
        <v>1.4</v>
      </c>
      <c r="IR65">
        <v>6</v>
      </c>
      <c r="IS65">
        <v>0.616455</v>
      </c>
      <c r="IT65">
        <v>2.44995</v>
      </c>
      <c r="IU65">
        <v>1.42578</v>
      </c>
      <c r="IV65">
        <v>2.27417</v>
      </c>
      <c r="IW65">
        <v>1.54785</v>
      </c>
      <c r="IX65">
        <v>2.39502</v>
      </c>
      <c r="IY65">
        <v>37.3378</v>
      </c>
      <c r="IZ65">
        <v>13.9744</v>
      </c>
      <c r="JA65">
        <v>18</v>
      </c>
      <c r="JB65">
        <v>639.751</v>
      </c>
      <c r="JC65">
        <v>415.078</v>
      </c>
      <c r="JD65">
        <v>25.2576</v>
      </c>
      <c r="JE65">
        <v>31.2769</v>
      </c>
      <c r="JF65">
        <v>29.9999</v>
      </c>
      <c r="JG65">
        <v>31.2281</v>
      </c>
      <c r="JH65">
        <v>31.162</v>
      </c>
      <c r="JI65">
        <v>12.3382</v>
      </c>
      <c r="JJ65">
        <v>20.303</v>
      </c>
      <c r="JK65">
        <v>22.8869</v>
      </c>
      <c r="JL65">
        <v>25.3085</v>
      </c>
      <c r="JM65">
        <v>208.995</v>
      </c>
      <c r="JN65">
        <v>18.5899</v>
      </c>
      <c r="JO65">
        <v>95.14749999999999</v>
      </c>
      <c r="JP65">
        <v>100.18</v>
      </c>
    </row>
    <row r="66" spans="1:276">
      <c r="A66">
        <v>50</v>
      </c>
      <c r="B66">
        <v>1658252204.5</v>
      </c>
      <c r="C66">
        <v>10663.90000009537</v>
      </c>
      <c r="D66" t="s">
        <v>616</v>
      </c>
      <c r="E66" t="s">
        <v>617</v>
      </c>
      <c r="F66" t="s">
        <v>408</v>
      </c>
      <c r="G66" t="s">
        <v>601</v>
      </c>
      <c r="H66" t="s">
        <v>410</v>
      </c>
      <c r="J66" t="s">
        <v>541</v>
      </c>
      <c r="K66" t="s">
        <v>481</v>
      </c>
      <c r="L66" t="s">
        <v>602</v>
      </c>
      <c r="M66">
        <v>1658252204.5</v>
      </c>
      <c r="N66">
        <f>(O66)/1000</f>
        <v>0</v>
      </c>
      <c r="O66">
        <f>1000*CY66*AM66*(CU66-CV66)/(100*CN66*(1000-AM66*CU66))</f>
        <v>0</v>
      </c>
      <c r="P66">
        <f>CY66*AM66*(CT66-CS66*(1000-AM66*CV66)/(1000-AM66*CU66))/(100*CN66)</f>
        <v>0</v>
      </c>
      <c r="Q66">
        <f>CS66 - IF(AM66&gt;1, P66*CN66*100.0/(AO66*DG66), 0)</f>
        <v>0</v>
      </c>
      <c r="R66">
        <f>((X66-N66/2)*Q66-P66)/(X66+N66/2)</f>
        <v>0</v>
      </c>
      <c r="S66">
        <f>R66*(CZ66+DA66)/1000.0</f>
        <v>0</v>
      </c>
      <c r="T66">
        <f>(CS66 - IF(AM66&gt;1, P66*CN66*100.0/(AO66*DG66), 0))*(CZ66+DA66)/1000.0</f>
        <v>0</v>
      </c>
      <c r="U66">
        <f>2.0/((1/W66-1/V66)+SIGN(W66)*SQRT((1/W66-1/V66)*(1/W66-1/V66) + 4*CO66/((CO66+1)*(CO66+1))*(2*1/W66*1/V66-1/V66*1/V66)))</f>
        <v>0</v>
      </c>
      <c r="V66">
        <f>IF(LEFT(CP66,1)&lt;&gt;"0",IF(LEFT(CP66,1)="1",3.0,CQ66),$D$5+$E$5*(DG66*CZ66/($K$5*1000))+$F$5*(DG66*CZ66/($K$5*1000))*MAX(MIN(CN66,$J$5),$I$5)*MAX(MIN(CN66,$J$5),$I$5)+$G$5*MAX(MIN(CN66,$J$5),$I$5)*(DG66*CZ66/($K$5*1000))+$H$5*(DG66*CZ66/($K$5*1000))*(DG66*CZ66/($K$5*1000)))</f>
        <v>0</v>
      </c>
      <c r="W66">
        <f>N66*(1000-(1000*0.61365*exp(17.502*AA66/(240.97+AA66))/(CZ66+DA66)+CU66)/2)/(1000*0.61365*exp(17.502*AA66/(240.97+AA66))/(CZ66+DA66)-CU66)</f>
        <v>0</v>
      </c>
      <c r="X66">
        <f>1/((CO66+1)/(U66/1.6)+1/(V66/1.37)) + CO66/((CO66+1)/(U66/1.6) + CO66/(V66/1.37))</f>
        <v>0</v>
      </c>
      <c r="Y66">
        <f>(CJ66*CM66)</f>
        <v>0</v>
      </c>
      <c r="Z66">
        <f>(DB66+(Y66+2*0.95*5.67E-8*(((DB66+$B$7)+273)^4-(DB66+273)^4)-44100*N66)/(1.84*29.3*V66+8*0.95*5.67E-8*(DB66+273)^3))</f>
        <v>0</v>
      </c>
      <c r="AA66">
        <f>($C$7*DC66+$D$7*DD66+$E$7*Z66)</f>
        <v>0</v>
      </c>
      <c r="AB66">
        <f>0.61365*exp(17.502*AA66/(240.97+AA66))</f>
        <v>0</v>
      </c>
      <c r="AC66">
        <f>(AD66/AE66*100)</f>
        <v>0</v>
      </c>
      <c r="AD66">
        <f>CU66*(CZ66+DA66)/1000</f>
        <v>0</v>
      </c>
      <c r="AE66">
        <f>0.61365*exp(17.502*DB66/(240.97+DB66))</f>
        <v>0</v>
      </c>
      <c r="AF66">
        <f>(AB66-CU66*(CZ66+DA66)/1000)</f>
        <v>0</v>
      </c>
      <c r="AG66">
        <f>(-N66*44100)</f>
        <v>0</v>
      </c>
      <c r="AH66">
        <f>2*29.3*V66*0.92*(DB66-AA66)</f>
        <v>0</v>
      </c>
      <c r="AI66">
        <f>2*0.95*5.67E-8*(((DB66+$B$7)+273)^4-(AA66+273)^4)</f>
        <v>0</v>
      </c>
      <c r="AJ66">
        <f>Y66+AI66+AG66+AH66</f>
        <v>0</v>
      </c>
      <c r="AK66">
        <v>0</v>
      </c>
      <c r="AL66">
        <v>0</v>
      </c>
      <c r="AM66">
        <f>IF(AK66*$H$13&gt;=AO66,1.0,(AO66/(AO66-AK66*$H$13)))</f>
        <v>0</v>
      </c>
      <c r="AN66">
        <f>(AM66-1)*100</f>
        <v>0</v>
      </c>
      <c r="AO66">
        <f>MAX(0,($B$13+$C$13*DG66)/(1+$D$13*DG66)*CZ66/(DB66+273)*$E$13)</f>
        <v>0</v>
      </c>
      <c r="AP66" t="s">
        <v>414</v>
      </c>
      <c r="AQ66">
        <v>0</v>
      </c>
      <c r="AR66">
        <v>0</v>
      </c>
      <c r="AS66">
        <v>0</v>
      </c>
      <c r="AT66">
        <f>1-AR66/AS66</f>
        <v>0</v>
      </c>
      <c r="AU66">
        <v>-1</v>
      </c>
      <c r="AV66" t="s">
        <v>618</v>
      </c>
      <c r="AW66">
        <v>10444</v>
      </c>
      <c r="AX66">
        <v>714.34748</v>
      </c>
      <c r="AY66">
        <v>820.61</v>
      </c>
      <c r="AZ66">
        <f>1-AX66/AY66</f>
        <v>0</v>
      </c>
      <c r="BA66">
        <v>0.5</v>
      </c>
      <c r="BB66">
        <f>CK66</f>
        <v>0</v>
      </c>
      <c r="BC66">
        <f>P66</f>
        <v>0</v>
      </c>
      <c r="BD66">
        <f>AZ66*BA66*BB66</f>
        <v>0</v>
      </c>
      <c r="BE66">
        <f>(BC66-AU66)/BB66</f>
        <v>0</v>
      </c>
      <c r="BF66">
        <f>(AS66-AY66)/AY66</f>
        <v>0</v>
      </c>
      <c r="BG66">
        <f>AR66/(AT66+AR66/AY66)</f>
        <v>0</v>
      </c>
      <c r="BH66" t="s">
        <v>414</v>
      </c>
      <c r="BI66">
        <v>0</v>
      </c>
      <c r="BJ66">
        <f>IF(BI66&lt;&gt;0, BI66, BG66)</f>
        <v>0</v>
      </c>
      <c r="BK66">
        <f>1-BJ66/AY66</f>
        <v>0</v>
      </c>
      <c r="BL66">
        <f>(AY66-AX66)/(AY66-BJ66)</f>
        <v>0</v>
      </c>
      <c r="BM66">
        <f>(AS66-AY66)/(AS66-BJ66)</f>
        <v>0</v>
      </c>
      <c r="BN66">
        <f>(AY66-AX66)/(AY66-AR66)</f>
        <v>0</v>
      </c>
      <c r="BO66">
        <f>(AS66-AY66)/(AS66-AR66)</f>
        <v>0</v>
      </c>
      <c r="BP66">
        <f>(BL66*BJ66/AX66)</f>
        <v>0</v>
      </c>
      <c r="BQ66">
        <f>(1-BP66)</f>
        <v>0</v>
      </c>
      <c r="BR66" t="s">
        <v>414</v>
      </c>
      <c r="BS66" t="s">
        <v>414</v>
      </c>
      <c r="BT66" t="s">
        <v>414</v>
      </c>
      <c r="BU66" t="s">
        <v>414</v>
      </c>
      <c r="BV66" t="s">
        <v>414</v>
      </c>
      <c r="BW66" t="s">
        <v>414</v>
      </c>
      <c r="BX66" t="s">
        <v>414</v>
      </c>
      <c r="BY66" t="s">
        <v>414</v>
      </c>
      <c r="BZ66" t="s">
        <v>414</v>
      </c>
      <c r="CA66" t="s">
        <v>414</v>
      </c>
      <c r="CB66" t="s">
        <v>414</v>
      </c>
      <c r="CC66" t="s">
        <v>414</v>
      </c>
      <c r="CD66" t="s">
        <v>414</v>
      </c>
      <c r="CE66" t="s">
        <v>414</v>
      </c>
      <c r="CF66" t="s">
        <v>414</v>
      </c>
      <c r="CG66" t="s">
        <v>414</v>
      </c>
      <c r="CH66" t="s">
        <v>414</v>
      </c>
      <c r="CI66" t="s">
        <v>414</v>
      </c>
      <c r="CJ66">
        <f>$B$11*DH66+$C$11*DI66+$F$11*DT66*(1-DW66)</f>
        <v>0</v>
      </c>
      <c r="CK66">
        <f>CJ66*CL66</f>
        <v>0</v>
      </c>
      <c r="CL66">
        <f>($B$11*$D$9+$C$11*$D$9+$F$11*((EG66+DY66)/MAX(EG66+DY66+EH66, 0.1)*$I$9+EH66/MAX(EG66+DY66+EH66, 0.1)*$J$9))/($B$11+$C$11+$F$11)</f>
        <v>0</v>
      </c>
      <c r="CM66">
        <f>($B$11*$K$9+$C$11*$K$9+$F$11*((EG66+DY66)/MAX(EG66+DY66+EH66, 0.1)*$P$9+EH66/MAX(EG66+DY66+EH66, 0.1)*$Q$9))/($B$11+$C$11+$F$11)</f>
        <v>0</v>
      </c>
      <c r="CN66">
        <v>6</v>
      </c>
      <c r="CO66">
        <v>0.5</v>
      </c>
      <c r="CP66" t="s">
        <v>416</v>
      </c>
      <c r="CQ66">
        <v>2</v>
      </c>
      <c r="CR66">
        <v>1658252204.5</v>
      </c>
      <c r="CS66">
        <v>101.2734</v>
      </c>
      <c r="CT66">
        <v>103.695</v>
      </c>
      <c r="CU66">
        <v>23.5614</v>
      </c>
      <c r="CV66">
        <v>18.7497</v>
      </c>
      <c r="CW66">
        <v>85.44540000000001</v>
      </c>
      <c r="CX66">
        <v>20.4026</v>
      </c>
      <c r="CY66">
        <v>600.371</v>
      </c>
      <c r="CZ66">
        <v>101.095</v>
      </c>
      <c r="DA66">
        <v>0.100116</v>
      </c>
      <c r="DB66">
        <v>28.2675</v>
      </c>
      <c r="DC66">
        <v>29.0537</v>
      </c>
      <c r="DD66">
        <v>999.9</v>
      </c>
      <c r="DE66">
        <v>0</v>
      </c>
      <c r="DF66">
        <v>0</v>
      </c>
      <c r="DG66">
        <v>10001.2</v>
      </c>
      <c r="DH66">
        <v>0</v>
      </c>
      <c r="DI66">
        <v>121.502</v>
      </c>
      <c r="DJ66">
        <v>-2.65637</v>
      </c>
      <c r="DK66">
        <v>103.476</v>
      </c>
      <c r="DL66">
        <v>105.676</v>
      </c>
      <c r="DM66">
        <v>4.81171</v>
      </c>
      <c r="DN66">
        <v>103.695</v>
      </c>
      <c r="DO66">
        <v>18.7497</v>
      </c>
      <c r="DP66">
        <v>2.38195</v>
      </c>
      <c r="DQ66">
        <v>1.89551</v>
      </c>
      <c r="DR66">
        <v>20.2416</v>
      </c>
      <c r="DS66">
        <v>16.5975</v>
      </c>
      <c r="DT66">
        <v>1500.1</v>
      </c>
      <c r="DU66">
        <v>0.973001</v>
      </c>
      <c r="DV66">
        <v>0.0269987</v>
      </c>
      <c r="DW66">
        <v>0</v>
      </c>
      <c r="DX66">
        <v>714.807</v>
      </c>
      <c r="DY66">
        <v>4.99931</v>
      </c>
      <c r="DZ66">
        <v>17258.7</v>
      </c>
      <c r="EA66">
        <v>13260.1</v>
      </c>
      <c r="EB66">
        <v>39.062</v>
      </c>
      <c r="EC66">
        <v>41.187</v>
      </c>
      <c r="ED66">
        <v>39.437</v>
      </c>
      <c r="EE66">
        <v>40.25</v>
      </c>
      <c r="EF66">
        <v>40.375</v>
      </c>
      <c r="EG66">
        <v>1454.73</v>
      </c>
      <c r="EH66">
        <v>40.37</v>
      </c>
      <c r="EI66">
        <v>0</v>
      </c>
      <c r="EJ66">
        <v>95.29999995231628</v>
      </c>
      <c r="EK66">
        <v>0</v>
      </c>
      <c r="EL66">
        <v>714.34748</v>
      </c>
      <c r="EM66">
        <v>0.5193846081924166</v>
      </c>
      <c r="EN66">
        <v>72.45384553920564</v>
      </c>
      <c r="EO66">
        <v>17167.02</v>
      </c>
      <c r="EP66">
        <v>15</v>
      </c>
      <c r="EQ66">
        <v>1658252229</v>
      </c>
      <c r="ER66" t="s">
        <v>619</v>
      </c>
      <c r="ES66">
        <v>1658252229</v>
      </c>
      <c r="ET66">
        <v>1658251748</v>
      </c>
      <c r="EU66">
        <v>42</v>
      </c>
      <c r="EV66">
        <v>0.193</v>
      </c>
      <c r="EW66">
        <v>0.065</v>
      </c>
      <c r="EX66">
        <v>15.828</v>
      </c>
      <c r="EY66">
        <v>2.877</v>
      </c>
      <c r="EZ66">
        <v>104</v>
      </c>
      <c r="FA66">
        <v>19</v>
      </c>
      <c r="FB66">
        <v>0.42</v>
      </c>
      <c r="FC66">
        <v>0.02</v>
      </c>
      <c r="FD66">
        <v>-2.4962325</v>
      </c>
      <c r="FE66">
        <v>-0.7168923827392057</v>
      </c>
      <c r="FF66">
        <v>0.0708709720460359</v>
      </c>
      <c r="FG66">
        <v>1</v>
      </c>
      <c r="FH66">
        <v>101.6376666666667</v>
      </c>
      <c r="FI66">
        <v>-4.858625139043467</v>
      </c>
      <c r="FJ66">
        <v>0.3517775180738839</v>
      </c>
      <c r="FK66">
        <v>1</v>
      </c>
      <c r="FL66">
        <v>4.8632835</v>
      </c>
      <c r="FM66">
        <v>-0.4124793996247658</v>
      </c>
      <c r="FN66">
        <v>0.04081535811125512</v>
      </c>
      <c r="FO66">
        <v>1</v>
      </c>
      <c r="FP66">
        <v>23.61354</v>
      </c>
      <c r="FQ66">
        <v>-0.5875114571746662</v>
      </c>
      <c r="FR66">
        <v>0.04391224278793626</v>
      </c>
      <c r="FS66">
        <v>1</v>
      </c>
      <c r="FT66">
        <v>4</v>
      </c>
      <c r="FU66">
        <v>4</v>
      </c>
      <c r="FV66" t="s">
        <v>426</v>
      </c>
      <c r="FW66">
        <v>3.1738</v>
      </c>
      <c r="FX66">
        <v>2.79709</v>
      </c>
      <c r="FY66">
        <v>0.0251534</v>
      </c>
      <c r="FZ66">
        <v>0.0305594</v>
      </c>
      <c r="GA66">
        <v>0.107063</v>
      </c>
      <c r="GB66">
        <v>0.101027</v>
      </c>
      <c r="GC66">
        <v>30159.2</v>
      </c>
      <c r="GD66">
        <v>23914</v>
      </c>
      <c r="GE66">
        <v>29063.1</v>
      </c>
      <c r="GF66">
        <v>24137.4</v>
      </c>
      <c r="GG66">
        <v>32842.1</v>
      </c>
      <c r="GH66">
        <v>31690.5</v>
      </c>
      <c r="GI66">
        <v>40424</v>
      </c>
      <c r="GJ66">
        <v>39386.5</v>
      </c>
      <c r="GK66">
        <v>2.12878</v>
      </c>
      <c r="GL66">
        <v>1.80928</v>
      </c>
      <c r="GM66">
        <v>0.0717342</v>
      </c>
      <c r="GN66">
        <v>0</v>
      </c>
      <c r="GO66">
        <v>27.8834</v>
      </c>
      <c r="GP66">
        <v>999.9</v>
      </c>
      <c r="GQ66">
        <v>43.6</v>
      </c>
      <c r="GR66">
        <v>34.6</v>
      </c>
      <c r="GS66">
        <v>23.8269</v>
      </c>
      <c r="GT66">
        <v>62.2875</v>
      </c>
      <c r="GU66">
        <v>34.0545</v>
      </c>
      <c r="GV66">
        <v>1</v>
      </c>
      <c r="GW66">
        <v>0.312609</v>
      </c>
      <c r="GX66">
        <v>2.13342</v>
      </c>
      <c r="GY66">
        <v>20.2497</v>
      </c>
      <c r="GZ66">
        <v>5.22388</v>
      </c>
      <c r="HA66">
        <v>11.9087</v>
      </c>
      <c r="HB66">
        <v>4.96365</v>
      </c>
      <c r="HC66">
        <v>3.29195</v>
      </c>
      <c r="HD66">
        <v>9999</v>
      </c>
      <c r="HE66">
        <v>9999</v>
      </c>
      <c r="HF66">
        <v>9999</v>
      </c>
      <c r="HG66">
        <v>999.9</v>
      </c>
      <c r="HH66">
        <v>1.87728</v>
      </c>
      <c r="HI66">
        <v>1.87547</v>
      </c>
      <c r="HJ66">
        <v>1.87424</v>
      </c>
      <c r="HK66">
        <v>1.87347</v>
      </c>
      <c r="HL66">
        <v>1.87489</v>
      </c>
      <c r="HM66">
        <v>1.86983</v>
      </c>
      <c r="HN66">
        <v>1.87406</v>
      </c>
      <c r="HO66">
        <v>1.87912</v>
      </c>
      <c r="HP66">
        <v>0</v>
      </c>
      <c r="HQ66">
        <v>0</v>
      </c>
      <c r="HR66">
        <v>0</v>
      </c>
      <c r="HS66">
        <v>0</v>
      </c>
      <c r="HT66" t="s">
        <v>419</v>
      </c>
      <c r="HU66" t="s">
        <v>420</v>
      </c>
      <c r="HV66" t="s">
        <v>421</v>
      </c>
      <c r="HW66" t="s">
        <v>422</v>
      </c>
      <c r="HX66" t="s">
        <v>422</v>
      </c>
      <c r="HY66" t="s">
        <v>421</v>
      </c>
      <c r="HZ66">
        <v>0</v>
      </c>
      <c r="IA66">
        <v>100</v>
      </c>
      <c r="IB66">
        <v>100</v>
      </c>
      <c r="IC66">
        <v>15.828</v>
      </c>
      <c r="ID66">
        <v>3.1588</v>
      </c>
      <c r="IE66">
        <v>13.95430710812171</v>
      </c>
      <c r="IF66">
        <v>0.01978926573752289</v>
      </c>
      <c r="IG66">
        <v>-7.274561305773912E-06</v>
      </c>
      <c r="IH66">
        <v>1.119864253144479E-09</v>
      </c>
      <c r="II66">
        <v>1.416372535299281</v>
      </c>
      <c r="IJ66">
        <v>0.1326643661050919</v>
      </c>
      <c r="IK66">
        <v>-0.003773007815557471</v>
      </c>
      <c r="IL66">
        <v>7.139450426060361E-05</v>
      </c>
      <c r="IM66">
        <v>-10</v>
      </c>
      <c r="IN66">
        <v>1836</v>
      </c>
      <c r="IO66">
        <v>-0</v>
      </c>
      <c r="IP66">
        <v>23</v>
      </c>
      <c r="IQ66">
        <v>1.3</v>
      </c>
      <c r="IR66">
        <v>7.6</v>
      </c>
      <c r="IS66">
        <v>0.369873</v>
      </c>
      <c r="IT66">
        <v>2.48901</v>
      </c>
      <c r="IU66">
        <v>1.42578</v>
      </c>
      <c r="IV66">
        <v>2.27417</v>
      </c>
      <c r="IW66">
        <v>1.54785</v>
      </c>
      <c r="IX66">
        <v>2.28516</v>
      </c>
      <c r="IY66">
        <v>37.3858</v>
      </c>
      <c r="IZ66">
        <v>13.9482</v>
      </c>
      <c r="JA66">
        <v>18</v>
      </c>
      <c r="JB66">
        <v>639.956</v>
      </c>
      <c r="JC66">
        <v>415.302</v>
      </c>
      <c r="JD66">
        <v>25.5218</v>
      </c>
      <c r="JE66">
        <v>31.1892</v>
      </c>
      <c r="JF66">
        <v>29.9994</v>
      </c>
      <c r="JG66">
        <v>31.1581</v>
      </c>
      <c r="JH66">
        <v>31.0935</v>
      </c>
      <c r="JI66">
        <v>7.43796</v>
      </c>
      <c r="JJ66">
        <v>17.7257</v>
      </c>
      <c r="JK66">
        <v>22.2271</v>
      </c>
      <c r="JL66">
        <v>25.4905</v>
      </c>
      <c r="JM66">
        <v>103.463</v>
      </c>
      <c r="JN66">
        <v>18.7085</v>
      </c>
      <c r="JO66">
        <v>95.15309999999999</v>
      </c>
      <c r="JP66">
        <v>100.201</v>
      </c>
    </row>
    <row r="67" spans="1:276">
      <c r="A67">
        <v>51</v>
      </c>
      <c r="B67">
        <v>1658252306</v>
      </c>
      <c r="C67">
        <v>10765.40000009537</v>
      </c>
      <c r="D67" t="s">
        <v>620</v>
      </c>
      <c r="E67" t="s">
        <v>621</v>
      </c>
      <c r="F67" t="s">
        <v>408</v>
      </c>
      <c r="G67" t="s">
        <v>601</v>
      </c>
      <c r="H67" t="s">
        <v>410</v>
      </c>
      <c r="J67" t="s">
        <v>541</v>
      </c>
      <c r="K67" t="s">
        <v>481</v>
      </c>
      <c r="L67" t="s">
        <v>602</v>
      </c>
      <c r="M67">
        <v>1658252306</v>
      </c>
      <c r="N67">
        <f>(O67)/1000</f>
        <v>0</v>
      </c>
      <c r="O67">
        <f>1000*CY67*AM67*(CU67-CV67)/(100*CN67*(1000-AM67*CU67))</f>
        <v>0</v>
      </c>
      <c r="P67">
        <f>CY67*AM67*(CT67-CS67*(1000-AM67*CV67)/(1000-AM67*CU67))/(100*CN67)</f>
        <v>0</v>
      </c>
      <c r="Q67">
        <f>CS67 - IF(AM67&gt;1, P67*CN67*100.0/(AO67*DG67), 0)</f>
        <v>0</v>
      </c>
      <c r="R67">
        <f>((X67-N67/2)*Q67-P67)/(X67+N67/2)</f>
        <v>0</v>
      </c>
      <c r="S67">
        <f>R67*(CZ67+DA67)/1000.0</f>
        <v>0</v>
      </c>
      <c r="T67">
        <f>(CS67 - IF(AM67&gt;1, P67*CN67*100.0/(AO67*DG67), 0))*(CZ67+DA67)/1000.0</f>
        <v>0</v>
      </c>
      <c r="U67">
        <f>2.0/((1/W67-1/V67)+SIGN(W67)*SQRT((1/W67-1/V67)*(1/W67-1/V67) + 4*CO67/((CO67+1)*(CO67+1))*(2*1/W67*1/V67-1/V67*1/V67)))</f>
        <v>0</v>
      </c>
      <c r="V67">
        <f>IF(LEFT(CP67,1)&lt;&gt;"0",IF(LEFT(CP67,1)="1",3.0,CQ67),$D$5+$E$5*(DG67*CZ67/($K$5*1000))+$F$5*(DG67*CZ67/($K$5*1000))*MAX(MIN(CN67,$J$5),$I$5)*MAX(MIN(CN67,$J$5),$I$5)+$G$5*MAX(MIN(CN67,$J$5),$I$5)*(DG67*CZ67/($K$5*1000))+$H$5*(DG67*CZ67/($K$5*1000))*(DG67*CZ67/($K$5*1000)))</f>
        <v>0</v>
      </c>
      <c r="W67">
        <f>N67*(1000-(1000*0.61365*exp(17.502*AA67/(240.97+AA67))/(CZ67+DA67)+CU67)/2)/(1000*0.61365*exp(17.502*AA67/(240.97+AA67))/(CZ67+DA67)-CU67)</f>
        <v>0</v>
      </c>
      <c r="X67">
        <f>1/((CO67+1)/(U67/1.6)+1/(V67/1.37)) + CO67/((CO67+1)/(U67/1.6) + CO67/(V67/1.37))</f>
        <v>0</v>
      </c>
      <c r="Y67">
        <f>(CJ67*CM67)</f>
        <v>0</v>
      </c>
      <c r="Z67">
        <f>(DB67+(Y67+2*0.95*5.67E-8*(((DB67+$B$7)+273)^4-(DB67+273)^4)-44100*N67)/(1.84*29.3*V67+8*0.95*5.67E-8*(DB67+273)^3))</f>
        <v>0</v>
      </c>
      <c r="AA67">
        <f>($C$7*DC67+$D$7*DD67+$E$7*Z67)</f>
        <v>0</v>
      </c>
      <c r="AB67">
        <f>0.61365*exp(17.502*AA67/(240.97+AA67))</f>
        <v>0</v>
      </c>
      <c r="AC67">
        <f>(AD67/AE67*100)</f>
        <v>0</v>
      </c>
      <c r="AD67">
        <f>CU67*(CZ67+DA67)/1000</f>
        <v>0</v>
      </c>
      <c r="AE67">
        <f>0.61365*exp(17.502*DB67/(240.97+DB67))</f>
        <v>0</v>
      </c>
      <c r="AF67">
        <f>(AB67-CU67*(CZ67+DA67)/1000)</f>
        <v>0</v>
      </c>
      <c r="AG67">
        <f>(-N67*44100)</f>
        <v>0</v>
      </c>
      <c r="AH67">
        <f>2*29.3*V67*0.92*(DB67-AA67)</f>
        <v>0</v>
      </c>
      <c r="AI67">
        <f>2*0.95*5.67E-8*(((DB67+$B$7)+273)^4-(AA67+273)^4)</f>
        <v>0</v>
      </c>
      <c r="AJ67">
        <f>Y67+AI67+AG67+AH67</f>
        <v>0</v>
      </c>
      <c r="AK67">
        <v>0</v>
      </c>
      <c r="AL67">
        <v>0</v>
      </c>
      <c r="AM67">
        <f>IF(AK67*$H$13&gt;=AO67,1.0,(AO67/(AO67-AK67*$H$13)))</f>
        <v>0</v>
      </c>
      <c r="AN67">
        <f>(AM67-1)*100</f>
        <v>0</v>
      </c>
      <c r="AO67">
        <f>MAX(0,($B$13+$C$13*DG67)/(1+$D$13*DG67)*CZ67/(DB67+273)*$E$13)</f>
        <v>0</v>
      </c>
      <c r="AP67" t="s">
        <v>414</v>
      </c>
      <c r="AQ67">
        <v>0</v>
      </c>
      <c r="AR67">
        <v>0</v>
      </c>
      <c r="AS67">
        <v>0</v>
      </c>
      <c r="AT67">
        <f>1-AR67/AS67</f>
        <v>0</v>
      </c>
      <c r="AU67">
        <v>-1</v>
      </c>
      <c r="AV67" t="s">
        <v>622</v>
      </c>
      <c r="AW67">
        <v>10443.2</v>
      </c>
      <c r="AX67">
        <v>723.4806153846154</v>
      </c>
      <c r="AY67">
        <v>816.45</v>
      </c>
      <c r="AZ67">
        <f>1-AX67/AY67</f>
        <v>0</v>
      </c>
      <c r="BA67">
        <v>0.5</v>
      </c>
      <c r="BB67">
        <f>CK67</f>
        <v>0</v>
      </c>
      <c r="BC67">
        <f>P67</f>
        <v>0</v>
      </c>
      <c r="BD67">
        <f>AZ67*BA67*BB67</f>
        <v>0</v>
      </c>
      <c r="BE67">
        <f>(BC67-AU67)/BB67</f>
        <v>0</v>
      </c>
      <c r="BF67">
        <f>(AS67-AY67)/AY67</f>
        <v>0</v>
      </c>
      <c r="BG67">
        <f>AR67/(AT67+AR67/AY67)</f>
        <v>0</v>
      </c>
      <c r="BH67" t="s">
        <v>414</v>
      </c>
      <c r="BI67">
        <v>0</v>
      </c>
      <c r="BJ67">
        <f>IF(BI67&lt;&gt;0, BI67, BG67)</f>
        <v>0</v>
      </c>
      <c r="BK67">
        <f>1-BJ67/AY67</f>
        <v>0</v>
      </c>
      <c r="BL67">
        <f>(AY67-AX67)/(AY67-BJ67)</f>
        <v>0</v>
      </c>
      <c r="BM67">
        <f>(AS67-AY67)/(AS67-BJ67)</f>
        <v>0</v>
      </c>
      <c r="BN67">
        <f>(AY67-AX67)/(AY67-AR67)</f>
        <v>0</v>
      </c>
      <c r="BO67">
        <f>(AS67-AY67)/(AS67-AR67)</f>
        <v>0</v>
      </c>
      <c r="BP67">
        <f>(BL67*BJ67/AX67)</f>
        <v>0</v>
      </c>
      <c r="BQ67">
        <f>(1-BP67)</f>
        <v>0</v>
      </c>
      <c r="BR67" t="s">
        <v>414</v>
      </c>
      <c r="BS67" t="s">
        <v>414</v>
      </c>
      <c r="BT67" t="s">
        <v>414</v>
      </c>
      <c r="BU67" t="s">
        <v>414</v>
      </c>
      <c r="BV67" t="s">
        <v>414</v>
      </c>
      <c r="BW67" t="s">
        <v>414</v>
      </c>
      <c r="BX67" t="s">
        <v>414</v>
      </c>
      <c r="BY67" t="s">
        <v>414</v>
      </c>
      <c r="BZ67" t="s">
        <v>414</v>
      </c>
      <c r="CA67" t="s">
        <v>414</v>
      </c>
      <c r="CB67" t="s">
        <v>414</v>
      </c>
      <c r="CC67" t="s">
        <v>414</v>
      </c>
      <c r="CD67" t="s">
        <v>414</v>
      </c>
      <c r="CE67" t="s">
        <v>414</v>
      </c>
      <c r="CF67" t="s">
        <v>414</v>
      </c>
      <c r="CG67" t="s">
        <v>414</v>
      </c>
      <c r="CH67" t="s">
        <v>414</v>
      </c>
      <c r="CI67" t="s">
        <v>414</v>
      </c>
      <c r="CJ67">
        <f>$B$11*DH67+$C$11*DI67+$F$11*DT67*(1-DW67)</f>
        <v>0</v>
      </c>
      <c r="CK67">
        <f>CJ67*CL67</f>
        <v>0</v>
      </c>
      <c r="CL67">
        <f>($B$11*$D$9+$C$11*$D$9+$F$11*((EG67+DY67)/MAX(EG67+DY67+EH67, 0.1)*$I$9+EH67/MAX(EG67+DY67+EH67, 0.1)*$J$9))/($B$11+$C$11+$F$11)</f>
        <v>0</v>
      </c>
      <c r="CM67">
        <f>($B$11*$K$9+$C$11*$K$9+$F$11*((EG67+DY67)/MAX(EG67+DY67+EH67, 0.1)*$P$9+EH67/MAX(EG67+DY67+EH67, 0.1)*$Q$9))/($B$11+$C$11+$F$11)</f>
        <v>0</v>
      </c>
      <c r="CN67">
        <v>6</v>
      </c>
      <c r="CO67">
        <v>0.5</v>
      </c>
      <c r="CP67" t="s">
        <v>416</v>
      </c>
      <c r="CQ67">
        <v>2</v>
      </c>
      <c r="CR67">
        <v>1658252306</v>
      </c>
      <c r="CS67">
        <v>51.2894</v>
      </c>
      <c r="CT67">
        <v>50.7747</v>
      </c>
      <c r="CU67">
        <v>23.4026</v>
      </c>
      <c r="CV67">
        <v>18.448</v>
      </c>
      <c r="CW67">
        <v>35.6754</v>
      </c>
      <c r="CX67">
        <v>20.2538</v>
      </c>
      <c r="CY67">
        <v>600.2910000000001</v>
      </c>
      <c r="CZ67">
        <v>101.094</v>
      </c>
      <c r="DA67">
        <v>0.09995130000000001</v>
      </c>
      <c r="DB67">
        <v>28.1784</v>
      </c>
      <c r="DC67">
        <v>28.99</v>
      </c>
      <c r="DD67">
        <v>999.9</v>
      </c>
      <c r="DE67">
        <v>0</v>
      </c>
      <c r="DF67">
        <v>0</v>
      </c>
      <c r="DG67">
        <v>10003.1</v>
      </c>
      <c r="DH67">
        <v>0</v>
      </c>
      <c r="DI67">
        <v>114.499</v>
      </c>
      <c r="DJ67">
        <v>-0.255501</v>
      </c>
      <c r="DK67">
        <v>51.7298</v>
      </c>
      <c r="DL67">
        <v>51.729</v>
      </c>
      <c r="DM67">
        <v>4.95458</v>
      </c>
      <c r="DN67">
        <v>50.7747</v>
      </c>
      <c r="DO67">
        <v>18.448</v>
      </c>
      <c r="DP67">
        <v>2.36587</v>
      </c>
      <c r="DQ67">
        <v>1.86499</v>
      </c>
      <c r="DR67">
        <v>20.132</v>
      </c>
      <c r="DS67">
        <v>16.3424</v>
      </c>
      <c r="DT67">
        <v>1499.99</v>
      </c>
      <c r="DU67">
        <v>0.973001</v>
      </c>
      <c r="DV67">
        <v>0.0269987</v>
      </c>
      <c r="DW67">
        <v>0</v>
      </c>
      <c r="DX67">
        <v>723.663</v>
      </c>
      <c r="DY67">
        <v>4.99931</v>
      </c>
      <c r="DZ67">
        <v>17391.4</v>
      </c>
      <c r="EA67">
        <v>13259.1</v>
      </c>
      <c r="EB67">
        <v>39.187</v>
      </c>
      <c r="EC67">
        <v>41.437</v>
      </c>
      <c r="ED67">
        <v>39.625</v>
      </c>
      <c r="EE67">
        <v>40.437</v>
      </c>
      <c r="EF67">
        <v>40.562</v>
      </c>
      <c r="EG67">
        <v>1454.63</v>
      </c>
      <c r="EH67">
        <v>40.36</v>
      </c>
      <c r="EI67">
        <v>0</v>
      </c>
      <c r="EJ67">
        <v>100.8999998569489</v>
      </c>
      <c r="EK67">
        <v>0</v>
      </c>
      <c r="EL67">
        <v>723.4806153846154</v>
      </c>
      <c r="EM67">
        <v>2.554119667853145</v>
      </c>
      <c r="EN67">
        <v>913.3811962552494</v>
      </c>
      <c r="EO67">
        <v>17341.86153846154</v>
      </c>
      <c r="EP67">
        <v>15</v>
      </c>
      <c r="EQ67">
        <v>1658252328.5</v>
      </c>
      <c r="ER67" t="s">
        <v>623</v>
      </c>
      <c r="ES67">
        <v>1658252328.5</v>
      </c>
      <c r="ET67">
        <v>1658251748</v>
      </c>
      <c r="EU67">
        <v>43</v>
      </c>
      <c r="EV67">
        <v>0.778</v>
      </c>
      <c r="EW67">
        <v>0.065</v>
      </c>
      <c r="EX67">
        <v>15.614</v>
      </c>
      <c r="EY67">
        <v>2.877</v>
      </c>
      <c r="EZ67">
        <v>51</v>
      </c>
      <c r="FA67">
        <v>19</v>
      </c>
      <c r="FB67">
        <v>0.54</v>
      </c>
      <c r="FC67">
        <v>0.02</v>
      </c>
      <c r="FD67">
        <v>-0.122733656097561</v>
      </c>
      <c r="FE67">
        <v>-0.6392714885017422</v>
      </c>
      <c r="FF67">
        <v>0.06856724711100758</v>
      </c>
      <c r="FG67">
        <v>1</v>
      </c>
      <c r="FH67">
        <v>50.85802258064517</v>
      </c>
      <c r="FI67">
        <v>-2.4632903225807</v>
      </c>
      <c r="FJ67">
        <v>0.1845502129584732</v>
      </c>
      <c r="FK67">
        <v>1</v>
      </c>
      <c r="FL67">
        <v>4.962547804878048</v>
      </c>
      <c r="FM67">
        <v>0.4241299651567917</v>
      </c>
      <c r="FN67">
        <v>0.05802293854692692</v>
      </c>
      <c r="FO67">
        <v>1</v>
      </c>
      <c r="FP67">
        <v>23.52464516129032</v>
      </c>
      <c r="FQ67">
        <v>-0.966362903225895</v>
      </c>
      <c r="FR67">
        <v>0.07254143127055381</v>
      </c>
      <c r="FS67">
        <v>1</v>
      </c>
      <c r="FT67">
        <v>4</v>
      </c>
      <c r="FU67">
        <v>4</v>
      </c>
      <c r="FV67" t="s">
        <v>426</v>
      </c>
      <c r="FW67">
        <v>3.1736</v>
      </c>
      <c r="FX67">
        <v>2.79694</v>
      </c>
      <c r="FY67">
        <v>0.0105514</v>
      </c>
      <c r="FZ67">
        <v>0.0151053</v>
      </c>
      <c r="GA67">
        <v>0.106509</v>
      </c>
      <c r="GB67">
        <v>0.0998757</v>
      </c>
      <c r="GC67">
        <v>30611.3</v>
      </c>
      <c r="GD67">
        <v>24293.9</v>
      </c>
      <c r="GE67">
        <v>29063.7</v>
      </c>
      <c r="GF67">
        <v>24136.3</v>
      </c>
      <c r="GG67">
        <v>32862</v>
      </c>
      <c r="GH67">
        <v>31729.4</v>
      </c>
      <c r="GI67">
        <v>40423.8</v>
      </c>
      <c r="GJ67">
        <v>39384.7</v>
      </c>
      <c r="GK67">
        <v>2.12882</v>
      </c>
      <c r="GL67">
        <v>1.80755</v>
      </c>
      <c r="GM67">
        <v>0.0482015</v>
      </c>
      <c r="GN67">
        <v>0</v>
      </c>
      <c r="GO67">
        <v>28.2038</v>
      </c>
      <c r="GP67">
        <v>999.9</v>
      </c>
      <c r="GQ67">
        <v>42.9</v>
      </c>
      <c r="GR67">
        <v>34.7</v>
      </c>
      <c r="GS67">
        <v>23.5745</v>
      </c>
      <c r="GT67">
        <v>62.3475</v>
      </c>
      <c r="GU67">
        <v>34.4111</v>
      </c>
      <c r="GV67">
        <v>1</v>
      </c>
      <c r="GW67">
        <v>0.314789</v>
      </c>
      <c r="GX67">
        <v>2.41695</v>
      </c>
      <c r="GY67">
        <v>20.2465</v>
      </c>
      <c r="GZ67">
        <v>5.22687</v>
      </c>
      <c r="HA67">
        <v>11.9095</v>
      </c>
      <c r="HB67">
        <v>4.96375</v>
      </c>
      <c r="HC67">
        <v>3.292</v>
      </c>
      <c r="HD67">
        <v>9999</v>
      </c>
      <c r="HE67">
        <v>9999</v>
      </c>
      <c r="HF67">
        <v>9999</v>
      </c>
      <c r="HG67">
        <v>999.9</v>
      </c>
      <c r="HH67">
        <v>1.87725</v>
      </c>
      <c r="HI67">
        <v>1.87549</v>
      </c>
      <c r="HJ67">
        <v>1.87424</v>
      </c>
      <c r="HK67">
        <v>1.87347</v>
      </c>
      <c r="HL67">
        <v>1.87487</v>
      </c>
      <c r="HM67">
        <v>1.86981</v>
      </c>
      <c r="HN67">
        <v>1.87407</v>
      </c>
      <c r="HO67">
        <v>1.87912</v>
      </c>
      <c r="HP67">
        <v>0</v>
      </c>
      <c r="HQ67">
        <v>0</v>
      </c>
      <c r="HR67">
        <v>0</v>
      </c>
      <c r="HS67">
        <v>0</v>
      </c>
      <c r="HT67" t="s">
        <v>419</v>
      </c>
      <c r="HU67" t="s">
        <v>420</v>
      </c>
      <c r="HV67" t="s">
        <v>421</v>
      </c>
      <c r="HW67" t="s">
        <v>422</v>
      </c>
      <c r="HX67" t="s">
        <v>422</v>
      </c>
      <c r="HY67" t="s">
        <v>421</v>
      </c>
      <c r="HZ67">
        <v>0</v>
      </c>
      <c r="IA67">
        <v>100</v>
      </c>
      <c r="IB67">
        <v>100</v>
      </c>
      <c r="IC67">
        <v>15.614</v>
      </c>
      <c r="ID67">
        <v>3.1488</v>
      </c>
      <c r="IE67">
        <v>14.14704194867116</v>
      </c>
      <c r="IF67">
        <v>0.01978926573752289</v>
      </c>
      <c r="IG67">
        <v>-7.274561305773912E-06</v>
      </c>
      <c r="IH67">
        <v>1.119864253144479E-09</v>
      </c>
      <c r="II67">
        <v>1.416372535299281</v>
      </c>
      <c r="IJ67">
        <v>0.1326643661050919</v>
      </c>
      <c r="IK67">
        <v>-0.003773007815557471</v>
      </c>
      <c r="IL67">
        <v>7.139450426060361E-05</v>
      </c>
      <c r="IM67">
        <v>-10</v>
      </c>
      <c r="IN67">
        <v>1836</v>
      </c>
      <c r="IO67">
        <v>-0</v>
      </c>
      <c r="IP67">
        <v>23</v>
      </c>
      <c r="IQ67">
        <v>1.3</v>
      </c>
      <c r="IR67">
        <v>9.300000000000001</v>
      </c>
      <c r="IS67">
        <v>0.247803</v>
      </c>
      <c r="IT67">
        <v>2.50244</v>
      </c>
      <c r="IU67">
        <v>1.42578</v>
      </c>
      <c r="IV67">
        <v>2.27417</v>
      </c>
      <c r="IW67">
        <v>1.54785</v>
      </c>
      <c r="IX67">
        <v>2.29248</v>
      </c>
      <c r="IY67">
        <v>37.4578</v>
      </c>
      <c r="IZ67">
        <v>13.9394</v>
      </c>
      <c r="JA67">
        <v>18</v>
      </c>
      <c r="JB67">
        <v>639.912</v>
      </c>
      <c r="JC67">
        <v>414.267</v>
      </c>
      <c r="JD67">
        <v>24.9822</v>
      </c>
      <c r="JE67">
        <v>31.2076</v>
      </c>
      <c r="JF67">
        <v>30.0011</v>
      </c>
      <c r="JG67">
        <v>31.1499</v>
      </c>
      <c r="JH67">
        <v>31.0854</v>
      </c>
      <c r="JI67">
        <v>4.99526</v>
      </c>
      <c r="JJ67">
        <v>19.1917</v>
      </c>
      <c r="JK67">
        <v>21.9918</v>
      </c>
      <c r="JL67">
        <v>24.9486</v>
      </c>
      <c r="JM67">
        <v>50.751</v>
      </c>
      <c r="JN67">
        <v>18.4356</v>
      </c>
      <c r="JO67">
        <v>95.1537</v>
      </c>
      <c r="JP67">
        <v>100.197</v>
      </c>
    </row>
    <row r="68" spans="1:276">
      <c r="A68">
        <v>52</v>
      </c>
      <c r="B68">
        <v>1658252449.5</v>
      </c>
      <c r="C68">
        <v>10908.90000009537</v>
      </c>
      <c r="D68" t="s">
        <v>624</v>
      </c>
      <c r="E68" t="s">
        <v>625</v>
      </c>
      <c r="F68" t="s">
        <v>408</v>
      </c>
      <c r="G68" t="s">
        <v>601</v>
      </c>
      <c r="H68" t="s">
        <v>410</v>
      </c>
      <c r="J68" t="s">
        <v>541</v>
      </c>
      <c r="K68" t="s">
        <v>481</v>
      </c>
      <c r="L68" t="s">
        <v>602</v>
      </c>
      <c r="M68">
        <v>1658252449.5</v>
      </c>
      <c r="N68">
        <f>(O68)/1000</f>
        <v>0</v>
      </c>
      <c r="O68">
        <f>1000*CY68*AM68*(CU68-CV68)/(100*CN68*(1000-AM68*CU68))</f>
        <v>0</v>
      </c>
      <c r="P68">
        <f>CY68*AM68*(CT68-CS68*(1000-AM68*CV68)/(1000-AM68*CU68))/(100*CN68)</f>
        <v>0</v>
      </c>
      <c r="Q68">
        <f>CS68 - IF(AM68&gt;1, P68*CN68*100.0/(AO68*DG68), 0)</f>
        <v>0</v>
      </c>
      <c r="R68">
        <f>((X68-N68/2)*Q68-P68)/(X68+N68/2)</f>
        <v>0</v>
      </c>
      <c r="S68">
        <f>R68*(CZ68+DA68)/1000.0</f>
        <v>0</v>
      </c>
      <c r="T68">
        <f>(CS68 - IF(AM68&gt;1, P68*CN68*100.0/(AO68*DG68), 0))*(CZ68+DA68)/1000.0</f>
        <v>0</v>
      </c>
      <c r="U68">
        <f>2.0/((1/W68-1/V68)+SIGN(W68)*SQRT((1/W68-1/V68)*(1/W68-1/V68) + 4*CO68/((CO68+1)*(CO68+1))*(2*1/W68*1/V68-1/V68*1/V68)))</f>
        <v>0</v>
      </c>
      <c r="V68">
        <f>IF(LEFT(CP68,1)&lt;&gt;"0",IF(LEFT(CP68,1)="1",3.0,CQ68),$D$5+$E$5*(DG68*CZ68/($K$5*1000))+$F$5*(DG68*CZ68/($K$5*1000))*MAX(MIN(CN68,$J$5),$I$5)*MAX(MIN(CN68,$J$5),$I$5)+$G$5*MAX(MIN(CN68,$J$5),$I$5)*(DG68*CZ68/($K$5*1000))+$H$5*(DG68*CZ68/($K$5*1000))*(DG68*CZ68/($K$5*1000)))</f>
        <v>0</v>
      </c>
      <c r="W68">
        <f>N68*(1000-(1000*0.61365*exp(17.502*AA68/(240.97+AA68))/(CZ68+DA68)+CU68)/2)/(1000*0.61365*exp(17.502*AA68/(240.97+AA68))/(CZ68+DA68)-CU68)</f>
        <v>0</v>
      </c>
      <c r="X68">
        <f>1/((CO68+1)/(U68/1.6)+1/(V68/1.37)) + CO68/((CO68+1)/(U68/1.6) + CO68/(V68/1.37))</f>
        <v>0</v>
      </c>
      <c r="Y68">
        <f>(CJ68*CM68)</f>
        <v>0</v>
      </c>
      <c r="Z68">
        <f>(DB68+(Y68+2*0.95*5.67E-8*(((DB68+$B$7)+273)^4-(DB68+273)^4)-44100*N68)/(1.84*29.3*V68+8*0.95*5.67E-8*(DB68+273)^3))</f>
        <v>0</v>
      </c>
      <c r="AA68">
        <f>($C$7*DC68+$D$7*DD68+$E$7*Z68)</f>
        <v>0</v>
      </c>
      <c r="AB68">
        <f>0.61365*exp(17.502*AA68/(240.97+AA68))</f>
        <v>0</v>
      </c>
      <c r="AC68">
        <f>(AD68/AE68*100)</f>
        <v>0</v>
      </c>
      <c r="AD68">
        <f>CU68*(CZ68+DA68)/1000</f>
        <v>0</v>
      </c>
      <c r="AE68">
        <f>0.61365*exp(17.502*DB68/(240.97+DB68))</f>
        <v>0</v>
      </c>
      <c r="AF68">
        <f>(AB68-CU68*(CZ68+DA68)/1000)</f>
        <v>0</v>
      </c>
      <c r="AG68">
        <f>(-N68*44100)</f>
        <v>0</v>
      </c>
      <c r="AH68">
        <f>2*29.3*V68*0.92*(DB68-AA68)</f>
        <v>0</v>
      </c>
      <c r="AI68">
        <f>2*0.95*5.67E-8*(((DB68+$B$7)+273)^4-(AA68+273)^4)</f>
        <v>0</v>
      </c>
      <c r="AJ68">
        <f>Y68+AI68+AG68+AH68</f>
        <v>0</v>
      </c>
      <c r="AK68">
        <v>0</v>
      </c>
      <c r="AL68">
        <v>0</v>
      </c>
      <c r="AM68">
        <f>IF(AK68*$H$13&gt;=AO68,1.0,(AO68/(AO68-AK68*$H$13)))</f>
        <v>0</v>
      </c>
      <c r="AN68">
        <f>(AM68-1)*100</f>
        <v>0</v>
      </c>
      <c r="AO68">
        <f>MAX(0,($B$13+$C$13*DG68)/(1+$D$13*DG68)*CZ68/(DB68+273)*$E$13)</f>
        <v>0</v>
      </c>
      <c r="AP68" t="s">
        <v>414</v>
      </c>
      <c r="AQ68">
        <v>0</v>
      </c>
      <c r="AR68">
        <v>0</v>
      </c>
      <c r="AS68">
        <v>0</v>
      </c>
      <c r="AT68">
        <f>1-AR68/AS68</f>
        <v>0</v>
      </c>
      <c r="AU68">
        <v>-1</v>
      </c>
      <c r="AV68" t="s">
        <v>626</v>
      </c>
      <c r="AW68">
        <v>10443.2</v>
      </c>
      <c r="AX68">
        <v>735.1521600000001</v>
      </c>
      <c r="AY68">
        <v>813.49</v>
      </c>
      <c r="AZ68">
        <f>1-AX68/AY68</f>
        <v>0</v>
      </c>
      <c r="BA68">
        <v>0.5</v>
      </c>
      <c r="BB68">
        <f>CK68</f>
        <v>0</v>
      </c>
      <c r="BC68">
        <f>P68</f>
        <v>0</v>
      </c>
      <c r="BD68">
        <f>AZ68*BA68*BB68</f>
        <v>0</v>
      </c>
      <c r="BE68">
        <f>(BC68-AU68)/BB68</f>
        <v>0</v>
      </c>
      <c r="BF68">
        <f>(AS68-AY68)/AY68</f>
        <v>0</v>
      </c>
      <c r="BG68">
        <f>AR68/(AT68+AR68/AY68)</f>
        <v>0</v>
      </c>
      <c r="BH68" t="s">
        <v>414</v>
      </c>
      <c r="BI68">
        <v>0</v>
      </c>
      <c r="BJ68">
        <f>IF(BI68&lt;&gt;0, BI68, BG68)</f>
        <v>0</v>
      </c>
      <c r="BK68">
        <f>1-BJ68/AY68</f>
        <v>0</v>
      </c>
      <c r="BL68">
        <f>(AY68-AX68)/(AY68-BJ68)</f>
        <v>0</v>
      </c>
      <c r="BM68">
        <f>(AS68-AY68)/(AS68-BJ68)</f>
        <v>0</v>
      </c>
      <c r="BN68">
        <f>(AY68-AX68)/(AY68-AR68)</f>
        <v>0</v>
      </c>
      <c r="BO68">
        <f>(AS68-AY68)/(AS68-AR68)</f>
        <v>0</v>
      </c>
      <c r="BP68">
        <f>(BL68*BJ68/AX68)</f>
        <v>0</v>
      </c>
      <c r="BQ68">
        <f>(1-BP68)</f>
        <v>0</v>
      </c>
      <c r="BR68" t="s">
        <v>414</v>
      </c>
      <c r="BS68" t="s">
        <v>414</v>
      </c>
      <c r="BT68" t="s">
        <v>414</v>
      </c>
      <c r="BU68" t="s">
        <v>414</v>
      </c>
      <c r="BV68" t="s">
        <v>414</v>
      </c>
      <c r="BW68" t="s">
        <v>414</v>
      </c>
      <c r="BX68" t="s">
        <v>414</v>
      </c>
      <c r="BY68" t="s">
        <v>414</v>
      </c>
      <c r="BZ68" t="s">
        <v>414</v>
      </c>
      <c r="CA68" t="s">
        <v>414</v>
      </c>
      <c r="CB68" t="s">
        <v>414</v>
      </c>
      <c r="CC68" t="s">
        <v>414</v>
      </c>
      <c r="CD68" t="s">
        <v>414</v>
      </c>
      <c r="CE68" t="s">
        <v>414</v>
      </c>
      <c r="CF68" t="s">
        <v>414</v>
      </c>
      <c r="CG68" t="s">
        <v>414</v>
      </c>
      <c r="CH68" t="s">
        <v>414</v>
      </c>
      <c r="CI68" t="s">
        <v>414</v>
      </c>
      <c r="CJ68">
        <f>$B$11*DH68+$C$11*DI68+$F$11*DT68*(1-DW68)</f>
        <v>0</v>
      </c>
      <c r="CK68">
        <f>CJ68*CL68</f>
        <v>0</v>
      </c>
      <c r="CL68">
        <f>($B$11*$D$9+$C$11*$D$9+$F$11*((EG68+DY68)/MAX(EG68+DY68+EH68, 0.1)*$I$9+EH68/MAX(EG68+DY68+EH68, 0.1)*$J$9))/($B$11+$C$11+$F$11)</f>
        <v>0</v>
      </c>
      <c r="CM68">
        <f>($B$11*$K$9+$C$11*$K$9+$F$11*((EG68+DY68)/MAX(EG68+DY68+EH68, 0.1)*$P$9+EH68/MAX(EG68+DY68+EH68, 0.1)*$Q$9))/($B$11+$C$11+$F$11)</f>
        <v>0</v>
      </c>
      <c r="CN68">
        <v>6</v>
      </c>
      <c r="CO68">
        <v>0.5</v>
      </c>
      <c r="CP68" t="s">
        <v>416</v>
      </c>
      <c r="CQ68">
        <v>2</v>
      </c>
      <c r="CR68">
        <v>1658252449.5</v>
      </c>
      <c r="CS68">
        <v>7.22252</v>
      </c>
      <c r="CT68">
        <v>3.73851</v>
      </c>
      <c r="CU68">
        <v>23.4027</v>
      </c>
      <c r="CV68">
        <v>18.3281</v>
      </c>
      <c r="CW68">
        <v>-8.80795</v>
      </c>
      <c r="CX68">
        <v>20.2478</v>
      </c>
      <c r="CY68">
        <v>600.167</v>
      </c>
      <c r="CZ68">
        <v>101.088</v>
      </c>
      <c r="DA68">
        <v>0.0999509</v>
      </c>
      <c r="DB68">
        <v>28.1372</v>
      </c>
      <c r="DC68">
        <v>28.9235</v>
      </c>
      <c r="DD68">
        <v>999.9</v>
      </c>
      <c r="DE68">
        <v>0</v>
      </c>
      <c r="DF68">
        <v>0</v>
      </c>
      <c r="DG68">
        <v>9999.379999999999</v>
      </c>
      <c r="DH68">
        <v>0</v>
      </c>
      <c r="DI68">
        <v>114.817</v>
      </c>
      <c r="DJ68">
        <v>3.48401</v>
      </c>
      <c r="DK68">
        <v>7.3956</v>
      </c>
      <c r="DL68">
        <v>3.80831</v>
      </c>
      <c r="DM68">
        <v>5.0746</v>
      </c>
      <c r="DN68">
        <v>3.73851</v>
      </c>
      <c r="DO68">
        <v>18.3281</v>
      </c>
      <c r="DP68">
        <v>2.36573</v>
      </c>
      <c r="DQ68">
        <v>1.85275</v>
      </c>
      <c r="DR68">
        <v>20.1311</v>
      </c>
      <c r="DS68">
        <v>16.239</v>
      </c>
      <c r="DT68">
        <v>1500.13</v>
      </c>
      <c r="DU68">
        <v>0.973001</v>
      </c>
      <c r="DV68">
        <v>0.0269987</v>
      </c>
      <c r="DW68">
        <v>0</v>
      </c>
      <c r="DX68">
        <v>735.292</v>
      </c>
      <c r="DY68">
        <v>4.99931</v>
      </c>
      <c r="DZ68">
        <v>17377.4</v>
      </c>
      <c r="EA68">
        <v>13260.4</v>
      </c>
      <c r="EB68">
        <v>39</v>
      </c>
      <c r="EC68">
        <v>41.375</v>
      </c>
      <c r="ED68">
        <v>39.562</v>
      </c>
      <c r="EE68">
        <v>40.125</v>
      </c>
      <c r="EF68">
        <v>40.437</v>
      </c>
      <c r="EG68">
        <v>1454.76</v>
      </c>
      <c r="EH68">
        <v>40.37</v>
      </c>
      <c r="EI68">
        <v>0</v>
      </c>
      <c r="EJ68">
        <v>143.2999999523163</v>
      </c>
      <c r="EK68">
        <v>0</v>
      </c>
      <c r="EL68">
        <v>735.1521600000001</v>
      </c>
      <c r="EM68">
        <v>3.502461529903133</v>
      </c>
      <c r="EN68">
        <v>131.2769232955049</v>
      </c>
      <c r="EO68">
        <v>17474.196</v>
      </c>
      <c r="EP68">
        <v>15</v>
      </c>
      <c r="EQ68">
        <v>1658252408.5</v>
      </c>
      <c r="ER68" t="s">
        <v>627</v>
      </c>
      <c r="ES68">
        <v>1658252398.5</v>
      </c>
      <c r="ET68">
        <v>1658252408.5</v>
      </c>
      <c r="EU68">
        <v>44</v>
      </c>
      <c r="EV68">
        <v>1.28</v>
      </c>
      <c r="EW68">
        <v>0.006</v>
      </c>
      <c r="EX68">
        <v>15.962</v>
      </c>
      <c r="EY68">
        <v>2.868</v>
      </c>
      <c r="EZ68">
        <v>4</v>
      </c>
      <c r="FA68">
        <v>19</v>
      </c>
      <c r="FB68">
        <v>0.23</v>
      </c>
      <c r="FC68">
        <v>0.01</v>
      </c>
      <c r="FD68">
        <v>3.484747560975609</v>
      </c>
      <c r="FE68">
        <v>0.01296146341464227</v>
      </c>
      <c r="FF68">
        <v>0.01657969471908304</v>
      </c>
      <c r="FG68">
        <v>1</v>
      </c>
      <c r="FH68">
        <v>7.205212903225807</v>
      </c>
      <c r="FI68">
        <v>0.07911532258065611</v>
      </c>
      <c r="FJ68">
        <v>0.01042393343922883</v>
      </c>
      <c r="FK68">
        <v>1</v>
      </c>
      <c r="FL68">
        <v>5.07472243902439</v>
      </c>
      <c r="FM68">
        <v>0.7403057142857216</v>
      </c>
      <c r="FN68">
        <v>0.09708884854155163</v>
      </c>
      <c r="FO68">
        <v>0</v>
      </c>
      <c r="FP68">
        <v>23.63787741935484</v>
      </c>
      <c r="FQ68">
        <v>-2.064900000000026</v>
      </c>
      <c r="FR68">
        <v>0.1544494252950958</v>
      </c>
      <c r="FS68">
        <v>0</v>
      </c>
      <c r="FT68">
        <v>2</v>
      </c>
      <c r="FU68">
        <v>4</v>
      </c>
      <c r="FV68" t="s">
        <v>478</v>
      </c>
      <c r="FW68">
        <v>3.17337</v>
      </c>
      <c r="FX68">
        <v>2.79691</v>
      </c>
      <c r="FY68">
        <v>-0.00258562</v>
      </c>
      <c r="FZ68">
        <v>0.00110775</v>
      </c>
      <c r="GA68">
        <v>0.106492</v>
      </c>
      <c r="GB68">
        <v>0.0994216</v>
      </c>
      <c r="GC68">
        <v>31021.3</v>
      </c>
      <c r="GD68">
        <v>24641.5</v>
      </c>
      <c r="GE68">
        <v>29066.8</v>
      </c>
      <c r="GF68">
        <v>24138.5</v>
      </c>
      <c r="GG68">
        <v>32864.3</v>
      </c>
      <c r="GH68">
        <v>31747.9</v>
      </c>
      <c r="GI68">
        <v>40426.6</v>
      </c>
      <c r="GJ68">
        <v>39388.4</v>
      </c>
      <c r="GK68">
        <v>2.12908</v>
      </c>
      <c r="GL68">
        <v>1.80745</v>
      </c>
      <c r="GM68">
        <v>0.0620037</v>
      </c>
      <c r="GN68">
        <v>0</v>
      </c>
      <c r="GO68">
        <v>27.9119</v>
      </c>
      <c r="GP68">
        <v>999.9</v>
      </c>
      <c r="GQ68">
        <v>42.4</v>
      </c>
      <c r="GR68">
        <v>34.7</v>
      </c>
      <c r="GS68">
        <v>23.3013</v>
      </c>
      <c r="GT68">
        <v>62.6876</v>
      </c>
      <c r="GU68">
        <v>35.1202</v>
      </c>
      <c r="GV68">
        <v>1</v>
      </c>
      <c r="GW68">
        <v>0.307708</v>
      </c>
      <c r="GX68">
        <v>1.39606</v>
      </c>
      <c r="GY68">
        <v>20.2577</v>
      </c>
      <c r="GZ68">
        <v>5.22598</v>
      </c>
      <c r="HA68">
        <v>11.9081</v>
      </c>
      <c r="HB68">
        <v>4.9637</v>
      </c>
      <c r="HC68">
        <v>3.292</v>
      </c>
      <c r="HD68">
        <v>9999</v>
      </c>
      <c r="HE68">
        <v>9999</v>
      </c>
      <c r="HF68">
        <v>9999</v>
      </c>
      <c r="HG68">
        <v>999.9</v>
      </c>
      <c r="HH68">
        <v>1.87729</v>
      </c>
      <c r="HI68">
        <v>1.8755</v>
      </c>
      <c r="HJ68">
        <v>1.87424</v>
      </c>
      <c r="HK68">
        <v>1.87348</v>
      </c>
      <c r="HL68">
        <v>1.8749</v>
      </c>
      <c r="HM68">
        <v>1.86984</v>
      </c>
      <c r="HN68">
        <v>1.87407</v>
      </c>
      <c r="HO68">
        <v>1.87913</v>
      </c>
      <c r="HP68">
        <v>0</v>
      </c>
      <c r="HQ68">
        <v>0</v>
      </c>
      <c r="HR68">
        <v>0</v>
      </c>
      <c r="HS68">
        <v>0</v>
      </c>
      <c r="HT68" t="s">
        <v>419</v>
      </c>
      <c r="HU68" t="s">
        <v>420</v>
      </c>
      <c r="HV68" t="s">
        <v>421</v>
      </c>
      <c r="HW68" t="s">
        <v>422</v>
      </c>
      <c r="HX68" t="s">
        <v>422</v>
      </c>
      <c r="HY68" t="s">
        <v>421</v>
      </c>
      <c r="HZ68">
        <v>0</v>
      </c>
      <c r="IA68">
        <v>100</v>
      </c>
      <c r="IB68">
        <v>100</v>
      </c>
      <c r="IC68">
        <v>16.03</v>
      </c>
      <c r="ID68">
        <v>3.1549</v>
      </c>
      <c r="IE68">
        <v>16.20533485532251</v>
      </c>
      <c r="IF68">
        <v>0.01978926573752289</v>
      </c>
      <c r="IG68">
        <v>-7.274561305773912E-06</v>
      </c>
      <c r="IH68">
        <v>1.119864253144479E-09</v>
      </c>
      <c r="II68">
        <v>1.422858962730876</v>
      </c>
      <c r="IJ68">
        <v>0.1326643661050919</v>
      </c>
      <c r="IK68">
        <v>-0.003773007815557471</v>
      </c>
      <c r="IL68">
        <v>7.139450426060361E-05</v>
      </c>
      <c r="IM68">
        <v>-10</v>
      </c>
      <c r="IN68">
        <v>1836</v>
      </c>
      <c r="IO68">
        <v>-0</v>
      </c>
      <c r="IP68">
        <v>23</v>
      </c>
      <c r="IQ68">
        <v>0.8</v>
      </c>
      <c r="IR68">
        <v>0.7</v>
      </c>
      <c r="IS68">
        <v>0.0317383</v>
      </c>
      <c r="IT68">
        <v>4.99756</v>
      </c>
      <c r="IU68">
        <v>1.42578</v>
      </c>
      <c r="IV68">
        <v>2.27417</v>
      </c>
      <c r="IW68">
        <v>1.54785</v>
      </c>
      <c r="IX68">
        <v>2.38525</v>
      </c>
      <c r="IY68">
        <v>37.6022</v>
      </c>
      <c r="IZ68">
        <v>13.9219</v>
      </c>
      <c r="JA68">
        <v>18</v>
      </c>
      <c r="JB68">
        <v>639.62</v>
      </c>
      <c r="JC68">
        <v>413.854</v>
      </c>
      <c r="JD68">
        <v>25.581</v>
      </c>
      <c r="JE68">
        <v>31.1518</v>
      </c>
      <c r="JF68">
        <v>29.9997</v>
      </c>
      <c r="JG68">
        <v>31.1022</v>
      </c>
      <c r="JH68">
        <v>31.0321</v>
      </c>
      <c r="JI68">
        <v>0</v>
      </c>
      <c r="JJ68">
        <v>18.3251</v>
      </c>
      <c r="JK68">
        <v>20.5446</v>
      </c>
      <c r="JL68">
        <v>25.6163</v>
      </c>
      <c r="JM68">
        <v>51.4177</v>
      </c>
      <c r="JN68">
        <v>18.2857</v>
      </c>
      <c r="JO68">
        <v>95.1618</v>
      </c>
      <c r="JP68">
        <v>100.206</v>
      </c>
    </row>
    <row r="69" spans="1:276">
      <c r="A69">
        <v>53</v>
      </c>
      <c r="B69">
        <v>1658252567.5</v>
      </c>
      <c r="C69">
        <v>11026.90000009537</v>
      </c>
      <c r="D69" t="s">
        <v>628</v>
      </c>
      <c r="E69" t="s">
        <v>629</v>
      </c>
      <c r="F69" t="s">
        <v>408</v>
      </c>
      <c r="G69" t="s">
        <v>601</v>
      </c>
      <c r="H69" t="s">
        <v>410</v>
      </c>
      <c r="J69" t="s">
        <v>541</v>
      </c>
      <c r="K69" t="s">
        <v>481</v>
      </c>
      <c r="L69" t="s">
        <v>602</v>
      </c>
      <c r="M69">
        <v>1658252567.5</v>
      </c>
      <c r="N69">
        <f>(O69)/1000</f>
        <v>0</v>
      </c>
      <c r="O69">
        <f>1000*CY69*AM69*(CU69-CV69)/(100*CN69*(1000-AM69*CU69))</f>
        <v>0</v>
      </c>
      <c r="P69">
        <f>CY69*AM69*(CT69-CS69*(1000-AM69*CV69)/(1000-AM69*CU69))/(100*CN69)</f>
        <v>0</v>
      </c>
      <c r="Q69">
        <f>CS69 - IF(AM69&gt;1, P69*CN69*100.0/(AO69*DG69), 0)</f>
        <v>0</v>
      </c>
      <c r="R69">
        <f>((X69-N69/2)*Q69-P69)/(X69+N69/2)</f>
        <v>0</v>
      </c>
      <c r="S69">
        <f>R69*(CZ69+DA69)/1000.0</f>
        <v>0</v>
      </c>
      <c r="T69">
        <f>(CS69 - IF(AM69&gt;1, P69*CN69*100.0/(AO69*DG69), 0))*(CZ69+DA69)/1000.0</f>
        <v>0</v>
      </c>
      <c r="U69">
        <f>2.0/((1/W69-1/V69)+SIGN(W69)*SQRT((1/W69-1/V69)*(1/W69-1/V69) + 4*CO69/((CO69+1)*(CO69+1))*(2*1/W69*1/V69-1/V69*1/V69)))</f>
        <v>0</v>
      </c>
      <c r="V69">
        <f>IF(LEFT(CP69,1)&lt;&gt;"0",IF(LEFT(CP69,1)="1",3.0,CQ69),$D$5+$E$5*(DG69*CZ69/($K$5*1000))+$F$5*(DG69*CZ69/($K$5*1000))*MAX(MIN(CN69,$J$5),$I$5)*MAX(MIN(CN69,$J$5),$I$5)+$G$5*MAX(MIN(CN69,$J$5),$I$5)*(DG69*CZ69/($K$5*1000))+$H$5*(DG69*CZ69/($K$5*1000))*(DG69*CZ69/($K$5*1000)))</f>
        <v>0</v>
      </c>
      <c r="W69">
        <f>N69*(1000-(1000*0.61365*exp(17.502*AA69/(240.97+AA69))/(CZ69+DA69)+CU69)/2)/(1000*0.61365*exp(17.502*AA69/(240.97+AA69))/(CZ69+DA69)-CU69)</f>
        <v>0</v>
      </c>
      <c r="X69">
        <f>1/((CO69+1)/(U69/1.6)+1/(V69/1.37)) + CO69/((CO69+1)/(U69/1.6) + CO69/(V69/1.37))</f>
        <v>0</v>
      </c>
      <c r="Y69">
        <f>(CJ69*CM69)</f>
        <v>0</v>
      </c>
      <c r="Z69">
        <f>(DB69+(Y69+2*0.95*5.67E-8*(((DB69+$B$7)+273)^4-(DB69+273)^4)-44100*N69)/(1.84*29.3*V69+8*0.95*5.67E-8*(DB69+273)^3))</f>
        <v>0</v>
      </c>
      <c r="AA69">
        <f>($C$7*DC69+$D$7*DD69+$E$7*Z69)</f>
        <v>0</v>
      </c>
      <c r="AB69">
        <f>0.61365*exp(17.502*AA69/(240.97+AA69))</f>
        <v>0</v>
      </c>
      <c r="AC69">
        <f>(AD69/AE69*100)</f>
        <v>0</v>
      </c>
      <c r="AD69">
        <f>CU69*(CZ69+DA69)/1000</f>
        <v>0</v>
      </c>
      <c r="AE69">
        <f>0.61365*exp(17.502*DB69/(240.97+DB69))</f>
        <v>0</v>
      </c>
      <c r="AF69">
        <f>(AB69-CU69*(CZ69+DA69)/1000)</f>
        <v>0</v>
      </c>
      <c r="AG69">
        <f>(-N69*44100)</f>
        <v>0</v>
      </c>
      <c r="AH69">
        <f>2*29.3*V69*0.92*(DB69-AA69)</f>
        <v>0</v>
      </c>
      <c r="AI69">
        <f>2*0.95*5.67E-8*(((DB69+$B$7)+273)^4-(AA69+273)^4)</f>
        <v>0</v>
      </c>
      <c r="AJ69">
        <f>Y69+AI69+AG69+AH69</f>
        <v>0</v>
      </c>
      <c r="AK69">
        <v>0</v>
      </c>
      <c r="AL69">
        <v>0</v>
      </c>
      <c r="AM69">
        <f>IF(AK69*$H$13&gt;=AO69,1.0,(AO69/(AO69-AK69*$H$13)))</f>
        <v>0</v>
      </c>
      <c r="AN69">
        <f>(AM69-1)*100</f>
        <v>0</v>
      </c>
      <c r="AO69">
        <f>MAX(0,($B$13+$C$13*DG69)/(1+$D$13*DG69)*CZ69/(DB69+273)*$E$13)</f>
        <v>0</v>
      </c>
      <c r="AP69" t="s">
        <v>414</v>
      </c>
      <c r="AQ69">
        <v>0</v>
      </c>
      <c r="AR69">
        <v>0</v>
      </c>
      <c r="AS69">
        <v>0</v>
      </c>
      <c r="AT69">
        <f>1-AR69/AS69</f>
        <v>0</v>
      </c>
      <c r="AU69">
        <v>-1</v>
      </c>
      <c r="AV69" t="s">
        <v>630</v>
      </c>
      <c r="AW69">
        <v>10443</v>
      </c>
      <c r="AX69">
        <v>709.8803076923076</v>
      </c>
      <c r="AY69">
        <v>869.9400000000001</v>
      </c>
      <c r="AZ69">
        <f>1-AX69/AY69</f>
        <v>0</v>
      </c>
      <c r="BA69">
        <v>0.5</v>
      </c>
      <c r="BB69">
        <f>CK69</f>
        <v>0</v>
      </c>
      <c r="BC69">
        <f>P69</f>
        <v>0</v>
      </c>
      <c r="BD69">
        <f>AZ69*BA69*BB69</f>
        <v>0</v>
      </c>
      <c r="BE69">
        <f>(BC69-AU69)/BB69</f>
        <v>0</v>
      </c>
      <c r="BF69">
        <f>(AS69-AY69)/AY69</f>
        <v>0</v>
      </c>
      <c r="BG69">
        <f>AR69/(AT69+AR69/AY69)</f>
        <v>0</v>
      </c>
      <c r="BH69" t="s">
        <v>414</v>
      </c>
      <c r="BI69">
        <v>0</v>
      </c>
      <c r="BJ69">
        <f>IF(BI69&lt;&gt;0, BI69, BG69)</f>
        <v>0</v>
      </c>
      <c r="BK69">
        <f>1-BJ69/AY69</f>
        <v>0</v>
      </c>
      <c r="BL69">
        <f>(AY69-AX69)/(AY69-BJ69)</f>
        <v>0</v>
      </c>
      <c r="BM69">
        <f>(AS69-AY69)/(AS69-BJ69)</f>
        <v>0</v>
      </c>
      <c r="BN69">
        <f>(AY69-AX69)/(AY69-AR69)</f>
        <v>0</v>
      </c>
      <c r="BO69">
        <f>(AS69-AY69)/(AS69-AR69)</f>
        <v>0</v>
      </c>
      <c r="BP69">
        <f>(BL69*BJ69/AX69)</f>
        <v>0</v>
      </c>
      <c r="BQ69">
        <f>(1-BP69)</f>
        <v>0</v>
      </c>
      <c r="BR69" t="s">
        <v>414</v>
      </c>
      <c r="BS69" t="s">
        <v>414</v>
      </c>
      <c r="BT69" t="s">
        <v>414</v>
      </c>
      <c r="BU69" t="s">
        <v>414</v>
      </c>
      <c r="BV69" t="s">
        <v>414</v>
      </c>
      <c r="BW69" t="s">
        <v>414</v>
      </c>
      <c r="BX69" t="s">
        <v>414</v>
      </c>
      <c r="BY69" t="s">
        <v>414</v>
      </c>
      <c r="BZ69" t="s">
        <v>414</v>
      </c>
      <c r="CA69" t="s">
        <v>414</v>
      </c>
      <c r="CB69" t="s">
        <v>414</v>
      </c>
      <c r="CC69" t="s">
        <v>414</v>
      </c>
      <c r="CD69" t="s">
        <v>414</v>
      </c>
      <c r="CE69" t="s">
        <v>414</v>
      </c>
      <c r="CF69" t="s">
        <v>414</v>
      </c>
      <c r="CG69" t="s">
        <v>414</v>
      </c>
      <c r="CH69" t="s">
        <v>414</v>
      </c>
      <c r="CI69" t="s">
        <v>414</v>
      </c>
      <c r="CJ69">
        <f>$B$11*DH69+$C$11*DI69+$F$11*DT69*(1-DW69)</f>
        <v>0</v>
      </c>
      <c r="CK69">
        <f>CJ69*CL69</f>
        <v>0</v>
      </c>
      <c r="CL69">
        <f>($B$11*$D$9+$C$11*$D$9+$F$11*((EG69+DY69)/MAX(EG69+DY69+EH69, 0.1)*$I$9+EH69/MAX(EG69+DY69+EH69, 0.1)*$J$9))/($B$11+$C$11+$F$11)</f>
        <v>0</v>
      </c>
      <c r="CM69">
        <f>($B$11*$K$9+$C$11*$K$9+$F$11*((EG69+DY69)/MAX(EG69+DY69+EH69, 0.1)*$P$9+EH69/MAX(EG69+DY69+EH69, 0.1)*$Q$9))/($B$11+$C$11+$F$11)</f>
        <v>0</v>
      </c>
      <c r="CN69">
        <v>6</v>
      </c>
      <c r="CO69">
        <v>0.5</v>
      </c>
      <c r="CP69" t="s">
        <v>416</v>
      </c>
      <c r="CQ69">
        <v>2</v>
      </c>
      <c r="CR69">
        <v>1658252567.5</v>
      </c>
      <c r="CS69">
        <v>397.952</v>
      </c>
      <c r="CT69">
        <v>416.411</v>
      </c>
      <c r="CU69">
        <v>23.4277</v>
      </c>
      <c r="CV69">
        <v>18.4395</v>
      </c>
      <c r="CW69">
        <v>376.796</v>
      </c>
      <c r="CX69">
        <v>20.2713</v>
      </c>
      <c r="CY69">
        <v>600.136</v>
      </c>
      <c r="CZ69">
        <v>101.085</v>
      </c>
      <c r="DA69">
        <v>0.09997929999999999</v>
      </c>
      <c r="DB69">
        <v>28.2347</v>
      </c>
      <c r="DC69">
        <v>29.0348</v>
      </c>
      <c r="DD69">
        <v>999.9</v>
      </c>
      <c r="DE69">
        <v>0</v>
      </c>
      <c r="DF69">
        <v>0</v>
      </c>
      <c r="DG69">
        <v>9996.25</v>
      </c>
      <c r="DH69">
        <v>0</v>
      </c>
      <c r="DI69">
        <v>115.778</v>
      </c>
      <c r="DJ69">
        <v>-16.9255</v>
      </c>
      <c r="DK69">
        <v>409.069</v>
      </c>
      <c r="DL69">
        <v>424.233</v>
      </c>
      <c r="DM69">
        <v>4.98818</v>
      </c>
      <c r="DN69">
        <v>416.411</v>
      </c>
      <c r="DO69">
        <v>18.4395</v>
      </c>
      <c r="DP69">
        <v>2.36818</v>
      </c>
      <c r="DQ69">
        <v>1.86396</v>
      </c>
      <c r="DR69">
        <v>20.1479</v>
      </c>
      <c r="DS69">
        <v>16.3337</v>
      </c>
      <c r="DT69">
        <v>1499.91</v>
      </c>
      <c r="DU69">
        <v>0.973001</v>
      </c>
      <c r="DV69">
        <v>0.0269987</v>
      </c>
      <c r="DW69">
        <v>0</v>
      </c>
      <c r="DX69">
        <v>711.343</v>
      </c>
      <c r="DY69">
        <v>4.99931</v>
      </c>
      <c r="DZ69">
        <v>17129.3</v>
      </c>
      <c r="EA69">
        <v>13258.5</v>
      </c>
      <c r="EB69">
        <v>39.062</v>
      </c>
      <c r="EC69">
        <v>41.375</v>
      </c>
      <c r="ED69">
        <v>39.562</v>
      </c>
      <c r="EE69">
        <v>40.312</v>
      </c>
      <c r="EF69">
        <v>40.437</v>
      </c>
      <c r="EG69">
        <v>1454.55</v>
      </c>
      <c r="EH69">
        <v>40.36</v>
      </c>
      <c r="EI69">
        <v>0</v>
      </c>
      <c r="EJ69">
        <v>117.7000000476837</v>
      </c>
      <c r="EK69">
        <v>0</v>
      </c>
      <c r="EL69">
        <v>709.8803076923076</v>
      </c>
      <c r="EM69">
        <v>13.83329912612328</v>
      </c>
      <c r="EN69">
        <v>316.0752161077309</v>
      </c>
      <c r="EO69">
        <v>17159.77692307692</v>
      </c>
      <c r="EP69">
        <v>15</v>
      </c>
      <c r="EQ69">
        <v>1658252596.5</v>
      </c>
      <c r="ER69" t="s">
        <v>631</v>
      </c>
      <c r="ES69">
        <v>1658252596.5</v>
      </c>
      <c r="ET69">
        <v>1658252408.5</v>
      </c>
      <c r="EU69">
        <v>45</v>
      </c>
      <c r="EV69">
        <v>-1.786</v>
      </c>
      <c r="EW69">
        <v>0.006</v>
      </c>
      <c r="EX69">
        <v>21.156</v>
      </c>
      <c r="EY69">
        <v>2.868</v>
      </c>
      <c r="EZ69">
        <v>414</v>
      </c>
      <c r="FA69">
        <v>19</v>
      </c>
      <c r="FB69">
        <v>0.27</v>
      </c>
      <c r="FC69">
        <v>0.01</v>
      </c>
      <c r="FD69">
        <v>-17.21412</v>
      </c>
      <c r="FE69">
        <v>1.961401125703564</v>
      </c>
      <c r="FF69">
        <v>0.1987459788272459</v>
      </c>
      <c r="FG69">
        <v>1</v>
      </c>
      <c r="FH69">
        <v>399.1429333333334</v>
      </c>
      <c r="FI69">
        <v>2.661997775306718</v>
      </c>
      <c r="FJ69">
        <v>0.1930139776170555</v>
      </c>
      <c r="FK69">
        <v>1</v>
      </c>
      <c r="FL69">
        <v>4.9922685</v>
      </c>
      <c r="FM69">
        <v>-0.03741118198874601</v>
      </c>
      <c r="FN69">
        <v>0.003922894690149109</v>
      </c>
      <c r="FO69">
        <v>1</v>
      </c>
      <c r="FP69">
        <v>23.42502</v>
      </c>
      <c r="FQ69">
        <v>-0.0003790878753654084</v>
      </c>
      <c r="FR69">
        <v>0.001048618138313394</v>
      </c>
      <c r="FS69">
        <v>1</v>
      </c>
      <c r="FT69">
        <v>4</v>
      </c>
      <c r="FU69">
        <v>4</v>
      </c>
      <c r="FV69" t="s">
        <v>426</v>
      </c>
      <c r="FW69">
        <v>3.17338</v>
      </c>
      <c r="FX69">
        <v>2.7969</v>
      </c>
      <c r="FY69">
        <v>0.0956297</v>
      </c>
      <c r="FZ69">
        <v>0.103805</v>
      </c>
      <c r="GA69">
        <v>0.10659</v>
      </c>
      <c r="GB69">
        <v>0.099857</v>
      </c>
      <c r="GC69">
        <v>27983.6</v>
      </c>
      <c r="GD69">
        <v>22109.8</v>
      </c>
      <c r="GE69">
        <v>29068.1</v>
      </c>
      <c r="GF69">
        <v>24140.3</v>
      </c>
      <c r="GG69">
        <v>32865.3</v>
      </c>
      <c r="GH69">
        <v>31739</v>
      </c>
      <c r="GI69">
        <v>40427.8</v>
      </c>
      <c r="GJ69">
        <v>39392</v>
      </c>
      <c r="GK69">
        <v>2.13</v>
      </c>
      <c r="GL69">
        <v>1.80965</v>
      </c>
      <c r="GM69">
        <v>0.0454783</v>
      </c>
      <c r="GN69">
        <v>0</v>
      </c>
      <c r="GO69">
        <v>28.2931</v>
      </c>
      <c r="GP69">
        <v>999.9</v>
      </c>
      <c r="GQ69">
        <v>41.9</v>
      </c>
      <c r="GR69">
        <v>34.8</v>
      </c>
      <c r="GS69">
        <v>23.1541</v>
      </c>
      <c r="GT69">
        <v>62.2576</v>
      </c>
      <c r="GU69">
        <v>34.8798</v>
      </c>
      <c r="GV69">
        <v>1</v>
      </c>
      <c r="GW69">
        <v>0.307538</v>
      </c>
      <c r="GX69">
        <v>2.89192</v>
      </c>
      <c r="GY69">
        <v>20.2383</v>
      </c>
      <c r="GZ69">
        <v>5.22717</v>
      </c>
      <c r="HA69">
        <v>11.9117</v>
      </c>
      <c r="HB69">
        <v>4.96385</v>
      </c>
      <c r="HC69">
        <v>3.292</v>
      </c>
      <c r="HD69">
        <v>9999</v>
      </c>
      <c r="HE69">
        <v>9999</v>
      </c>
      <c r="HF69">
        <v>9999</v>
      </c>
      <c r="HG69">
        <v>999.9</v>
      </c>
      <c r="HH69">
        <v>1.87727</v>
      </c>
      <c r="HI69">
        <v>1.87549</v>
      </c>
      <c r="HJ69">
        <v>1.87424</v>
      </c>
      <c r="HK69">
        <v>1.87347</v>
      </c>
      <c r="HL69">
        <v>1.87487</v>
      </c>
      <c r="HM69">
        <v>1.86981</v>
      </c>
      <c r="HN69">
        <v>1.87406</v>
      </c>
      <c r="HO69">
        <v>1.87912</v>
      </c>
      <c r="HP69">
        <v>0</v>
      </c>
      <c r="HQ69">
        <v>0</v>
      </c>
      <c r="HR69">
        <v>0</v>
      </c>
      <c r="HS69">
        <v>0</v>
      </c>
      <c r="HT69" t="s">
        <v>419</v>
      </c>
      <c r="HU69" t="s">
        <v>420</v>
      </c>
      <c r="HV69" t="s">
        <v>421</v>
      </c>
      <c r="HW69" t="s">
        <v>422</v>
      </c>
      <c r="HX69" t="s">
        <v>422</v>
      </c>
      <c r="HY69" t="s">
        <v>421</v>
      </c>
      <c r="HZ69">
        <v>0</v>
      </c>
      <c r="IA69">
        <v>100</v>
      </c>
      <c r="IB69">
        <v>100</v>
      </c>
      <c r="IC69">
        <v>21.156</v>
      </c>
      <c r="ID69">
        <v>3.1564</v>
      </c>
      <c r="IE69">
        <v>16.20533485532251</v>
      </c>
      <c r="IF69">
        <v>0.01978926573752289</v>
      </c>
      <c r="IG69">
        <v>-7.274561305773912E-06</v>
      </c>
      <c r="IH69">
        <v>1.119864253144479E-09</v>
      </c>
      <c r="II69">
        <v>1.422858962730876</v>
      </c>
      <c r="IJ69">
        <v>0.1326643661050919</v>
      </c>
      <c r="IK69">
        <v>-0.003773007815557471</v>
      </c>
      <c r="IL69">
        <v>7.139450426060361E-05</v>
      </c>
      <c r="IM69">
        <v>-10</v>
      </c>
      <c r="IN69">
        <v>1836</v>
      </c>
      <c r="IO69">
        <v>-0</v>
      </c>
      <c r="IP69">
        <v>23</v>
      </c>
      <c r="IQ69">
        <v>2.8</v>
      </c>
      <c r="IR69">
        <v>2.6</v>
      </c>
      <c r="IS69">
        <v>1.07788</v>
      </c>
      <c r="IT69">
        <v>2.4646</v>
      </c>
      <c r="IU69">
        <v>1.42578</v>
      </c>
      <c r="IV69">
        <v>2.27417</v>
      </c>
      <c r="IW69">
        <v>1.54785</v>
      </c>
      <c r="IX69">
        <v>2.40967</v>
      </c>
      <c r="IY69">
        <v>37.6987</v>
      </c>
      <c r="IZ69">
        <v>13.9044</v>
      </c>
      <c r="JA69">
        <v>18</v>
      </c>
      <c r="JB69">
        <v>639.764</v>
      </c>
      <c r="JC69">
        <v>414.794</v>
      </c>
      <c r="JD69">
        <v>24.4387</v>
      </c>
      <c r="JE69">
        <v>31.0915</v>
      </c>
      <c r="JF69">
        <v>30.0001</v>
      </c>
      <c r="JG69">
        <v>31.0471</v>
      </c>
      <c r="JH69">
        <v>30.9859</v>
      </c>
      <c r="JI69">
        <v>21.5904</v>
      </c>
      <c r="JJ69">
        <v>17.3707</v>
      </c>
      <c r="JK69">
        <v>19.8006</v>
      </c>
      <c r="JL69">
        <v>24.414</v>
      </c>
      <c r="JM69">
        <v>416.409</v>
      </c>
      <c r="JN69">
        <v>18.4564</v>
      </c>
      <c r="JO69">
        <v>95.1653</v>
      </c>
      <c r="JP69">
        <v>100.214</v>
      </c>
    </row>
    <row r="70" spans="1:276">
      <c r="A70">
        <v>54</v>
      </c>
      <c r="B70">
        <v>1658252686</v>
      </c>
      <c r="C70">
        <v>11145.40000009537</v>
      </c>
      <c r="D70" t="s">
        <v>632</v>
      </c>
      <c r="E70" t="s">
        <v>633</v>
      </c>
      <c r="F70" t="s">
        <v>408</v>
      </c>
      <c r="G70" t="s">
        <v>601</v>
      </c>
      <c r="H70" t="s">
        <v>410</v>
      </c>
      <c r="J70" t="s">
        <v>541</v>
      </c>
      <c r="K70" t="s">
        <v>481</v>
      </c>
      <c r="L70" t="s">
        <v>602</v>
      </c>
      <c r="M70">
        <v>1658252686</v>
      </c>
      <c r="N70">
        <f>(O70)/1000</f>
        <v>0</v>
      </c>
      <c r="O70">
        <f>1000*CY70*AM70*(CU70-CV70)/(100*CN70*(1000-AM70*CU70))</f>
        <v>0</v>
      </c>
      <c r="P70">
        <f>CY70*AM70*(CT70-CS70*(1000-AM70*CV70)/(1000-AM70*CU70))/(100*CN70)</f>
        <v>0</v>
      </c>
      <c r="Q70">
        <f>CS70 - IF(AM70&gt;1, P70*CN70*100.0/(AO70*DG70), 0)</f>
        <v>0</v>
      </c>
      <c r="R70">
        <f>((X70-N70/2)*Q70-P70)/(X70+N70/2)</f>
        <v>0</v>
      </c>
      <c r="S70">
        <f>R70*(CZ70+DA70)/1000.0</f>
        <v>0</v>
      </c>
      <c r="T70">
        <f>(CS70 - IF(AM70&gt;1, P70*CN70*100.0/(AO70*DG70), 0))*(CZ70+DA70)/1000.0</f>
        <v>0</v>
      </c>
      <c r="U70">
        <f>2.0/((1/W70-1/V70)+SIGN(W70)*SQRT((1/W70-1/V70)*(1/W70-1/V70) + 4*CO70/((CO70+1)*(CO70+1))*(2*1/W70*1/V70-1/V70*1/V70)))</f>
        <v>0</v>
      </c>
      <c r="V70">
        <f>IF(LEFT(CP70,1)&lt;&gt;"0",IF(LEFT(CP70,1)="1",3.0,CQ70),$D$5+$E$5*(DG70*CZ70/($K$5*1000))+$F$5*(DG70*CZ70/($K$5*1000))*MAX(MIN(CN70,$J$5),$I$5)*MAX(MIN(CN70,$J$5),$I$5)+$G$5*MAX(MIN(CN70,$J$5),$I$5)*(DG70*CZ70/($K$5*1000))+$H$5*(DG70*CZ70/($K$5*1000))*(DG70*CZ70/($K$5*1000)))</f>
        <v>0</v>
      </c>
      <c r="W70">
        <f>N70*(1000-(1000*0.61365*exp(17.502*AA70/(240.97+AA70))/(CZ70+DA70)+CU70)/2)/(1000*0.61365*exp(17.502*AA70/(240.97+AA70))/(CZ70+DA70)-CU70)</f>
        <v>0</v>
      </c>
      <c r="X70">
        <f>1/((CO70+1)/(U70/1.6)+1/(V70/1.37)) + CO70/((CO70+1)/(U70/1.6) + CO70/(V70/1.37))</f>
        <v>0</v>
      </c>
      <c r="Y70">
        <f>(CJ70*CM70)</f>
        <v>0</v>
      </c>
      <c r="Z70">
        <f>(DB70+(Y70+2*0.95*5.67E-8*(((DB70+$B$7)+273)^4-(DB70+273)^4)-44100*N70)/(1.84*29.3*V70+8*0.95*5.67E-8*(DB70+273)^3))</f>
        <v>0</v>
      </c>
      <c r="AA70">
        <f>($C$7*DC70+$D$7*DD70+$E$7*Z70)</f>
        <v>0</v>
      </c>
      <c r="AB70">
        <f>0.61365*exp(17.502*AA70/(240.97+AA70))</f>
        <v>0</v>
      </c>
      <c r="AC70">
        <f>(AD70/AE70*100)</f>
        <v>0</v>
      </c>
      <c r="AD70">
        <f>CU70*(CZ70+DA70)/1000</f>
        <v>0</v>
      </c>
      <c r="AE70">
        <f>0.61365*exp(17.502*DB70/(240.97+DB70))</f>
        <v>0</v>
      </c>
      <c r="AF70">
        <f>(AB70-CU70*(CZ70+DA70)/1000)</f>
        <v>0</v>
      </c>
      <c r="AG70">
        <f>(-N70*44100)</f>
        <v>0</v>
      </c>
      <c r="AH70">
        <f>2*29.3*V70*0.92*(DB70-AA70)</f>
        <v>0</v>
      </c>
      <c r="AI70">
        <f>2*0.95*5.67E-8*(((DB70+$B$7)+273)^4-(AA70+273)^4)</f>
        <v>0</v>
      </c>
      <c r="AJ70">
        <f>Y70+AI70+AG70+AH70</f>
        <v>0</v>
      </c>
      <c r="AK70">
        <v>0</v>
      </c>
      <c r="AL70">
        <v>0</v>
      </c>
      <c r="AM70">
        <f>IF(AK70*$H$13&gt;=AO70,1.0,(AO70/(AO70-AK70*$H$13)))</f>
        <v>0</v>
      </c>
      <c r="AN70">
        <f>(AM70-1)*100</f>
        <v>0</v>
      </c>
      <c r="AO70">
        <f>MAX(0,($B$13+$C$13*DG70)/(1+$D$13*DG70)*CZ70/(DB70+273)*$E$13)</f>
        <v>0</v>
      </c>
      <c r="AP70" t="s">
        <v>414</v>
      </c>
      <c r="AQ70">
        <v>0</v>
      </c>
      <c r="AR70">
        <v>0</v>
      </c>
      <c r="AS70">
        <v>0</v>
      </c>
      <c r="AT70">
        <f>1-AR70/AS70</f>
        <v>0</v>
      </c>
      <c r="AU70">
        <v>-1</v>
      </c>
      <c r="AV70" t="s">
        <v>634</v>
      </c>
      <c r="AW70">
        <v>10443.6</v>
      </c>
      <c r="AX70">
        <v>716.8928461538461</v>
      </c>
      <c r="AY70">
        <v>883.47</v>
      </c>
      <c r="AZ70">
        <f>1-AX70/AY70</f>
        <v>0</v>
      </c>
      <c r="BA70">
        <v>0.5</v>
      </c>
      <c r="BB70">
        <f>CK70</f>
        <v>0</v>
      </c>
      <c r="BC70">
        <f>P70</f>
        <v>0</v>
      </c>
      <c r="BD70">
        <f>AZ70*BA70*BB70</f>
        <v>0</v>
      </c>
      <c r="BE70">
        <f>(BC70-AU70)/BB70</f>
        <v>0</v>
      </c>
      <c r="BF70">
        <f>(AS70-AY70)/AY70</f>
        <v>0</v>
      </c>
      <c r="BG70">
        <f>AR70/(AT70+AR70/AY70)</f>
        <v>0</v>
      </c>
      <c r="BH70" t="s">
        <v>414</v>
      </c>
      <c r="BI70">
        <v>0</v>
      </c>
      <c r="BJ70">
        <f>IF(BI70&lt;&gt;0, BI70, BG70)</f>
        <v>0</v>
      </c>
      <c r="BK70">
        <f>1-BJ70/AY70</f>
        <v>0</v>
      </c>
      <c r="BL70">
        <f>(AY70-AX70)/(AY70-BJ70)</f>
        <v>0</v>
      </c>
      <c r="BM70">
        <f>(AS70-AY70)/(AS70-BJ70)</f>
        <v>0</v>
      </c>
      <c r="BN70">
        <f>(AY70-AX70)/(AY70-AR70)</f>
        <v>0</v>
      </c>
      <c r="BO70">
        <f>(AS70-AY70)/(AS70-AR70)</f>
        <v>0</v>
      </c>
      <c r="BP70">
        <f>(BL70*BJ70/AX70)</f>
        <v>0</v>
      </c>
      <c r="BQ70">
        <f>(1-BP70)</f>
        <v>0</v>
      </c>
      <c r="BR70" t="s">
        <v>414</v>
      </c>
      <c r="BS70" t="s">
        <v>414</v>
      </c>
      <c r="BT70" t="s">
        <v>414</v>
      </c>
      <c r="BU70" t="s">
        <v>414</v>
      </c>
      <c r="BV70" t="s">
        <v>414</v>
      </c>
      <c r="BW70" t="s">
        <v>414</v>
      </c>
      <c r="BX70" t="s">
        <v>414</v>
      </c>
      <c r="BY70" t="s">
        <v>414</v>
      </c>
      <c r="BZ70" t="s">
        <v>414</v>
      </c>
      <c r="CA70" t="s">
        <v>414</v>
      </c>
      <c r="CB70" t="s">
        <v>414</v>
      </c>
      <c r="CC70" t="s">
        <v>414</v>
      </c>
      <c r="CD70" t="s">
        <v>414</v>
      </c>
      <c r="CE70" t="s">
        <v>414</v>
      </c>
      <c r="CF70" t="s">
        <v>414</v>
      </c>
      <c r="CG70" t="s">
        <v>414</v>
      </c>
      <c r="CH70" t="s">
        <v>414</v>
      </c>
      <c r="CI70" t="s">
        <v>414</v>
      </c>
      <c r="CJ70">
        <f>$B$11*DH70+$C$11*DI70+$F$11*DT70*(1-DW70)</f>
        <v>0</v>
      </c>
      <c r="CK70">
        <f>CJ70*CL70</f>
        <v>0</v>
      </c>
      <c r="CL70">
        <f>($B$11*$D$9+$C$11*$D$9+$F$11*((EG70+DY70)/MAX(EG70+DY70+EH70, 0.1)*$I$9+EH70/MAX(EG70+DY70+EH70, 0.1)*$J$9))/($B$11+$C$11+$F$11)</f>
        <v>0</v>
      </c>
      <c r="CM70">
        <f>($B$11*$K$9+$C$11*$K$9+$F$11*((EG70+DY70)/MAX(EG70+DY70+EH70, 0.1)*$P$9+EH70/MAX(EG70+DY70+EH70, 0.1)*$Q$9))/($B$11+$C$11+$F$11)</f>
        <v>0</v>
      </c>
      <c r="CN70">
        <v>6</v>
      </c>
      <c r="CO70">
        <v>0.5</v>
      </c>
      <c r="CP70" t="s">
        <v>416</v>
      </c>
      <c r="CQ70">
        <v>2</v>
      </c>
      <c r="CR70">
        <v>1658252686</v>
      </c>
      <c r="CS70">
        <v>399.798</v>
      </c>
      <c r="CT70">
        <v>419.663</v>
      </c>
      <c r="CU70">
        <v>22.7007</v>
      </c>
      <c r="CV70">
        <v>17.3188</v>
      </c>
      <c r="CW70">
        <v>378.864</v>
      </c>
      <c r="CX70">
        <v>19.5901</v>
      </c>
      <c r="CY70">
        <v>600.133</v>
      </c>
      <c r="CZ70">
        <v>101.086</v>
      </c>
      <c r="DA70">
        <v>0.0994939</v>
      </c>
      <c r="DB70">
        <v>28.0489</v>
      </c>
      <c r="DC70">
        <v>28.8737</v>
      </c>
      <c r="DD70">
        <v>999.9</v>
      </c>
      <c r="DE70">
        <v>0</v>
      </c>
      <c r="DF70">
        <v>0</v>
      </c>
      <c r="DG70">
        <v>10057.5</v>
      </c>
      <c r="DH70">
        <v>0</v>
      </c>
      <c r="DI70">
        <v>113.5</v>
      </c>
      <c r="DJ70">
        <v>-19.8648</v>
      </c>
      <c r="DK70">
        <v>409.084</v>
      </c>
      <c r="DL70">
        <v>427.059</v>
      </c>
      <c r="DM70">
        <v>5.38193</v>
      </c>
      <c r="DN70">
        <v>419.663</v>
      </c>
      <c r="DO70">
        <v>17.3188</v>
      </c>
      <c r="DP70">
        <v>2.29473</v>
      </c>
      <c r="DQ70">
        <v>1.75069</v>
      </c>
      <c r="DR70">
        <v>19.6395</v>
      </c>
      <c r="DS70">
        <v>15.3533</v>
      </c>
      <c r="DT70">
        <v>1499.96</v>
      </c>
      <c r="DU70">
        <v>0.973001</v>
      </c>
      <c r="DV70">
        <v>0.0269987</v>
      </c>
      <c r="DW70">
        <v>0</v>
      </c>
      <c r="DX70">
        <v>717.054</v>
      </c>
      <c r="DY70">
        <v>4.99931</v>
      </c>
      <c r="DZ70">
        <v>17171.1</v>
      </c>
      <c r="EA70">
        <v>13258.9</v>
      </c>
      <c r="EB70">
        <v>38.937</v>
      </c>
      <c r="EC70">
        <v>41.187</v>
      </c>
      <c r="ED70">
        <v>39.375</v>
      </c>
      <c r="EE70">
        <v>40.312</v>
      </c>
      <c r="EF70">
        <v>40.375</v>
      </c>
      <c r="EG70">
        <v>1454.6</v>
      </c>
      <c r="EH70">
        <v>40.36</v>
      </c>
      <c r="EI70">
        <v>0</v>
      </c>
      <c r="EJ70">
        <v>118.2000000476837</v>
      </c>
      <c r="EK70">
        <v>0</v>
      </c>
      <c r="EL70">
        <v>716.8928461538461</v>
      </c>
      <c r="EM70">
        <v>-0.5539829151322649</v>
      </c>
      <c r="EN70">
        <v>-352.2358975036746</v>
      </c>
      <c r="EO70">
        <v>17249.31153846154</v>
      </c>
      <c r="EP70">
        <v>15</v>
      </c>
      <c r="EQ70">
        <v>1658252596.5</v>
      </c>
      <c r="ER70" t="s">
        <v>631</v>
      </c>
      <c r="ES70">
        <v>1658252596.5</v>
      </c>
      <c r="ET70">
        <v>1658252408.5</v>
      </c>
      <c r="EU70">
        <v>45</v>
      </c>
      <c r="EV70">
        <v>-1.786</v>
      </c>
      <c r="EW70">
        <v>0.006</v>
      </c>
      <c r="EX70">
        <v>21.156</v>
      </c>
      <c r="EY70">
        <v>2.868</v>
      </c>
      <c r="EZ70">
        <v>414</v>
      </c>
      <c r="FA70">
        <v>19</v>
      </c>
      <c r="FB70">
        <v>0.27</v>
      </c>
      <c r="FC70">
        <v>0.01</v>
      </c>
      <c r="FD70">
        <v>-19.66169756097561</v>
      </c>
      <c r="FE70">
        <v>-0.577145644599247</v>
      </c>
      <c r="FF70">
        <v>0.06672170264469592</v>
      </c>
      <c r="FG70">
        <v>1</v>
      </c>
      <c r="FH70">
        <v>399.7684193548387</v>
      </c>
      <c r="FI70">
        <v>0.09648387096650962</v>
      </c>
      <c r="FJ70">
        <v>0.02336495058228977</v>
      </c>
      <c r="FK70">
        <v>1</v>
      </c>
      <c r="FL70">
        <v>5.42481512195122</v>
      </c>
      <c r="FM70">
        <v>-0.4771856445993004</v>
      </c>
      <c r="FN70">
        <v>0.05084592403368028</v>
      </c>
      <c r="FO70">
        <v>1</v>
      </c>
      <c r="FP70">
        <v>22.75764193548387</v>
      </c>
      <c r="FQ70">
        <v>-0.5177709677419793</v>
      </c>
      <c r="FR70">
        <v>0.03954460751291725</v>
      </c>
      <c r="FS70">
        <v>1</v>
      </c>
      <c r="FT70">
        <v>4</v>
      </c>
      <c r="FU70">
        <v>4</v>
      </c>
      <c r="FV70" t="s">
        <v>426</v>
      </c>
      <c r="FW70">
        <v>3.17335</v>
      </c>
      <c r="FX70">
        <v>2.79696</v>
      </c>
      <c r="FY70">
        <v>0.0960411</v>
      </c>
      <c r="FZ70">
        <v>0.10442</v>
      </c>
      <c r="GA70">
        <v>0.104038</v>
      </c>
      <c r="GB70">
        <v>0.0955174</v>
      </c>
      <c r="GC70">
        <v>27973</v>
      </c>
      <c r="GD70">
        <v>22095.7</v>
      </c>
      <c r="GE70">
        <v>29070.2</v>
      </c>
      <c r="GF70">
        <v>24141.4</v>
      </c>
      <c r="GG70">
        <v>32961.7</v>
      </c>
      <c r="GH70">
        <v>31894.4</v>
      </c>
      <c r="GI70">
        <v>40429.7</v>
      </c>
      <c r="GJ70">
        <v>39393.6</v>
      </c>
      <c r="GK70">
        <v>2.13083</v>
      </c>
      <c r="GL70">
        <v>1.80702</v>
      </c>
      <c r="GM70">
        <v>0.0488237</v>
      </c>
      <c r="GN70">
        <v>0</v>
      </c>
      <c r="GO70">
        <v>28.0771</v>
      </c>
      <c r="GP70">
        <v>999.9</v>
      </c>
      <c r="GQ70">
        <v>42</v>
      </c>
      <c r="GR70">
        <v>34.8</v>
      </c>
      <c r="GS70">
        <v>23.2097</v>
      </c>
      <c r="GT70">
        <v>61.6676</v>
      </c>
      <c r="GU70">
        <v>35.2885</v>
      </c>
      <c r="GV70">
        <v>1</v>
      </c>
      <c r="GW70">
        <v>0.299621</v>
      </c>
      <c r="GX70">
        <v>1.45487</v>
      </c>
      <c r="GY70">
        <v>20.2574</v>
      </c>
      <c r="GZ70">
        <v>5.22403</v>
      </c>
      <c r="HA70">
        <v>11.9081</v>
      </c>
      <c r="HB70">
        <v>4.9637</v>
      </c>
      <c r="HC70">
        <v>3.29192</v>
      </c>
      <c r="HD70">
        <v>9999</v>
      </c>
      <c r="HE70">
        <v>9999</v>
      </c>
      <c r="HF70">
        <v>9999</v>
      </c>
      <c r="HG70">
        <v>999.9</v>
      </c>
      <c r="HH70">
        <v>1.87728</v>
      </c>
      <c r="HI70">
        <v>1.8755</v>
      </c>
      <c r="HJ70">
        <v>1.87424</v>
      </c>
      <c r="HK70">
        <v>1.87347</v>
      </c>
      <c r="HL70">
        <v>1.8749</v>
      </c>
      <c r="HM70">
        <v>1.86984</v>
      </c>
      <c r="HN70">
        <v>1.87408</v>
      </c>
      <c r="HO70">
        <v>1.87912</v>
      </c>
      <c r="HP70">
        <v>0</v>
      </c>
      <c r="HQ70">
        <v>0</v>
      </c>
      <c r="HR70">
        <v>0</v>
      </c>
      <c r="HS70">
        <v>0</v>
      </c>
      <c r="HT70" t="s">
        <v>419</v>
      </c>
      <c r="HU70" t="s">
        <v>420</v>
      </c>
      <c r="HV70" t="s">
        <v>421</v>
      </c>
      <c r="HW70" t="s">
        <v>422</v>
      </c>
      <c r="HX70" t="s">
        <v>422</v>
      </c>
      <c r="HY70" t="s">
        <v>421</v>
      </c>
      <c r="HZ70">
        <v>0</v>
      </c>
      <c r="IA70">
        <v>100</v>
      </c>
      <c r="IB70">
        <v>100</v>
      </c>
      <c r="IC70">
        <v>20.934</v>
      </c>
      <c r="ID70">
        <v>3.1106</v>
      </c>
      <c r="IE70">
        <v>14.41979133171974</v>
      </c>
      <c r="IF70">
        <v>0.01978926573752289</v>
      </c>
      <c r="IG70">
        <v>-7.274561305773912E-06</v>
      </c>
      <c r="IH70">
        <v>1.119864253144479E-09</v>
      </c>
      <c r="II70">
        <v>1.422858962730876</v>
      </c>
      <c r="IJ70">
        <v>0.1326643661050919</v>
      </c>
      <c r="IK70">
        <v>-0.003773007815557471</v>
      </c>
      <c r="IL70">
        <v>7.139450426060361E-05</v>
      </c>
      <c r="IM70">
        <v>-10</v>
      </c>
      <c r="IN70">
        <v>1836</v>
      </c>
      <c r="IO70">
        <v>-0</v>
      </c>
      <c r="IP70">
        <v>23</v>
      </c>
      <c r="IQ70">
        <v>1.5</v>
      </c>
      <c r="IR70">
        <v>4.6</v>
      </c>
      <c r="IS70">
        <v>1.08032</v>
      </c>
      <c r="IT70">
        <v>2.44263</v>
      </c>
      <c r="IU70">
        <v>1.42578</v>
      </c>
      <c r="IV70">
        <v>2.27295</v>
      </c>
      <c r="IW70">
        <v>1.54785</v>
      </c>
      <c r="IX70">
        <v>2.42065</v>
      </c>
      <c r="IY70">
        <v>37.747</v>
      </c>
      <c r="IZ70">
        <v>13.8956</v>
      </c>
      <c r="JA70">
        <v>18</v>
      </c>
      <c r="JB70">
        <v>640.114</v>
      </c>
      <c r="JC70">
        <v>413.086</v>
      </c>
      <c r="JD70">
        <v>25.1921</v>
      </c>
      <c r="JE70">
        <v>31.075</v>
      </c>
      <c r="JF70">
        <v>29.9995</v>
      </c>
      <c r="JG70">
        <v>31.0195</v>
      </c>
      <c r="JH70">
        <v>30.9532</v>
      </c>
      <c r="JI70">
        <v>21.6426</v>
      </c>
      <c r="JJ70">
        <v>21.4453</v>
      </c>
      <c r="JK70">
        <v>17.4522</v>
      </c>
      <c r="JL70">
        <v>25.2557</v>
      </c>
      <c r="JM70">
        <v>419.727</v>
      </c>
      <c r="JN70">
        <v>17.3843</v>
      </c>
      <c r="JO70">
        <v>95.1707</v>
      </c>
      <c r="JP70">
        <v>100.219</v>
      </c>
    </row>
    <row r="71" spans="1:276">
      <c r="A71">
        <v>55</v>
      </c>
      <c r="B71">
        <v>1658252808</v>
      </c>
      <c r="C71">
        <v>11267.40000009537</v>
      </c>
      <c r="D71" t="s">
        <v>635</v>
      </c>
      <c r="E71" t="s">
        <v>636</v>
      </c>
      <c r="F71" t="s">
        <v>408</v>
      </c>
      <c r="G71" t="s">
        <v>601</v>
      </c>
      <c r="H71" t="s">
        <v>410</v>
      </c>
      <c r="J71" t="s">
        <v>541</v>
      </c>
      <c r="K71" t="s">
        <v>481</v>
      </c>
      <c r="L71" t="s">
        <v>602</v>
      </c>
      <c r="M71">
        <v>1658252808</v>
      </c>
      <c r="N71">
        <f>(O71)/1000</f>
        <v>0</v>
      </c>
      <c r="O71">
        <f>1000*CY71*AM71*(CU71-CV71)/(100*CN71*(1000-AM71*CU71))</f>
        <v>0</v>
      </c>
      <c r="P71">
        <f>CY71*AM71*(CT71-CS71*(1000-AM71*CV71)/(1000-AM71*CU71))/(100*CN71)</f>
        <v>0</v>
      </c>
      <c r="Q71">
        <f>CS71 - IF(AM71&gt;1, P71*CN71*100.0/(AO71*DG71), 0)</f>
        <v>0</v>
      </c>
      <c r="R71">
        <f>((X71-N71/2)*Q71-P71)/(X71+N71/2)</f>
        <v>0</v>
      </c>
      <c r="S71">
        <f>R71*(CZ71+DA71)/1000.0</f>
        <v>0</v>
      </c>
      <c r="T71">
        <f>(CS71 - IF(AM71&gt;1, P71*CN71*100.0/(AO71*DG71), 0))*(CZ71+DA71)/1000.0</f>
        <v>0</v>
      </c>
      <c r="U71">
        <f>2.0/((1/W71-1/V71)+SIGN(W71)*SQRT((1/W71-1/V71)*(1/W71-1/V71) + 4*CO71/((CO71+1)*(CO71+1))*(2*1/W71*1/V71-1/V71*1/V71)))</f>
        <v>0</v>
      </c>
      <c r="V71">
        <f>IF(LEFT(CP71,1)&lt;&gt;"0",IF(LEFT(CP71,1)="1",3.0,CQ71),$D$5+$E$5*(DG71*CZ71/($K$5*1000))+$F$5*(DG71*CZ71/($K$5*1000))*MAX(MIN(CN71,$J$5),$I$5)*MAX(MIN(CN71,$J$5),$I$5)+$G$5*MAX(MIN(CN71,$J$5),$I$5)*(DG71*CZ71/($K$5*1000))+$H$5*(DG71*CZ71/($K$5*1000))*(DG71*CZ71/($K$5*1000)))</f>
        <v>0</v>
      </c>
      <c r="W71">
        <f>N71*(1000-(1000*0.61365*exp(17.502*AA71/(240.97+AA71))/(CZ71+DA71)+CU71)/2)/(1000*0.61365*exp(17.502*AA71/(240.97+AA71))/(CZ71+DA71)-CU71)</f>
        <v>0</v>
      </c>
      <c r="X71">
        <f>1/((CO71+1)/(U71/1.6)+1/(V71/1.37)) + CO71/((CO71+1)/(U71/1.6) + CO71/(V71/1.37))</f>
        <v>0</v>
      </c>
      <c r="Y71">
        <f>(CJ71*CM71)</f>
        <v>0</v>
      </c>
      <c r="Z71">
        <f>(DB71+(Y71+2*0.95*5.67E-8*(((DB71+$B$7)+273)^4-(DB71+273)^4)-44100*N71)/(1.84*29.3*V71+8*0.95*5.67E-8*(DB71+273)^3))</f>
        <v>0</v>
      </c>
      <c r="AA71">
        <f>($C$7*DC71+$D$7*DD71+$E$7*Z71)</f>
        <v>0</v>
      </c>
      <c r="AB71">
        <f>0.61365*exp(17.502*AA71/(240.97+AA71))</f>
        <v>0</v>
      </c>
      <c r="AC71">
        <f>(AD71/AE71*100)</f>
        <v>0</v>
      </c>
      <c r="AD71">
        <f>CU71*(CZ71+DA71)/1000</f>
        <v>0</v>
      </c>
      <c r="AE71">
        <f>0.61365*exp(17.502*DB71/(240.97+DB71))</f>
        <v>0</v>
      </c>
      <c r="AF71">
        <f>(AB71-CU71*(CZ71+DA71)/1000)</f>
        <v>0</v>
      </c>
      <c r="AG71">
        <f>(-N71*44100)</f>
        <v>0</v>
      </c>
      <c r="AH71">
        <f>2*29.3*V71*0.92*(DB71-AA71)</f>
        <v>0</v>
      </c>
      <c r="AI71">
        <f>2*0.95*5.67E-8*(((DB71+$B$7)+273)^4-(AA71+273)^4)</f>
        <v>0</v>
      </c>
      <c r="AJ71">
        <f>Y71+AI71+AG71+AH71</f>
        <v>0</v>
      </c>
      <c r="AK71">
        <v>0</v>
      </c>
      <c r="AL71">
        <v>0</v>
      </c>
      <c r="AM71">
        <f>IF(AK71*$H$13&gt;=AO71,1.0,(AO71/(AO71-AK71*$H$13)))</f>
        <v>0</v>
      </c>
      <c r="AN71">
        <f>(AM71-1)*100</f>
        <v>0</v>
      </c>
      <c r="AO71">
        <f>MAX(0,($B$13+$C$13*DG71)/(1+$D$13*DG71)*CZ71/(DB71+273)*$E$13)</f>
        <v>0</v>
      </c>
      <c r="AP71" t="s">
        <v>414</v>
      </c>
      <c r="AQ71">
        <v>0</v>
      </c>
      <c r="AR71">
        <v>0</v>
      </c>
      <c r="AS71">
        <v>0</v>
      </c>
      <c r="AT71">
        <f>1-AR71/AS71</f>
        <v>0</v>
      </c>
      <c r="AU71">
        <v>-1</v>
      </c>
      <c r="AV71" t="s">
        <v>637</v>
      </c>
      <c r="AW71">
        <v>10443.4</v>
      </c>
      <c r="AX71">
        <v>749.4044399999999</v>
      </c>
      <c r="AY71">
        <v>947.67</v>
      </c>
      <c r="AZ71">
        <f>1-AX71/AY71</f>
        <v>0</v>
      </c>
      <c r="BA71">
        <v>0.5</v>
      </c>
      <c r="BB71">
        <f>CK71</f>
        <v>0</v>
      </c>
      <c r="BC71">
        <f>P71</f>
        <v>0</v>
      </c>
      <c r="BD71">
        <f>AZ71*BA71*BB71</f>
        <v>0</v>
      </c>
      <c r="BE71">
        <f>(BC71-AU71)/BB71</f>
        <v>0</v>
      </c>
      <c r="BF71">
        <f>(AS71-AY71)/AY71</f>
        <v>0</v>
      </c>
      <c r="BG71">
        <f>AR71/(AT71+AR71/AY71)</f>
        <v>0</v>
      </c>
      <c r="BH71" t="s">
        <v>414</v>
      </c>
      <c r="BI71">
        <v>0</v>
      </c>
      <c r="BJ71">
        <f>IF(BI71&lt;&gt;0, BI71, BG71)</f>
        <v>0</v>
      </c>
      <c r="BK71">
        <f>1-BJ71/AY71</f>
        <v>0</v>
      </c>
      <c r="BL71">
        <f>(AY71-AX71)/(AY71-BJ71)</f>
        <v>0</v>
      </c>
      <c r="BM71">
        <f>(AS71-AY71)/(AS71-BJ71)</f>
        <v>0</v>
      </c>
      <c r="BN71">
        <f>(AY71-AX71)/(AY71-AR71)</f>
        <v>0</v>
      </c>
      <c r="BO71">
        <f>(AS71-AY71)/(AS71-AR71)</f>
        <v>0</v>
      </c>
      <c r="BP71">
        <f>(BL71*BJ71/AX71)</f>
        <v>0</v>
      </c>
      <c r="BQ71">
        <f>(1-BP71)</f>
        <v>0</v>
      </c>
      <c r="BR71" t="s">
        <v>414</v>
      </c>
      <c r="BS71" t="s">
        <v>414</v>
      </c>
      <c r="BT71" t="s">
        <v>414</v>
      </c>
      <c r="BU71" t="s">
        <v>414</v>
      </c>
      <c r="BV71" t="s">
        <v>414</v>
      </c>
      <c r="BW71" t="s">
        <v>414</v>
      </c>
      <c r="BX71" t="s">
        <v>414</v>
      </c>
      <c r="BY71" t="s">
        <v>414</v>
      </c>
      <c r="BZ71" t="s">
        <v>414</v>
      </c>
      <c r="CA71" t="s">
        <v>414</v>
      </c>
      <c r="CB71" t="s">
        <v>414</v>
      </c>
      <c r="CC71" t="s">
        <v>414</v>
      </c>
      <c r="CD71" t="s">
        <v>414</v>
      </c>
      <c r="CE71" t="s">
        <v>414</v>
      </c>
      <c r="CF71" t="s">
        <v>414</v>
      </c>
      <c r="CG71" t="s">
        <v>414</v>
      </c>
      <c r="CH71" t="s">
        <v>414</v>
      </c>
      <c r="CI71" t="s">
        <v>414</v>
      </c>
      <c r="CJ71">
        <f>$B$11*DH71+$C$11*DI71+$F$11*DT71*(1-DW71)</f>
        <v>0</v>
      </c>
      <c r="CK71">
        <f>CJ71*CL71</f>
        <v>0</v>
      </c>
      <c r="CL71">
        <f>($B$11*$D$9+$C$11*$D$9+$F$11*((EG71+DY71)/MAX(EG71+DY71+EH71, 0.1)*$I$9+EH71/MAX(EG71+DY71+EH71, 0.1)*$J$9))/($B$11+$C$11+$F$11)</f>
        <v>0</v>
      </c>
      <c r="CM71">
        <f>($B$11*$K$9+$C$11*$K$9+$F$11*((EG71+DY71)/MAX(EG71+DY71+EH71, 0.1)*$P$9+EH71/MAX(EG71+DY71+EH71, 0.1)*$Q$9))/($B$11+$C$11+$F$11)</f>
        <v>0</v>
      </c>
      <c r="CN71">
        <v>6</v>
      </c>
      <c r="CO71">
        <v>0.5</v>
      </c>
      <c r="CP71" t="s">
        <v>416</v>
      </c>
      <c r="CQ71">
        <v>2</v>
      </c>
      <c r="CR71">
        <v>1658252808</v>
      </c>
      <c r="CS71">
        <v>600.593</v>
      </c>
      <c r="CT71">
        <v>622.2859999999999</v>
      </c>
      <c r="CU71">
        <v>31.5007</v>
      </c>
      <c r="CV71">
        <v>33.2562</v>
      </c>
      <c r="CW71">
        <v>576.4</v>
      </c>
      <c r="CX71">
        <v>27.7027</v>
      </c>
      <c r="CY71">
        <v>600.144</v>
      </c>
      <c r="CZ71">
        <v>101.082</v>
      </c>
      <c r="DA71">
        <v>0.0995781</v>
      </c>
      <c r="DB71">
        <v>28.211</v>
      </c>
      <c r="DC71">
        <v>29.2662</v>
      </c>
      <c r="DD71">
        <v>999.9</v>
      </c>
      <c r="DE71">
        <v>0</v>
      </c>
      <c r="DF71">
        <v>0</v>
      </c>
      <c r="DG71">
        <v>10040.6</v>
      </c>
      <c r="DH71">
        <v>0</v>
      </c>
      <c r="DI71">
        <v>123.26</v>
      </c>
      <c r="DJ71">
        <v>-22.2617</v>
      </c>
      <c r="DK71">
        <v>619.252</v>
      </c>
      <c r="DL71">
        <v>643.693</v>
      </c>
      <c r="DM71">
        <v>-2.20619</v>
      </c>
      <c r="DN71">
        <v>622.2859999999999</v>
      </c>
      <c r="DO71">
        <v>33.2562</v>
      </c>
      <c r="DP71">
        <v>3.13861</v>
      </c>
      <c r="DQ71">
        <v>3.36161</v>
      </c>
      <c r="DR71">
        <v>24.7821</v>
      </c>
      <c r="DS71">
        <v>25.9366</v>
      </c>
      <c r="DT71">
        <v>1499.87</v>
      </c>
      <c r="DU71">
        <v>0.973001</v>
      </c>
      <c r="DV71">
        <v>0.0269987</v>
      </c>
      <c r="DW71">
        <v>0</v>
      </c>
      <c r="DX71">
        <v>749.244</v>
      </c>
      <c r="DY71">
        <v>4.99931</v>
      </c>
      <c r="DZ71">
        <v>17832</v>
      </c>
      <c r="EA71">
        <v>13258.1</v>
      </c>
      <c r="EB71">
        <v>38.812</v>
      </c>
      <c r="EC71">
        <v>41.062</v>
      </c>
      <c r="ED71">
        <v>39.25</v>
      </c>
      <c r="EE71">
        <v>40.125</v>
      </c>
      <c r="EF71">
        <v>40.187</v>
      </c>
      <c r="EG71">
        <v>1454.51</v>
      </c>
      <c r="EH71">
        <v>40.36</v>
      </c>
      <c r="EI71">
        <v>0</v>
      </c>
      <c r="EJ71">
        <v>121.5</v>
      </c>
      <c r="EK71">
        <v>0</v>
      </c>
      <c r="EL71">
        <v>749.4044399999999</v>
      </c>
      <c r="EM71">
        <v>-5.806538476241338</v>
      </c>
      <c r="EN71">
        <v>415.6923053723222</v>
      </c>
      <c r="EO71">
        <v>17670.676</v>
      </c>
      <c r="EP71">
        <v>15</v>
      </c>
      <c r="EQ71">
        <v>1658252835</v>
      </c>
      <c r="ER71" t="s">
        <v>638</v>
      </c>
      <c r="ES71">
        <v>1658252832</v>
      </c>
      <c r="ET71">
        <v>1658252835</v>
      </c>
      <c r="EU71">
        <v>46</v>
      </c>
      <c r="EV71">
        <v>0.302</v>
      </c>
      <c r="EW71">
        <v>0.45</v>
      </c>
      <c r="EX71">
        <v>24.193</v>
      </c>
      <c r="EY71">
        <v>3.798</v>
      </c>
      <c r="EZ71">
        <v>622</v>
      </c>
      <c r="FA71">
        <v>34</v>
      </c>
      <c r="FB71">
        <v>0.08</v>
      </c>
      <c r="FC71">
        <v>0.03</v>
      </c>
      <c r="FD71">
        <v>-22.22080975609756</v>
      </c>
      <c r="FE71">
        <v>0.5759874564459712</v>
      </c>
      <c r="FF71">
        <v>0.1112024692761418</v>
      </c>
      <c r="FG71">
        <v>1</v>
      </c>
      <c r="FH71">
        <v>600.0609677419355</v>
      </c>
      <c r="FI71">
        <v>-0.7630645161301622</v>
      </c>
      <c r="FJ71">
        <v>0.06293954286607789</v>
      </c>
      <c r="FK71">
        <v>1</v>
      </c>
      <c r="FL71">
        <v>-2.047763658536585</v>
      </c>
      <c r="FM71">
        <v>-1.29822083623694</v>
      </c>
      <c r="FN71">
        <v>0.1324675378873337</v>
      </c>
      <c r="FO71">
        <v>0</v>
      </c>
      <c r="FP71">
        <v>30.63062903225807</v>
      </c>
      <c r="FQ71">
        <v>2.994682258064437</v>
      </c>
      <c r="FR71">
        <v>0.2232154668498559</v>
      </c>
      <c r="FS71">
        <v>0</v>
      </c>
      <c r="FT71">
        <v>2</v>
      </c>
      <c r="FU71">
        <v>4</v>
      </c>
      <c r="FV71" t="s">
        <v>478</v>
      </c>
      <c r="FW71">
        <v>3.17361</v>
      </c>
      <c r="FX71">
        <v>2.79689</v>
      </c>
      <c r="FY71">
        <v>0.131355</v>
      </c>
      <c r="FZ71">
        <v>0.13941</v>
      </c>
      <c r="GA71">
        <v>0.132629</v>
      </c>
      <c r="GB71">
        <v>0.149784</v>
      </c>
      <c r="GC71">
        <v>26879.4</v>
      </c>
      <c r="GD71">
        <v>21221.8</v>
      </c>
      <c r="GE71">
        <v>29069.8</v>
      </c>
      <c r="GF71">
        <v>24129.9</v>
      </c>
      <c r="GG71">
        <v>31897.4</v>
      </c>
      <c r="GH71">
        <v>29951.2</v>
      </c>
      <c r="GI71">
        <v>40430</v>
      </c>
      <c r="GJ71">
        <v>39377.8</v>
      </c>
      <c r="GK71">
        <v>2.12582</v>
      </c>
      <c r="GL71">
        <v>1.8455</v>
      </c>
      <c r="GM71">
        <v>0.0613332</v>
      </c>
      <c r="GN71">
        <v>0</v>
      </c>
      <c r="GO71">
        <v>28.266</v>
      </c>
      <c r="GP71">
        <v>999.9</v>
      </c>
      <c r="GQ71">
        <v>57.1</v>
      </c>
      <c r="GR71">
        <v>34.8</v>
      </c>
      <c r="GS71">
        <v>31.5544</v>
      </c>
      <c r="GT71">
        <v>61.9175</v>
      </c>
      <c r="GU71">
        <v>34.3269</v>
      </c>
      <c r="GV71">
        <v>1</v>
      </c>
      <c r="GW71">
        <v>0.286773</v>
      </c>
      <c r="GX71">
        <v>1.37224</v>
      </c>
      <c r="GY71">
        <v>20.258</v>
      </c>
      <c r="GZ71">
        <v>5.22762</v>
      </c>
      <c r="HA71">
        <v>11.9087</v>
      </c>
      <c r="HB71">
        <v>4.9638</v>
      </c>
      <c r="HC71">
        <v>3.292</v>
      </c>
      <c r="HD71">
        <v>9999</v>
      </c>
      <c r="HE71">
        <v>9999</v>
      </c>
      <c r="HF71">
        <v>9999</v>
      </c>
      <c r="HG71">
        <v>999.9</v>
      </c>
      <c r="HH71">
        <v>1.87725</v>
      </c>
      <c r="HI71">
        <v>1.8755</v>
      </c>
      <c r="HJ71">
        <v>1.87424</v>
      </c>
      <c r="HK71">
        <v>1.87347</v>
      </c>
      <c r="HL71">
        <v>1.87489</v>
      </c>
      <c r="HM71">
        <v>1.86986</v>
      </c>
      <c r="HN71">
        <v>1.87408</v>
      </c>
      <c r="HO71">
        <v>1.87912</v>
      </c>
      <c r="HP71">
        <v>0</v>
      </c>
      <c r="HQ71">
        <v>0</v>
      </c>
      <c r="HR71">
        <v>0</v>
      </c>
      <c r="HS71">
        <v>0</v>
      </c>
      <c r="HT71" t="s">
        <v>419</v>
      </c>
      <c r="HU71" t="s">
        <v>420</v>
      </c>
      <c r="HV71" t="s">
        <v>421</v>
      </c>
      <c r="HW71" t="s">
        <v>422</v>
      </c>
      <c r="HX71" t="s">
        <v>422</v>
      </c>
      <c r="HY71" t="s">
        <v>421</v>
      </c>
      <c r="HZ71">
        <v>0</v>
      </c>
      <c r="IA71">
        <v>100</v>
      </c>
      <c r="IB71">
        <v>100</v>
      </c>
      <c r="IC71">
        <v>24.193</v>
      </c>
      <c r="ID71">
        <v>3.798</v>
      </c>
      <c r="IE71">
        <v>14.41979133171974</v>
      </c>
      <c r="IF71">
        <v>0.01978926573752289</v>
      </c>
      <c r="IG71">
        <v>-7.274561305773912E-06</v>
      </c>
      <c r="IH71">
        <v>1.119864253144479E-09</v>
      </c>
      <c r="II71">
        <v>3.34730243581548</v>
      </c>
      <c r="IJ71">
        <v>0</v>
      </c>
      <c r="IK71">
        <v>0</v>
      </c>
      <c r="IL71">
        <v>0</v>
      </c>
      <c r="IM71">
        <v>-10</v>
      </c>
      <c r="IN71">
        <v>1836</v>
      </c>
      <c r="IO71">
        <v>-0</v>
      </c>
      <c r="IP71">
        <v>23</v>
      </c>
      <c r="IQ71">
        <v>3.5</v>
      </c>
      <c r="IR71">
        <v>6.7</v>
      </c>
      <c r="IS71">
        <v>1.51001</v>
      </c>
      <c r="IT71">
        <v>2.43164</v>
      </c>
      <c r="IU71">
        <v>1.42578</v>
      </c>
      <c r="IV71">
        <v>2.27295</v>
      </c>
      <c r="IW71">
        <v>1.54785</v>
      </c>
      <c r="IX71">
        <v>2.43774</v>
      </c>
      <c r="IY71">
        <v>37.6987</v>
      </c>
      <c r="IZ71">
        <v>13.8781</v>
      </c>
      <c r="JA71">
        <v>18</v>
      </c>
      <c r="JB71">
        <v>635.393</v>
      </c>
      <c r="JC71">
        <v>434.733</v>
      </c>
      <c r="JD71">
        <v>25.2159</v>
      </c>
      <c r="JE71">
        <v>30.9373</v>
      </c>
      <c r="JF71">
        <v>29.9995</v>
      </c>
      <c r="JG71">
        <v>30.9285</v>
      </c>
      <c r="JH71">
        <v>30.868</v>
      </c>
      <c r="JI71">
        <v>30.241</v>
      </c>
      <c r="JJ71">
        <v>0</v>
      </c>
      <c r="JK71">
        <v>85.7086</v>
      </c>
      <c r="JL71">
        <v>25.3483</v>
      </c>
      <c r="JM71">
        <v>622.534</v>
      </c>
      <c r="JN71">
        <v>35.2294</v>
      </c>
      <c r="JO71">
        <v>95.1704</v>
      </c>
      <c r="JP71">
        <v>100.176</v>
      </c>
    </row>
    <row r="72" spans="1:276">
      <c r="A72">
        <v>56</v>
      </c>
      <c r="B72">
        <v>1658252956</v>
      </c>
      <c r="C72">
        <v>11415.40000009537</v>
      </c>
      <c r="D72" t="s">
        <v>639</v>
      </c>
      <c r="E72" t="s">
        <v>640</v>
      </c>
      <c r="F72" t="s">
        <v>408</v>
      </c>
      <c r="G72" t="s">
        <v>601</v>
      </c>
      <c r="H72" t="s">
        <v>410</v>
      </c>
      <c r="J72" t="s">
        <v>541</v>
      </c>
      <c r="K72" t="s">
        <v>481</v>
      </c>
      <c r="L72" t="s">
        <v>602</v>
      </c>
      <c r="M72">
        <v>1658252956</v>
      </c>
      <c r="N72">
        <f>(O72)/1000</f>
        <v>0</v>
      </c>
      <c r="O72">
        <f>1000*CY72*AM72*(CU72-CV72)/(100*CN72*(1000-AM72*CU72))</f>
        <v>0</v>
      </c>
      <c r="P72">
        <f>CY72*AM72*(CT72-CS72*(1000-AM72*CV72)/(1000-AM72*CU72))/(100*CN72)</f>
        <v>0</v>
      </c>
      <c r="Q72">
        <f>CS72 - IF(AM72&gt;1, P72*CN72*100.0/(AO72*DG72), 0)</f>
        <v>0</v>
      </c>
      <c r="R72">
        <f>((X72-N72/2)*Q72-P72)/(X72+N72/2)</f>
        <v>0</v>
      </c>
      <c r="S72">
        <f>R72*(CZ72+DA72)/1000.0</f>
        <v>0</v>
      </c>
      <c r="T72">
        <f>(CS72 - IF(AM72&gt;1, P72*CN72*100.0/(AO72*DG72), 0))*(CZ72+DA72)/1000.0</f>
        <v>0</v>
      </c>
      <c r="U72">
        <f>2.0/((1/W72-1/V72)+SIGN(W72)*SQRT((1/W72-1/V72)*(1/W72-1/V72) + 4*CO72/((CO72+1)*(CO72+1))*(2*1/W72*1/V72-1/V72*1/V72)))</f>
        <v>0</v>
      </c>
      <c r="V72">
        <f>IF(LEFT(CP72,1)&lt;&gt;"0",IF(LEFT(CP72,1)="1",3.0,CQ72),$D$5+$E$5*(DG72*CZ72/($K$5*1000))+$F$5*(DG72*CZ72/($K$5*1000))*MAX(MIN(CN72,$J$5),$I$5)*MAX(MIN(CN72,$J$5),$I$5)+$G$5*MAX(MIN(CN72,$J$5),$I$5)*(DG72*CZ72/($K$5*1000))+$H$5*(DG72*CZ72/($K$5*1000))*(DG72*CZ72/($K$5*1000)))</f>
        <v>0</v>
      </c>
      <c r="W72">
        <f>N72*(1000-(1000*0.61365*exp(17.502*AA72/(240.97+AA72))/(CZ72+DA72)+CU72)/2)/(1000*0.61365*exp(17.502*AA72/(240.97+AA72))/(CZ72+DA72)-CU72)</f>
        <v>0</v>
      </c>
      <c r="X72">
        <f>1/((CO72+1)/(U72/1.6)+1/(V72/1.37)) + CO72/((CO72+1)/(U72/1.6) + CO72/(V72/1.37))</f>
        <v>0</v>
      </c>
      <c r="Y72">
        <f>(CJ72*CM72)</f>
        <v>0</v>
      </c>
      <c r="Z72">
        <f>(DB72+(Y72+2*0.95*5.67E-8*(((DB72+$B$7)+273)^4-(DB72+273)^4)-44100*N72)/(1.84*29.3*V72+8*0.95*5.67E-8*(DB72+273)^3))</f>
        <v>0</v>
      </c>
      <c r="AA72">
        <f>($C$7*DC72+$D$7*DD72+$E$7*Z72)</f>
        <v>0</v>
      </c>
      <c r="AB72">
        <f>0.61365*exp(17.502*AA72/(240.97+AA72))</f>
        <v>0</v>
      </c>
      <c r="AC72">
        <f>(AD72/AE72*100)</f>
        <v>0</v>
      </c>
      <c r="AD72">
        <f>CU72*(CZ72+DA72)/1000</f>
        <v>0</v>
      </c>
      <c r="AE72">
        <f>0.61365*exp(17.502*DB72/(240.97+DB72))</f>
        <v>0</v>
      </c>
      <c r="AF72">
        <f>(AB72-CU72*(CZ72+DA72)/1000)</f>
        <v>0</v>
      </c>
      <c r="AG72">
        <f>(-N72*44100)</f>
        <v>0</v>
      </c>
      <c r="AH72">
        <f>2*29.3*V72*0.92*(DB72-AA72)</f>
        <v>0</v>
      </c>
      <c r="AI72">
        <f>2*0.95*5.67E-8*(((DB72+$B$7)+273)^4-(AA72+273)^4)</f>
        <v>0</v>
      </c>
      <c r="AJ72">
        <f>Y72+AI72+AG72+AH72</f>
        <v>0</v>
      </c>
      <c r="AK72">
        <v>0</v>
      </c>
      <c r="AL72">
        <v>0</v>
      </c>
      <c r="AM72">
        <f>IF(AK72*$H$13&gt;=AO72,1.0,(AO72/(AO72-AK72*$H$13)))</f>
        <v>0</v>
      </c>
      <c r="AN72">
        <f>(AM72-1)*100</f>
        <v>0</v>
      </c>
      <c r="AO72">
        <f>MAX(0,($B$13+$C$13*DG72)/(1+$D$13*DG72)*CZ72/(DB72+273)*$E$13)</f>
        <v>0</v>
      </c>
      <c r="AP72" t="s">
        <v>414</v>
      </c>
      <c r="AQ72">
        <v>0</v>
      </c>
      <c r="AR72">
        <v>0</v>
      </c>
      <c r="AS72">
        <v>0</v>
      </c>
      <c r="AT72">
        <f>1-AR72/AS72</f>
        <v>0</v>
      </c>
      <c r="AU72">
        <v>-1</v>
      </c>
      <c r="AV72" t="s">
        <v>641</v>
      </c>
      <c r="AW72">
        <v>10444.3</v>
      </c>
      <c r="AX72">
        <v>747.5925384615384</v>
      </c>
      <c r="AY72">
        <v>931.26</v>
      </c>
      <c r="AZ72">
        <f>1-AX72/AY72</f>
        <v>0</v>
      </c>
      <c r="BA72">
        <v>0.5</v>
      </c>
      <c r="BB72">
        <f>CK72</f>
        <v>0</v>
      </c>
      <c r="BC72">
        <f>P72</f>
        <v>0</v>
      </c>
      <c r="BD72">
        <f>AZ72*BA72*BB72</f>
        <v>0</v>
      </c>
      <c r="BE72">
        <f>(BC72-AU72)/BB72</f>
        <v>0</v>
      </c>
      <c r="BF72">
        <f>(AS72-AY72)/AY72</f>
        <v>0</v>
      </c>
      <c r="BG72">
        <f>AR72/(AT72+AR72/AY72)</f>
        <v>0</v>
      </c>
      <c r="BH72" t="s">
        <v>414</v>
      </c>
      <c r="BI72">
        <v>0</v>
      </c>
      <c r="BJ72">
        <f>IF(BI72&lt;&gt;0, BI72, BG72)</f>
        <v>0</v>
      </c>
      <c r="BK72">
        <f>1-BJ72/AY72</f>
        <v>0</v>
      </c>
      <c r="BL72">
        <f>(AY72-AX72)/(AY72-BJ72)</f>
        <v>0</v>
      </c>
      <c r="BM72">
        <f>(AS72-AY72)/(AS72-BJ72)</f>
        <v>0</v>
      </c>
      <c r="BN72">
        <f>(AY72-AX72)/(AY72-AR72)</f>
        <v>0</v>
      </c>
      <c r="BO72">
        <f>(AS72-AY72)/(AS72-AR72)</f>
        <v>0</v>
      </c>
      <c r="BP72">
        <f>(BL72*BJ72/AX72)</f>
        <v>0</v>
      </c>
      <c r="BQ72">
        <f>(1-BP72)</f>
        <v>0</v>
      </c>
      <c r="BR72" t="s">
        <v>414</v>
      </c>
      <c r="BS72" t="s">
        <v>414</v>
      </c>
      <c r="BT72" t="s">
        <v>414</v>
      </c>
      <c r="BU72" t="s">
        <v>414</v>
      </c>
      <c r="BV72" t="s">
        <v>414</v>
      </c>
      <c r="BW72" t="s">
        <v>414</v>
      </c>
      <c r="BX72" t="s">
        <v>414</v>
      </c>
      <c r="BY72" t="s">
        <v>414</v>
      </c>
      <c r="BZ72" t="s">
        <v>414</v>
      </c>
      <c r="CA72" t="s">
        <v>414</v>
      </c>
      <c r="CB72" t="s">
        <v>414</v>
      </c>
      <c r="CC72" t="s">
        <v>414</v>
      </c>
      <c r="CD72" t="s">
        <v>414</v>
      </c>
      <c r="CE72" t="s">
        <v>414</v>
      </c>
      <c r="CF72" t="s">
        <v>414</v>
      </c>
      <c r="CG72" t="s">
        <v>414</v>
      </c>
      <c r="CH72" t="s">
        <v>414</v>
      </c>
      <c r="CI72" t="s">
        <v>414</v>
      </c>
      <c r="CJ72">
        <f>$B$11*DH72+$C$11*DI72+$F$11*DT72*(1-DW72)</f>
        <v>0</v>
      </c>
      <c r="CK72">
        <f>CJ72*CL72</f>
        <v>0</v>
      </c>
      <c r="CL72">
        <f>($B$11*$D$9+$C$11*$D$9+$F$11*((EG72+DY72)/MAX(EG72+DY72+EH72, 0.1)*$I$9+EH72/MAX(EG72+DY72+EH72, 0.1)*$J$9))/($B$11+$C$11+$F$11)</f>
        <v>0</v>
      </c>
      <c r="CM72">
        <f>($B$11*$K$9+$C$11*$K$9+$F$11*((EG72+DY72)/MAX(EG72+DY72+EH72, 0.1)*$P$9+EH72/MAX(EG72+DY72+EH72, 0.1)*$Q$9))/($B$11+$C$11+$F$11)</f>
        <v>0</v>
      </c>
      <c r="CN72">
        <v>6</v>
      </c>
      <c r="CO72">
        <v>0.5</v>
      </c>
      <c r="CP72" t="s">
        <v>416</v>
      </c>
      <c r="CQ72">
        <v>2</v>
      </c>
      <c r="CR72">
        <v>1658252956</v>
      </c>
      <c r="CS72">
        <v>801.266</v>
      </c>
      <c r="CT72">
        <v>828.316</v>
      </c>
      <c r="CU72">
        <v>25.6756</v>
      </c>
      <c r="CV72">
        <v>20.6671</v>
      </c>
      <c r="CW72">
        <v>773.717</v>
      </c>
      <c r="CX72">
        <v>22.6786</v>
      </c>
      <c r="CY72">
        <v>600.223</v>
      </c>
      <c r="CZ72">
        <v>101.079</v>
      </c>
      <c r="DA72">
        <v>0.0996278</v>
      </c>
      <c r="DB72">
        <v>28.2183</v>
      </c>
      <c r="DC72">
        <v>29.0835</v>
      </c>
      <c r="DD72">
        <v>999.9</v>
      </c>
      <c r="DE72">
        <v>0</v>
      </c>
      <c r="DF72">
        <v>0</v>
      </c>
      <c r="DG72">
        <v>10031.2</v>
      </c>
      <c r="DH72">
        <v>0</v>
      </c>
      <c r="DI72">
        <v>126.816</v>
      </c>
      <c r="DJ72">
        <v>-28.4019</v>
      </c>
      <c r="DK72">
        <v>821.649</v>
      </c>
      <c r="DL72">
        <v>845.796</v>
      </c>
      <c r="DM72">
        <v>5.78556</v>
      </c>
      <c r="DN72">
        <v>828.316</v>
      </c>
      <c r="DO72">
        <v>20.6671</v>
      </c>
      <c r="DP72">
        <v>2.67381</v>
      </c>
      <c r="DQ72">
        <v>2.08901</v>
      </c>
      <c r="DR72">
        <v>22.125</v>
      </c>
      <c r="DS72">
        <v>18.1356</v>
      </c>
      <c r="DT72">
        <v>1500.03</v>
      </c>
      <c r="DU72">
        <v>0.973001</v>
      </c>
      <c r="DV72">
        <v>0.0269987</v>
      </c>
      <c r="DW72">
        <v>0</v>
      </c>
      <c r="DX72">
        <v>747.038</v>
      </c>
      <c r="DY72">
        <v>4.99931</v>
      </c>
      <c r="DZ72">
        <v>17366.6</v>
      </c>
      <c r="EA72">
        <v>13259.5</v>
      </c>
      <c r="EB72">
        <v>38.937</v>
      </c>
      <c r="EC72">
        <v>41.125</v>
      </c>
      <c r="ED72">
        <v>39.312</v>
      </c>
      <c r="EE72">
        <v>40.25</v>
      </c>
      <c r="EF72">
        <v>40.375</v>
      </c>
      <c r="EG72">
        <v>1454.67</v>
      </c>
      <c r="EH72">
        <v>40.36</v>
      </c>
      <c r="EI72">
        <v>0</v>
      </c>
      <c r="EJ72">
        <v>147.5</v>
      </c>
      <c r="EK72">
        <v>0</v>
      </c>
      <c r="EL72">
        <v>747.5925384615384</v>
      </c>
      <c r="EM72">
        <v>-4.126017111989207</v>
      </c>
      <c r="EN72">
        <v>80.19486884409839</v>
      </c>
      <c r="EO72">
        <v>17530.36538461538</v>
      </c>
      <c r="EP72">
        <v>15</v>
      </c>
      <c r="EQ72">
        <v>1658252996.5</v>
      </c>
      <c r="ER72" t="s">
        <v>642</v>
      </c>
      <c r="ES72">
        <v>1658252987</v>
      </c>
      <c r="ET72">
        <v>1658252996.5</v>
      </c>
      <c r="EU72">
        <v>47</v>
      </c>
      <c r="EV72">
        <v>1.07</v>
      </c>
      <c r="EW72">
        <v>-0.444</v>
      </c>
      <c r="EX72">
        <v>27.549</v>
      </c>
      <c r="EY72">
        <v>2.997</v>
      </c>
      <c r="EZ72">
        <v>828</v>
      </c>
      <c r="FA72">
        <v>21</v>
      </c>
      <c r="FB72">
        <v>0.06</v>
      </c>
      <c r="FC72">
        <v>0.04</v>
      </c>
      <c r="FD72">
        <v>-28.76492195121951</v>
      </c>
      <c r="FE72">
        <v>-3.760676655052254</v>
      </c>
      <c r="FF72">
        <v>0.6579375363309696</v>
      </c>
      <c r="FG72">
        <v>0</v>
      </c>
      <c r="FH72">
        <v>799.5352903225806</v>
      </c>
      <c r="FI72">
        <v>4.124032258063904</v>
      </c>
      <c r="FJ72">
        <v>0.336257600326468</v>
      </c>
      <c r="FK72">
        <v>1</v>
      </c>
      <c r="FL72">
        <v>5.38888</v>
      </c>
      <c r="FM72">
        <v>6.997257491289211</v>
      </c>
      <c r="FN72">
        <v>0.7628546932091456</v>
      </c>
      <c r="FO72">
        <v>0</v>
      </c>
      <c r="FP72">
        <v>26.96472580645161</v>
      </c>
      <c r="FQ72">
        <v>-1.564229032258147</v>
      </c>
      <c r="FR72">
        <v>0.2321344715513278</v>
      </c>
      <c r="FS72">
        <v>0</v>
      </c>
      <c r="FT72">
        <v>1</v>
      </c>
      <c r="FU72">
        <v>4</v>
      </c>
      <c r="FV72" t="s">
        <v>643</v>
      </c>
      <c r="FW72">
        <v>3.17362</v>
      </c>
      <c r="FX72">
        <v>2.79686</v>
      </c>
      <c r="FY72">
        <v>0.160848</v>
      </c>
      <c r="FZ72">
        <v>0.169084</v>
      </c>
      <c r="GA72">
        <v>0.115401</v>
      </c>
      <c r="GB72">
        <v>0.10822</v>
      </c>
      <c r="GC72">
        <v>25964.5</v>
      </c>
      <c r="GD72">
        <v>20500.6</v>
      </c>
      <c r="GE72">
        <v>29068.8</v>
      </c>
      <c r="GF72">
        <v>24143.5</v>
      </c>
      <c r="GG72">
        <v>32538.8</v>
      </c>
      <c r="GH72">
        <v>31446.9</v>
      </c>
      <c r="GI72">
        <v>40426.8</v>
      </c>
      <c r="GJ72">
        <v>39395.6</v>
      </c>
      <c r="GK72">
        <v>2.1318</v>
      </c>
      <c r="GL72">
        <v>1.81638</v>
      </c>
      <c r="GM72">
        <v>0.0406206</v>
      </c>
      <c r="GN72">
        <v>0</v>
      </c>
      <c r="GO72">
        <v>28.4211</v>
      </c>
      <c r="GP72">
        <v>999.9</v>
      </c>
      <c r="GQ72">
        <v>58.1</v>
      </c>
      <c r="GR72">
        <v>34.8</v>
      </c>
      <c r="GS72">
        <v>32.1115</v>
      </c>
      <c r="GT72">
        <v>62.0876</v>
      </c>
      <c r="GU72">
        <v>34.4391</v>
      </c>
      <c r="GV72">
        <v>1</v>
      </c>
      <c r="GW72">
        <v>0.297785</v>
      </c>
      <c r="GX72">
        <v>2.80037</v>
      </c>
      <c r="GY72">
        <v>20.2416</v>
      </c>
      <c r="GZ72">
        <v>5.22807</v>
      </c>
      <c r="HA72">
        <v>11.9141</v>
      </c>
      <c r="HB72">
        <v>4.96365</v>
      </c>
      <c r="HC72">
        <v>3.292</v>
      </c>
      <c r="HD72">
        <v>9999</v>
      </c>
      <c r="HE72">
        <v>9999</v>
      </c>
      <c r="HF72">
        <v>9999</v>
      </c>
      <c r="HG72">
        <v>999.9</v>
      </c>
      <c r="HH72">
        <v>1.87728</v>
      </c>
      <c r="HI72">
        <v>1.87549</v>
      </c>
      <c r="HJ72">
        <v>1.87424</v>
      </c>
      <c r="HK72">
        <v>1.87347</v>
      </c>
      <c r="HL72">
        <v>1.87491</v>
      </c>
      <c r="HM72">
        <v>1.86981</v>
      </c>
      <c r="HN72">
        <v>1.87408</v>
      </c>
      <c r="HO72">
        <v>1.87912</v>
      </c>
      <c r="HP72">
        <v>0</v>
      </c>
      <c r="HQ72">
        <v>0</v>
      </c>
      <c r="HR72">
        <v>0</v>
      </c>
      <c r="HS72">
        <v>0</v>
      </c>
      <c r="HT72" t="s">
        <v>419</v>
      </c>
      <c r="HU72" t="s">
        <v>420</v>
      </c>
      <c r="HV72" t="s">
        <v>421</v>
      </c>
      <c r="HW72" t="s">
        <v>422</v>
      </c>
      <c r="HX72" t="s">
        <v>422</v>
      </c>
      <c r="HY72" t="s">
        <v>421</v>
      </c>
      <c r="HZ72">
        <v>0</v>
      </c>
      <c r="IA72">
        <v>100</v>
      </c>
      <c r="IB72">
        <v>100</v>
      </c>
      <c r="IC72">
        <v>27.549</v>
      </c>
      <c r="ID72">
        <v>2.997</v>
      </c>
      <c r="IE72">
        <v>14.72185885986746</v>
      </c>
      <c r="IF72">
        <v>0.01978926573752289</v>
      </c>
      <c r="IG72">
        <v>-7.274561305773912E-06</v>
      </c>
      <c r="IH72">
        <v>1.119864253144479E-09</v>
      </c>
      <c r="II72">
        <v>1.873181526915389</v>
      </c>
      <c r="IJ72">
        <v>0.1326643661050919</v>
      </c>
      <c r="IK72">
        <v>-0.003773007815557471</v>
      </c>
      <c r="IL72">
        <v>7.139450426060361E-05</v>
      </c>
      <c r="IM72">
        <v>-10</v>
      </c>
      <c r="IN72">
        <v>1836</v>
      </c>
      <c r="IO72">
        <v>-0</v>
      </c>
      <c r="IP72">
        <v>23</v>
      </c>
      <c r="IQ72">
        <v>2.1</v>
      </c>
      <c r="IR72">
        <v>2</v>
      </c>
      <c r="IS72">
        <v>1.89087</v>
      </c>
      <c r="IT72">
        <v>2.41943</v>
      </c>
      <c r="IU72">
        <v>1.42578</v>
      </c>
      <c r="IV72">
        <v>2.27295</v>
      </c>
      <c r="IW72">
        <v>1.54785</v>
      </c>
      <c r="IX72">
        <v>2.39502</v>
      </c>
      <c r="IY72">
        <v>37.7228</v>
      </c>
      <c r="IZ72">
        <v>13.8256</v>
      </c>
      <c r="JA72">
        <v>18</v>
      </c>
      <c r="JB72">
        <v>639.987</v>
      </c>
      <c r="JC72">
        <v>417.866</v>
      </c>
      <c r="JD72">
        <v>25.0228</v>
      </c>
      <c r="JE72">
        <v>31.0174</v>
      </c>
      <c r="JF72">
        <v>30.001</v>
      </c>
      <c r="JG72">
        <v>30.934</v>
      </c>
      <c r="JH72">
        <v>30.8731</v>
      </c>
      <c r="JI72">
        <v>37.8744</v>
      </c>
      <c r="JJ72">
        <v>37.116</v>
      </c>
      <c r="JK72">
        <v>67.6627</v>
      </c>
      <c r="JL72">
        <v>24.8056</v>
      </c>
      <c r="JM72">
        <v>828.343</v>
      </c>
      <c r="JN72">
        <v>20.9499</v>
      </c>
      <c r="JO72">
        <v>95.1648</v>
      </c>
      <c r="JP72">
        <v>100.225</v>
      </c>
    </row>
    <row r="73" spans="1:276">
      <c r="A73">
        <v>57</v>
      </c>
      <c r="B73">
        <v>1658253094.5</v>
      </c>
      <c r="C73">
        <v>11553.90000009537</v>
      </c>
      <c r="D73" t="s">
        <v>644</v>
      </c>
      <c r="E73" t="s">
        <v>645</v>
      </c>
      <c r="F73" t="s">
        <v>408</v>
      </c>
      <c r="G73" t="s">
        <v>601</v>
      </c>
      <c r="H73" t="s">
        <v>410</v>
      </c>
      <c r="J73" t="s">
        <v>541</v>
      </c>
      <c r="K73" t="s">
        <v>481</v>
      </c>
      <c r="L73" t="s">
        <v>602</v>
      </c>
      <c r="M73">
        <v>1658253094.5</v>
      </c>
      <c r="N73">
        <f>(O73)/1000</f>
        <v>0</v>
      </c>
      <c r="O73">
        <f>1000*CY73*AM73*(CU73-CV73)/(100*CN73*(1000-AM73*CU73))</f>
        <v>0</v>
      </c>
      <c r="P73">
        <f>CY73*AM73*(CT73-CS73*(1000-AM73*CV73)/(1000-AM73*CU73))/(100*CN73)</f>
        <v>0</v>
      </c>
      <c r="Q73">
        <f>CS73 - IF(AM73&gt;1, P73*CN73*100.0/(AO73*DG73), 0)</f>
        <v>0</v>
      </c>
      <c r="R73">
        <f>((X73-N73/2)*Q73-P73)/(X73+N73/2)</f>
        <v>0</v>
      </c>
      <c r="S73">
        <f>R73*(CZ73+DA73)/1000.0</f>
        <v>0</v>
      </c>
      <c r="T73">
        <f>(CS73 - IF(AM73&gt;1, P73*CN73*100.0/(AO73*DG73), 0))*(CZ73+DA73)/1000.0</f>
        <v>0</v>
      </c>
      <c r="U73">
        <f>2.0/((1/W73-1/V73)+SIGN(W73)*SQRT((1/W73-1/V73)*(1/W73-1/V73) + 4*CO73/((CO73+1)*(CO73+1))*(2*1/W73*1/V73-1/V73*1/V73)))</f>
        <v>0</v>
      </c>
      <c r="V73">
        <f>IF(LEFT(CP73,1)&lt;&gt;"0",IF(LEFT(CP73,1)="1",3.0,CQ73),$D$5+$E$5*(DG73*CZ73/($K$5*1000))+$F$5*(DG73*CZ73/($K$5*1000))*MAX(MIN(CN73,$J$5),$I$5)*MAX(MIN(CN73,$J$5),$I$5)+$G$5*MAX(MIN(CN73,$J$5),$I$5)*(DG73*CZ73/($K$5*1000))+$H$5*(DG73*CZ73/($K$5*1000))*(DG73*CZ73/($K$5*1000)))</f>
        <v>0</v>
      </c>
      <c r="W73">
        <f>N73*(1000-(1000*0.61365*exp(17.502*AA73/(240.97+AA73))/(CZ73+DA73)+CU73)/2)/(1000*0.61365*exp(17.502*AA73/(240.97+AA73))/(CZ73+DA73)-CU73)</f>
        <v>0</v>
      </c>
      <c r="X73">
        <f>1/((CO73+1)/(U73/1.6)+1/(V73/1.37)) + CO73/((CO73+1)/(U73/1.6) + CO73/(V73/1.37))</f>
        <v>0</v>
      </c>
      <c r="Y73">
        <f>(CJ73*CM73)</f>
        <v>0</v>
      </c>
      <c r="Z73">
        <f>(DB73+(Y73+2*0.95*5.67E-8*(((DB73+$B$7)+273)^4-(DB73+273)^4)-44100*N73)/(1.84*29.3*V73+8*0.95*5.67E-8*(DB73+273)^3))</f>
        <v>0</v>
      </c>
      <c r="AA73">
        <f>($C$7*DC73+$D$7*DD73+$E$7*Z73)</f>
        <v>0</v>
      </c>
      <c r="AB73">
        <f>0.61365*exp(17.502*AA73/(240.97+AA73))</f>
        <v>0</v>
      </c>
      <c r="AC73">
        <f>(AD73/AE73*100)</f>
        <v>0</v>
      </c>
      <c r="AD73">
        <f>CU73*(CZ73+DA73)/1000</f>
        <v>0</v>
      </c>
      <c r="AE73">
        <f>0.61365*exp(17.502*DB73/(240.97+DB73))</f>
        <v>0</v>
      </c>
      <c r="AF73">
        <f>(AB73-CU73*(CZ73+DA73)/1000)</f>
        <v>0</v>
      </c>
      <c r="AG73">
        <f>(-N73*44100)</f>
        <v>0</v>
      </c>
      <c r="AH73">
        <f>2*29.3*V73*0.92*(DB73-AA73)</f>
        <v>0</v>
      </c>
      <c r="AI73">
        <f>2*0.95*5.67E-8*(((DB73+$B$7)+273)^4-(AA73+273)^4)</f>
        <v>0</v>
      </c>
      <c r="AJ73">
        <f>Y73+AI73+AG73+AH73</f>
        <v>0</v>
      </c>
      <c r="AK73">
        <v>0</v>
      </c>
      <c r="AL73">
        <v>0</v>
      </c>
      <c r="AM73">
        <f>IF(AK73*$H$13&gt;=AO73,1.0,(AO73/(AO73-AK73*$H$13)))</f>
        <v>0</v>
      </c>
      <c r="AN73">
        <f>(AM73-1)*100</f>
        <v>0</v>
      </c>
      <c r="AO73">
        <f>MAX(0,($B$13+$C$13*DG73)/(1+$D$13*DG73)*CZ73/(DB73+273)*$E$13)</f>
        <v>0</v>
      </c>
      <c r="AP73" t="s">
        <v>414</v>
      </c>
      <c r="AQ73">
        <v>0</v>
      </c>
      <c r="AR73">
        <v>0</v>
      </c>
      <c r="AS73">
        <v>0</v>
      </c>
      <c r="AT73">
        <f>1-AR73/AS73</f>
        <v>0</v>
      </c>
      <c r="AU73">
        <v>-1</v>
      </c>
      <c r="AV73" t="s">
        <v>646</v>
      </c>
      <c r="AW73">
        <v>10444.4</v>
      </c>
      <c r="AX73">
        <v>746.4943461538461</v>
      </c>
      <c r="AY73">
        <v>925.13</v>
      </c>
      <c r="AZ73">
        <f>1-AX73/AY73</f>
        <v>0</v>
      </c>
      <c r="BA73">
        <v>0.5</v>
      </c>
      <c r="BB73">
        <f>CK73</f>
        <v>0</v>
      </c>
      <c r="BC73">
        <f>P73</f>
        <v>0</v>
      </c>
      <c r="BD73">
        <f>AZ73*BA73*BB73</f>
        <v>0</v>
      </c>
      <c r="BE73">
        <f>(BC73-AU73)/BB73</f>
        <v>0</v>
      </c>
      <c r="BF73">
        <f>(AS73-AY73)/AY73</f>
        <v>0</v>
      </c>
      <c r="BG73">
        <f>AR73/(AT73+AR73/AY73)</f>
        <v>0</v>
      </c>
      <c r="BH73" t="s">
        <v>414</v>
      </c>
      <c r="BI73">
        <v>0</v>
      </c>
      <c r="BJ73">
        <f>IF(BI73&lt;&gt;0, BI73, BG73)</f>
        <v>0</v>
      </c>
      <c r="BK73">
        <f>1-BJ73/AY73</f>
        <v>0</v>
      </c>
      <c r="BL73">
        <f>(AY73-AX73)/(AY73-BJ73)</f>
        <v>0</v>
      </c>
      <c r="BM73">
        <f>(AS73-AY73)/(AS73-BJ73)</f>
        <v>0</v>
      </c>
      <c r="BN73">
        <f>(AY73-AX73)/(AY73-AR73)</f>
        <v>0</v>
      </c>
      <c r="BO73">
        <f>(AS73-AY73)/(AS73-AR73)</f>
        <v>0</v>
      </c>
      <c r="BP73">
        <f>(BL73*BJ73/AX73)</f>
        <v>0</v>
      </c>
      <c r="BQ73">
        <f>(1-BP73)</f>
        <v>0</v>
      </c>
      <c r="BR73" t="s">
        <v>414</v>
      </c>
      <c r="BS73" t="s">
        <v>414</v>
      </c>
      <c r="BT73" t="s">
        <v>414</v>
      </c>
      <c r="BU73" t="s">
        <v>414</v>
      </c>
      <c r="BV73" t="s">
        <v>414</v>
      </c>
      <c r="BW73" t="s">
        <v>414</v>
      </c>
      <c r="BX73" t="s">
        <v>414</v>
      </c>
      <c r="BY73" t="s">
        <v>414</v>
      </c>
      <c r="BZ73" t="s">
        <v>414</v>
      </c>
      <c r="CA73" t="s">
        <v>414</v>
      </c>
      <c r="CB73" t="s">
        <v>414</v>
      </c>
      <c r="CC73" t="s">
        <v>414</v>
      </c>
      <c r="CD73" t="s">
        <v>414</v>
      </c>
      <c r="CE73" t="s">
        <v>414</v>
      </c>
      <c r="CF73" t="s">
        <v>414</v>
      </c>
      <c r="CG73" t="s">
        <v>414</v>
      </c>
      <c r="CH73" t="s">
        <v>414</v>
      </c>
      <c r="CI73" t="s">
        <v>414</v>
      </c>
      <c r="CJ73">
        <f>$B$11*DH73+$C$11*DI73+$F$11*DT73*(1-DW73)</f>
        <v>0</v>
      </c>
      <c r="CK73">
        <f>CJ73*CL73</f>
        <v>0</v>
      </c>
      <c r="CL73">
        <f>($B$11*$D$9+$C$11*$D$9+$F$11*((EG73+DY73)/MAX(EG73+DY73+EH73, 0.1)*$I$9+EH73/MAX(EG73+DY73+EH73, 0.1)*$J$9))/($B$11+$C$11+$F$11)</f>
        <v>0</v>
      </c>
      <c r="CM73">
        <f>($B$11*$K$9+$C$11*$K$9+$F$11*((EG73+DY73)/MAX(EG73+DY73+EH73, 0.1)*$P$9+EH73/MAX(EG73+DY73+EH73, 0.1)*$Q$9))/($B$11+$C$11+$F$11)</f>
        <v>0</v>
      </c>
      <c r="CN73">
        <v>6</v>
      </c>
      <c r="CO73">
        <v>0.5</v>
      </c>
      <c r="CP73" t="s">
        <v>416</v>
      </c>
      <c r="CQ73">
        <v>2</v>
      </c>
      <c r="CR73">
        <v>1658253094.5</v>
      </c>
      <c r="CS73">
        <v>998.585</v>
      </c>
      <c r="CT73">
        <v>1028.5</v>
      </c>
      <c r="CU73">
        <v>22.8143</v>
      </c>
      <c r="CV73">
        <v>17.3438</v>
      </c>
      <c r="CW73">
        <v>969.948</v>
      </c>
      <c r="CX73">
        <v>19.6904</v>
      </c>
      <c r="CY73">
        <v>600.26</v>
      </c>
      <c r="CZ73">
        <v>101.077</v>
      </c>
      <c r="DA73">
        <v>0.09983980000000001</v>
      </c>
      <c r="DB73">
        <v>28.1314</v>
      </c>
      <c r="DC73">
        <v>28.9795</v>
      </c>
      <c r="DD73">
        <v>999.9</v>
      </c>
      <c r="DE73">
        <v>0</v>
      </c>
      <c r="DF73">
        <v>0</v>
      </c>
      <c r="DG73">
        <v>10020</v>
      </c>
      <c r="DH73">
        <v>0</v>
      </c>
      <c r="DI73">
        <v>120.479</v>
      </c>
      <c r="DJ73">
        <v>-29.3831</v>
      </c>
      <c r="DK73">
        <v>1022.44</v>
      </c>
      <c r="DL73">
        <v>1046.65</v>
      </c>
      <c r="DM73">
        <v>5.47049</v>
      </c>
      <c r="DN73">
        <v>1028.5</v>
      </c>
      <c r="DO73">
        <v>17.3438</v>
      </c>
      <c r="DP73">
        <v>2.306</v>
      </c>
      <c r="DQ73">
        <v>1.75306</v>
      </c>
      <c r="DR73">
        <v>19.7184</v>
      </c>
      <c r="DS73">
        <v>15.3744</v>
      </c>
      <c r="DT73">
        <v>1500.07</v>
      </c>
      <c r="DU73">
        <v>0.973001</v>
      </c>
      <c r="DV73">
        <v>0.0269987</v>
      </c>
      <c r="DW73">
        <v>0</v>
      </c>
      <c r="DX73">
        <v>745.313</v>
      </c>
      <c r="DY73">
        <v>4.99931</v>
      </c>
      <c r="DZ73">
        <v>17512.4</v>
      </c>
      <c r="EA73">
        <v>13259.9</v>
      </c>
      <c r="EB73">
        <v>38.875</v>
      </c>
      <c r="EC73">
        <v>40.937</v>
      </c>
      <c r="ED73">
        <v>39.25</v>
      </c>
      <c r="EE73">
        <v>40.062</v>
      </c>
      <c r="EF73">
        <v>40.25</v>
      </c>
      <c r="EG73">
        <v>1454.71</v>
      </c>
      <c r="EH73">
        <v>40.36</v>
      </c>
      <c r="EI73">
        <v>0</v>
      </c>
      <c r="EJ73">
        <v>137.8999998569489</v>
      </c>
      <c r="EK73">
        <v>0</v>
      </c>
      <c r="EL73">
        <v>746.4943461538461</v>
      </c>
      <c r="EM73">
        <v>-10.61234190746534</v>
      </c>
      <c r="EN73">
        <v>137.2923080424482</v>
      </c>
      <c r="EO73">
        <v>17486.01538461538</v>
      </c>
      <c r="EP73">
        <v>15</v>
      </c>
      <c r="EQ73">
        <v>1658253132.5</v>
      </c>
      <c r="ER73" t="s">
        <v>647</v>
      </c>
      <c r="ES73">
        <v>1658253132.5</v>
      </c>
      <c r="ET73">
        <v>1658252996.5</v>
      </c>
      <c r="EU73">
        <v>48</v>
      </c>
      <c r="EV73">
        <v>-0.736</v>
      </c>
      <c r="EW73">
        <v>-0.444</v>
      </c>
      <c r="EX73">
        <v>28.637</v>
      </c>
      <c r="EY73">
        <v>2.997</v>
      </c>
      <c r="EZ73">
        <v>1022</v>
      </c>
      <c r="FA73">
        <v>21</v>
      </c>
      <c r="FB73">
        <v>0.05</v>
      </c>
      <c r="FC73">
        <v>0.04</v>
      </c>
      <c r="FD73">
        <v>-29.2976675</v>
      </c>
      <c r="FE73">
        <v>1.895294183864935</v>
      </c>
      <c r="FF73">
        <v>0.2127577276945543</v>
      </c>
      <c r="FG73">
        <v>1</v>
      </c>
      <c r="FH73">
        <v>999.0700000000001</v>
      </c>
      <c r="FI73">
        <v>2.239074527249921</v>
      </c>
      <c r="FJ73">
        <v>0.1889410842917193</v>
      </c>
      <c r="FK73">
        <v>1</v>
      </c>
      <c r="FL73">
        <v>5.4879345</v>
      </c>
      <c r="FM73">
        <v>0.1661351594746568</v>
      </c>
      <c r="FN73">
        <v>0.02943440494982017</v>
      </c>
      <c r="FO73">
        <v>1</v>
      </c>
      <c r="FP73">
        <v>22.8241</v>
      </c>
      <c r="FQ73">
        <v>-0.06908476084535647</v>
      </c>
      <c r="FR73">
        <v>0.007585468563861635</v>
      </c>
      <c r="FS73">
        <v>1</v>
      </c>
      <c r="FT73">
        <v>4</v>
      </c>
      <c r="FU73">
        <v>4</v>
      </c>
      <c r="FV73" t="s">
        <v>426</v>
      </c>
      <c r="FW73">
        <v>3.17366</v>
      </c>
      <c r="FX73">
        <v>2.79697</v>
      </c>
      <c r="FY73">
        <v>0.186615</v>
      </c>
      <c r="FZ73">
        <v>0.194621</v>
      </c>
      <c r="GA73">
        <v>0.104425</v>
      </c>
      <c r="GB73">
        <v>0.0956245</v>
      </c>
      <c r="GC73">
        <v>25164</v>
      </c>
      <c r="GD73">
        <v>19867.9</v>
      </c>
      <c r="GE73">
        <v>29066.7</v>
      </c>
      <c r="GF73">
        <v>24141.6</v>
      </c>
      <c r="GG73">
        <v>32943.9</v>
      </c>
      <c r="GH73">
        <v>31893.2</v>
      </c>
      <c r="GI73">
        <v>40421.3</v>
      </c>
      <c r="GJ73">
        <v>39392.9</v>
      </c>
      <c r="GK73">
        <v>2.13123</v>
      </c>
      <c r="GL73">
        <v>1.8094</v>
      </c>
      <c r="GM73">
        <v>0.0442192</v>
      </c>
      <c r="GN73">
        <v>0</v>
      </c>
      <c r="GO73">
        <v>28.2583</v>
      </c>
      <c r="GP73">
        <v>999.9</v>
      </c>
      <c r="GQ73">
        <v>55.8</v>
      </c>
      <c r="GR73">
        <v>34.8</v>
      </c>
      <c r="GS73">
        <v>30.8387</v>
      </c>
      <c r="GT73">
        <v>62.2376</v>
      </c>
      <c r="GU73">
        <v>34.7957</v>
      </c>
      <c r="GV73">
        <v>1</v>
      </c>
      <c r="GW73">
        <v>0.300455</v>
      </c>
      <c r="GX73">
        <v>2.19597</v>
      </c>
      <c r="GY73">
        <v>20.2496</v>
      </c>
      <c r="GZ73">
        <v>5.22463</v>
      </c>
      <c r="HA73">
        <v>11.9099</v>
      </c>
      <c r="HB73">
        <v>4.9637</v>
      </c>
      <c r="HC73">
        <v>3.292</v>
      </c>
      <c r="HD73">
        <v>9999</v>
      </c>
      <c r="HE73">
        <v>9999</v>
      </c>
      <c r="HF73">
        <v>9999</v>
      </c>
      <c r="HG73">
        <v>999.9</v>
      </c>
      <c r="HH73">
        <v>1.87728</v>
      </c>
      <c r="HI73">
        <v>1.87546</v>
      </c>
      <c r="HJ73">
        <v>1.87424</v>
      </c>
      <c r="HK73">
        <v>1.87346</v>
      </c>
      <c r="HL73">
        <v>1.87487</v>
      </c>
      <c r="HM73">
        <v>1.86981</v>
      </c>
      <c r="HN73">
        <v>1.87405</v>
      </c>
      <c r="HO73">
        <v>1.87912</v>
      </c>
      <c r="HP73">
        <v>0</v>
      </c>
      <c r="HQ73">
        <v>0</v>
      </c>
      <c r="HR73">
        <v>0</v>
      </c>
      <c r="HS73">
        <v>0</v>
      </c>
      <c r="HT73" t="s">
        <v>419</v>
      </c>
      <c r="HU73" t="s">
        <v>420</v>
      </c>
      <c r="HV73" t="s">
        <v>421</v>
      </c>
      <c r="HW73" t="s">
        <v>422</v>
      </c>
      <c r="HX73" t="s">
        <v>422</v>
      </c>
      <c r="HY73" t="s">
        <v>421</v>
      </c>
      <c r="HZ73">
        <v>0</v>
      </c>
      <c r="IA73">
        <v>100</v>
      </c>
      <c r="IB73">
        <v>100</v>
      </c>
      <c r="IC73">
        <v>28.637</v>
      </c>
      <c r="ID73">
        <v>3.1239</v>
      </c>
      <c r="IE73">
        <v>15.79196768703425</v>
      </c>
      <c r="IF73">
        <v>0.01978926573752289</v>
      </c>
      <c r="IG73">
        <v>-7.274561305773912E-06</v>
      </c>
      <c r="IH73">
        <v>1.119864253144479E-09</v>
      </c>
      <c r="II73">
        <v>1.429538955160886</v>
      </c>
      <c r="IJ73">
        <v>0.1326643661050919</v>
      </c>
      <c r="IK73">
        <v>-0.003773007815557471</v>
      </c>
      <c r="IL73">
        <v>7.139450426060361E-05</v>
      </c>
      <c r="IM73">
        <v>-10</v>
      </c>
      <c r="IN73">
        <v>1836</v>
      </c>
      <c r="IO73">
        <v>-0</v>
      </c>
      <c r="IP73">
        <v>23</v>
      </c>
      <c r="IQ73">
        <v>1.8</v>
      </c>
      <c r="IR73">
        <v>1.6</v>
      </c>
      <c r="IS73">
        <v>2.2583</v>
      </c>
      <c r="IT73">
        <v>2.42188</v>
      </c>
      <c r="IU73">
        <v>1.42578</v>
      </c>
      <c r="IV73">
        <v>2.27295</v>
      </c>
      <c r="IW73">
        <v>1.54785</v>
      </c>
      <c r="IX73">
        <v>2.34741</v>
      </c>
      <c r="IY73">
        <v>37.6745</v>
      </c>
      <c r="IZ73">
        <v>13.7993</v>
      </c>
      <c r="JA73">
        <v>18</v>
      </c>
      <c r="JB73">
        <v>639.697</v>
      </c>
      <c r="JC73">
        <v>413.915</v>
      </c>
      <c r="JD73">
        <v>24.996</v>
      </c>
      <c r="JE73">
        <v>31.0508</v>
      </c>
      <c r="JF73">
        <v>29.9996</v>
      </c>
      <c r="JG73">
        <v>30.9485</v>
      </c>
      <c r="JH73">
        <v>30.876</v>
      </c>
      <c r="JI73">
        <v>45.2038</v>
      </c>
      <c r="JJ73">
        <v>42.4046</v>
      </c>
      <c r="JK73">
        <v>58.8157</v>
      </c>
      <c r="JL73">
        <v>25.0105</v>
      </c>
      <c r="JM73">
        <v>1028.77</v>
      </c>
      <c r="JN73">
        <v>17.4673</v>
      </c>
      <c r="JO73">
        <v>95.15430000000001</v>
      </c>
      <c r="JP73">
        <v>100.218</v>
      </c>
    </row>
    <row r="74" spans="1:276">
      <c r="A74">
        <v>58</v>
      </c>
      <c r="B74">
        <v>1658253235.5</v>
      </c>
      <c r="C74">
        <v>11694.90000009537</v>
      </c>
      <c r="D74" t="s">
        <v>648</v>
      </c>
      <c r="E74" t="s">
        <v>649</v>
      </c>
      <c r="F74" t="s">
        <v>408</v>
      </c>
      <c r="G74" t="s">
        <v>601</v>
      </c>
      <c r="H74" t="s">
        <v>410</v>
      </c>
      <c r="J74" t="s">
        <v>541</v>
      </c>
      <c r="K74" t="s">
        <v>481</v>
      </c>
      <c r="L74" t="s">
        <v>602</v>
      </c>
      <c r="M74">
        <v>1658253235.5</v>
      </c>
      <c r="N74">
        <f>(O74)/1000</f>
        <v>0</v>
      </c>
      <c r="O74">
        <f>1000*CY74*AM74*(CU74-CV74)/(100*CN74*(1000-AM74*CU74))</f>
        <v>0</v>
      </c>
      <c r="P74">
        <f>CY74*AM74*(CT74-CS74*(1000-AM74*CV74)/(1000-AM74*CU74))/(100*CN74)</f>
        <v>0</v>
      </c>
      <c r="Q74">
        <f>CS74 - IF(AM74&gt;1, P74*CN74*100.0/(AO74*DG74), 0)</f>
        <v>0</v>
      </c>
      <c r="R74">
        <f>((X74-N74/2)*Q74-P74)/(X74+N74/2)</f>
        <v>0</v>
      </c>
      <c r="S74">
        <f>R74*(CZ74+DA74)/1000.0</f>
        <v>0</v>
      </c>
      <c r="T74">
        <f>(CS74 - IF(AM74&gt;1, P74*CN74*100.0/(AO74*DG74), 0))*(CZ74+DA74)/1000.0</f>
        <v>0</v>
      </c>
      <c r="U74">
        <f>2.0/((1/W74-1/V74)+SIGN(W74)*SQRT((1/W74-1/V74)*(1/W74-1/V74) + 4*CO74/((CO74+1)*(CO74+1))*(2*1/W74*1/V74-1/V74*1/V74)))</f>
        <v>0</v>
      </c>
      <c r="V74">
        <f>IF(LEFT(CP74,1)&lt;&gt;"0",IF(LEFT(CP74,1)="1",3.0,CQ74),$D$5+$E$5*(DG74*CZ74/($K$5*1000))+$F$5*(DG74*CZ74/($K$5*1000))*MAX(MIN(CN74,$J$5),$I$5)*MAX(MIN(CN74,$J$5),$I$5)+$G$5*MAX(MIN(CN74,$J$5),$I$5)*(DG74*CZ74/($K$5*1000))+$H$5*(DG74*CZ74/($K$5*1000))*(DG74*CZ74/($K$5*1000)))</f>
        <v>0</v>
      </c>
      <c r="W74">
        <f>N74*(1000-(1000*0.61365*exp(17.502*AA74/(240.97+AA74))/(CZ74+DA74)+CU74)/2)/(1000*0.61365*exp(17.502*AA74/(240.97+AA74))/(CZ74+DA74)-CU74)</f>
        <v>0</v>
      </c>
      <c r="X74">
        <f>1/((CO74+1)/(U74/1.6)+1/(V74/1.37)) + CO74/((CO74+1)/(U74/1.6) + CO74/(V74/1.37))</f>
        <v>0</v>
      </c>
      <c r="Y74">
        <f>(CJ74*CM74)</f>
        <v>0</v>
      </c>
      <c r="Z74">
        <f>(DB74+(Y74+2*0.95*5.67E-8*(((DB74+$B$7)+273)^4-(DB74+273)^4)-44100*N74)/(1.84*29.3*V74+8*0.95*5.67E-8*(DB74+273)^3))</f>
        <v>0</v>
      </c>
      <c r="AA74">
        <f>($C$7*DC74+$D$7*DD74+$E$7*Z74)</f>
        <v>0</v>
      </c>
      <c r="AB74">
        <f>0.61365*exp(17.502*AA74/(240.97+AA74))</f>
        <v>0</v>
      </c>
      <c r="AC74">
        <f>(AD74/AE74*100)</f>
        <v>0</v>
      </c>
      <c r="AD74">
        <f>CU74*(CZ74+DA74)/1000</f>
        <v>0</v>
      </c>
      <c r="AE74">
        <f>0.61365*exp(17.502*DB74/(240.97+DB74))</f>
        <v>0</v>
      </c>
      <c r="AF74">
        <f>(AB74-CU74*(CZ74+DA74)/1000)</f>
        <v>0</v>
      </c>
      <c r="AG74">
        <f>(-N74*44100)</f>
        <v>0</v>
      </c>
      <c r="AH74">
        <f>2*29.3*V74*0.92*(DB74-AA74)</f>
        <v>0</v>
      </c>
      <c r="AI74">
        <f>2*0.95*5.67E-8*(((DB74+$B$7)+273)^4-(AA74+273)^4)</f>
        <v>0</v>
      </c>
      <c r="AJ74">
        <f>Y74+AI74+AG74+AH74</f>
        <v>0</v>
      </c>
      <c r="AK74">
        <v>0</v>
      </c>
      <c r="AL74">
        <v>0</v>
      </c>
      <c r="AM74">
        <f>IF(AK74*$H$13&gt;=AO74,1.0,(AO74/(AO74-AK74*$H$13)))</f>
        <v>0</v>
      </c>
      <c r="AN74">
        <f>(AM74-1)*100</f>
        <v>0</v>
      </c>
      <c r="AO74">
        <f>MAX(0,($B$13+$C$13*DG74)/(1+$D$13*DG74)*CZ74/(DB74+273)*$E$13)</f>
        <v>0</v>
      </c>
      <c r="AP74" t="s">
        <v>414</v>
      </c>
      <c r="AQ74">
        <v>0</v>
      </c>
      <c r="AR74">
        <v>0</v>
      </c>
      <c r="AS74">
        <v>0</v>
      </c>
      <c r="AT74">
        <f>1-AR74/AS74</f>
        <v>0</v>
      </c>
      <c r="AU74">
        <v>-1</v>
      </c>
      <c r="AV74" t="s">
        <v>650</v>
      </c>
      <c r="AW74">
        <v>10444.8</v>
      </c>
      <c r="AX74">
        <v>746.8838799999999</v>
      </c>
      <c r="AY74">
        <v>923.4</v>
      </c>
      <c r="AZ74">
        <f>1-AX74/AY74</f>
        <v>0</v>
      </c>
      <c r="BA74">
        <v>0.5</v>
      </c>
      <c r="BB74">
        <f>CK74</f>
        <v>0</v>
      </c>
      <c r="BC74">
        <f>P74</f>
        <v>0</v>
      </c>
      <c r="BD74">
        <f>AZ74*BA74*BB74</f>
        <v>0</v>
      </c>
      <c r="BE74">
        <f>(BC74-AU74)/BB74</f>
        <v>0</v>
      </c>
      <c r="BF74">
        <f>(AS74-AY74)/AY74</f>
        <v>0</v>
      </c>
      <c r="BG74">
        <f>AR74/(AT74+AR74/AY74)</f>
        <v>0</v>
      </c>
      <c r="BH74" t="s">
        <v>414</v>
      </c>
      <c r="BI74">
        <v>0</v>
      </c>
      <c r="BJ74">
        <f>IF(BI74&lt;&gt;0, BI74, BG74)</f>
        <v>0</v>
      </c>
      <c r="BK74">
        <f>1-BJ74/AY74</f>
        <v>0</v>
      </c>
      <c r="BL74">
        <f>(AY74-AX74)/(AY74-BJ74)</f>
        <v>0</v>
      </c>
      <c r="BM74">
        <f>(AS74-AY74)/(AS74-BJ74)</f>
        <v>0</v>
      </c>
      <c r="BN74">
        <f>(AY74-AX74)/(AY74-AR74)</f>
        <v>0</v>
      </c>
      <c r="BO74">
        <f>(AS74-AY74)/(AS74-AR74)</f>
        <v>0</v>
      </c>
      <c r="BP74">
        <f>(BL74*BJ74/AX74)</f>
        <v>0</v>
      </c>
      <c r="BQ74">
        <f>(1-BP74)</f>
        <v>0</v>
      </c>
      <c r="BR74" t="s">
        <v>414</v>
      </c>
      <c r="BS74" t="s">
        <v>414</v>
      </c>
      <c r="BT74" t="s">
        <v>414</v>
      </c>
      <c r="BU74" t="s">
        <v>414</v>
      </c>
      <c r="BV74" t="s">
        <v>414</v>
      </c>
      <c r="BW74" t="s">
        <v>414</v>
      </c>
      <c r="BX74" t="s">
        <v>414</v>
      </c>
      <c r="BY74" t="s">
        <v>414</v>
      </c>
      <c r="BZ74" t="s">
        <v>414</v>
      </c>
      <c r="CA74" t="s">
        <v>414</v>
      </c>
      <c r="CB74" t="s">
        <v>414</v>
      </c>
      <c r="CC74" t="s">
        <v>414</v>
      </c>
      <c r="CD74" t="s">
        <v>414</v>
      </c>
      <c r="CE74" t="s">
        <v>414</v>
      </c>
      <c r="CF74" t="s">
        <v>414</v>
      </c>
      <c r="CG74" t="s">
        <v>414</v>
      </c>
      <c r="CH74" t="s">
        <v>414</v>
      </c>
      <c r="CI74" t="s">
        <v>414</v>
      </c>
      <c r="CJ74">
        <f>$B$11*DH74+$C$11*DI74+$F$11*DT74*(1-DW74)</f>
        <v>0</v>
      </c>
      <c r="CK74">
        <f>CJ74*CL74</f>
        <v>0</v>
      </c>
      <c r="CL74">
        <f>($B$11*$D$9+$C$11*$D$9+$F$11*((EG74+DY74)/MAX(EG74+DY74+EH74, 0.1)*$I$9+EH74/MAX(EG74+DY74+EH74, 0.1)*$J$9))/($B$11+$C$11+$F$11)</f>
        <v>0</v>
      </c>
      <c r="CM74">
        <f>($B$11*$K$9+$C$11*$K$9+$F$11*((EG74+DY74)/MAX(EG74+DY74+EH74, 0.1)*$P$9+EH74/MAX(EG74+DY74+EH74, 0.1)*$Q$9))/($B$11+$C$11+$F$11)</f>
        <v>0</v>
      </c>
      <c r="CN74">
        <v>6</v>
      </c>
      <c r="CO74">
        <v>0.5</v>
      </c>
      <c r="CP74" t="s">
        <v>416</v>
      </c>
      <c r="CQ74">
        <v>2</v>
      </c>
      <c r="CR74">
        <v>1658253235.5</v>
      </c>
      <c r="CS74">
        <v>1199.472</v>
      </c>
      <c r="CT74">
        <v>1230.73</v>
      </c>
      <c r="CU74">
        <v>22.8397</v>
      </c>
      <c r="CV74">
        <v>17.4838</v>
      </c>
      <c r="CW74">
        <v>1169.33</v>
      </c>
      <c r="CX74">
        <v>19.7141</v>
      </c>
      <c r="CY74">
        <v>600.34</v>
      </c>
      <c r="CZ74">
        <v>101.075</v>
      </c>
      <c r="DA74">
        <v>0.0999539</v>
      </c>
      <c r="DB74">
        <v>28.1063</v>
      </c>
      <c r="DC74">
        <v>28.8944</v>
      </c>
      <c r="DD74">
        <v>999.9</v>
      </c>
      <c r="DE74">
        <v>0</v>
      </c>
      <c r="DF74">
        <v>0</v>
      </c>
      <c r="DG74">
        <v>10012.5</v>
      </c>
      <c r="DH74">
        <v>0</v>
      </c>
      <c r="DI74">
        <v>121.076</v>
      </c>
      <c r="DJ74">
        <v>-31.3556</v>
      </c>
      <c r="DK74">
        <v>1227.41</v>
      </c>
      <c r="DL74">
        <v>1252.63</v>
      </c>
      <c r="DM74">
        <v>5.35587</v>
      </c>
      <c r="DN74">
        <v>1230.73</v>
      </c>
      <c r="DO74">
        <v>17.4838</v>
      </c>
      <c r="DP74">
        <v>2.30852</v>
      </c>
      <c r="DQ74">
        <v>1.76717</v>
      </c>
      <c r="DR74">
        <v>19.736</v>
      </c>
      <c r="DS74">
        <v>15.4994</v>
      </c>
      <c r="DT74">
        <v>1499.77</v>
      </c>
      <c r="DU74">
        <v>0.972996</v>
      </c>
      <c r="DV74">
        <v>0.0270038</v>
      </c>
      <c r="DW74">
        <v>0</v>
      </c>
      <c r="DX74">
        <v>746.191</v>
      </c>
      <c r="DY74">
        <v>4.99931</v>
      </c>
      <c r="DZ74">
        <v>17356.2</v>
      </c>
      <c r="EA74">
        <v>13257.2</v>
      </c>
      <c r="EB74">
        <v>38.75</v>
      </c>
      <c r="EC74">
        <v>40.75</v>
      </c>
      <c r="ED74">
        <v>39.062</v>
      </c>
      <c r="EE74">
        <v>40.062</v>
      </c>
      <c r="EF74">
        <v>40.187</v>
      </c>
      <c r="EG74">
        <v>1454.41</v>
      </c>
      <c r="EH74">
        <v>40.36</v>
      </c>
      <c r="EI74">
        <v>0</v>
      </c>
      <c r="EJ74">
        <v>140.8999998569489</v>
      </c>
      <c r="EK74">
        <v>0</v>
      </c>
      <c r="EL74">
        <v>746.8838799999999</v>
      </c>
      <c r="EM74">
        <v>-7.928846155651695</v>
      </c>
      <c r="EN74">
        <v>-774.7692307648988</v>
      </c>
      <c r="EO74">
        <v>17473.632</v>
      </c>
      <c r="EP74">
        <v>15</v>
      </c>
      <c r="EQ74">
        <v>1658253268.6</v>
      </c>
      <c r="ER74" t="s">
        <v>651</v>
      </c>
      <c r="ES74">
        <v>1658253268.6</v>
      </c>
      <c r="ET74">
        <v>1658252996.5</v>
      </c>
      <c r="EU74">
        <v>49</v>
      </c>
      <c r="EV74">
        <v>-0.076</v>
      </c>
      <c r="EW74">
        <v>-0.444</v>
      </c>
      <c r="EX74">
        <v>30.142</v>
      </c>
      <c r="EY74">
        <v>2.997</v>
      </c>
      <c r="EZ74">
        <v>1224</v>
      </c>
      <c r="FA74">
        <v>21</v>
      </c>
      <c r="FB74">
        <v>0.07000000000000001</v>
      </c>
      <c r="FC74">
        <v>0.04</v>
      </c>
      <c r="FD74">
        <v>-31.34012</v>
      </c>
      <c r="FE74">
        <v>1.575361350844343</v>
      </c>
      <c r="FF74">
        <v>0.1923161605273981</v>
      </c>
      <c r="FG74">
        <v>1</v>
      </c>
      <c r="FH74">
        <v>1199.281</v>
      </c>
      <c r="FI74">
        <v>1.721646273641873</v>
      </c>
      <c r="FJ74">
        <v>0.1278632081562469</v>
      </c>
      <c r="FK74">
        <v>1</v>
      </c>
      <c r="FL74">
        <v>5.38448775</v>
      </c>
      <c r="FM74">
        <v>0.08939223264540783</v>
      </c>
      <c r="FN74">
        <v>0.01893392504045316</v>
      </c>
      <c r="FO74">
        <v>1</v>
      </c>
      <c r="FP74">
        <v>22.84032000000001</v>
      </c>
      <c r="FQ74">
        <v>-0.02745984427136393</v>
      </c>
      <c r="FR74">
        <v>0.002904984222561891</v>
      </c>
      <c r="FS74">
        <v>1</v>
      </c>
      <c r="FT74">
        <v>4</v>
      </c>
      <c r="FU74">
        <v>4</v>
      </c>
      <c r="FV74" t="s">
        <v>426</v>
      </c>
      <c r="FW74">
        <v>3.17393</v>
      </c>
      <c r="FX74">
        <v>2.79702</v>
      </c>
      <c r="FY74">
        <v>0.210309</v>
      </c>
      <c r="FZ74">
        <v>0.218064</v>
      </c>
      <c r="GA74">
        <v>0.104523</v>
      </c>
      <c r="GB74">
        <v>0.09618069999999999</v>
      </c>
      <c r="GC74">
        <v>24433.1</v>
      </c>
      <c r="GD74">
        <v>19290.6</v>
      </c>
      <c r="GE74">
        <v>29070.4</v>
      </c>
      <c r="GF74">
        <v>24144</v>
      </c>
      <c r="GG74">
        <v>32945.1</v>
      </c>
      <c r="GH74">
        <v>31878.2</v>
      </c>
      <c r="GI74">
        <v>40426.3</v>
      </c>
      <c r="GJ74">
        <v>39397.7</v>
      </c>
      <c r="GK74">
        <v>2.13155</v>
      </c>
      <c r="GL74">
        <v>1.8116</v>
      </c>
      <c r="GM74">
        <v>0.0470504</v>
      </c>
      <c r="GN74">
        <v>0</v>
      </c>
      <c r="GO74">
        <v>28.1269</v>
      </c>
      <c r="GP74">
        <v>999.9</v>
      </c>
      <c r="GQ74">
        <v>53.9</v>
      </c>
      <c r="GR74">
        <v>34.8</v>
      </c>
      <c r="GS74">
        <v>29.7875</v>
      </c>
      <c r="GT74">
        <v>62.1776</v>
      </c>
      <c r="GU74">
        <v>34.1066</v>
      </c>
      <c r="GV74">
        <v>1</v>
      </c>
      <c r="GW74">
        <v>0.290968</v>
      </c>
      <c r="GX74">
        <v>1.21426</v>
      </c>
      <c r="GY74">
        <v>20.2592</v>
      </c>
      <c r="GZ74">
        <v>5.22523</v>
      </c>
      <c r="HA74">
        <v>11.9086</v>
      </c>
      <c r="HB74">
        <v>4.96375</v>
      </c>
      <c r="HC74">
        <v>3.292</v>
      </c>
      <c r="HD74">
        <v>9999</v>
      </c>
      <c r="HE74">
        <v>9999</v>
      </c>
      <c r="HF74">
        <v>9999</v>
      </c>
      <c r="HG74">
        <v>999.9</v>
      </c>
      <c r="HH74">
        <v>1.87727</v>
      </c>
      <c r="HI74">
        <v>1.87547</v>
      </c>
      <c r="HJ74">
        <v>1.87424</v>
      </c>
      <c r="HK74">
        <v>1.87346</v>
      </c>
      <c r="HL74">
        <v>1.87486</v>
      </c>
      <c r="HM74">
        <v>1.86982</v>
      </c>
      <c r="HN74">
        <v>1.87405</v>
      </c>
      <c r="HO74">
        <v>1.87912</v>
      </c>
      <c r="HP74">
        <v>0</v>
      </c>
      <c r="HQ74">
        <v>0</v>
      </c>
      <c r="HR74">
        <v>0</v>
      </c>
      <c r="HS74">
        <v>0</v>
      </c>
      <c r="HT74" t="s">
        <v>419</v>
      </c>
      <c r="HU74" t="s">
        <v>420</v>
      </c>
      <c r="HV74" t="s">
        <v>421</v>
      </c>
      <c r="HW74" t="s">
        <v>422</v>
      </c>
      <c r="HX74" t="s">
        <v>422</v>
      </c>
      <c r="HY74" t="s">
        <v>421</v>
      </c>
      <c r="HZ74">
        <v>0</v>
      </c>
      <c r="IA74">
        <v>100</v>
      </c>
      <c r="IB74">
        <v>100</v>
      </c>
      <c r="IC74">
        <v>30.142</v>
      </c>
      <c r="ID74">
        <v>3.1256</v>
      </c>
      <c r="IE74">
        <v>15.05641486675988</v>
      </c>
      <c r="IF74">
        <v>0.01978926573752289</v>
      </c>
      <c r="IG74">
        <v>-7.274561305773912E-06</v>
      </c>
      <c r="IH74">
        <v>1.119864253144479E-09</v>
      </c>
      <c r="II74">
        <v>1.429538955160886</v>
      </c>
      <c r="IJ74">
        <v>0.1326643661050919</v>
      </c>
      <c r="IK74">
        <v>-0.003773007815557471</v>
      </c>
      <c r="IL74">
        <v>7.139450426060361E-05</v>
      </c>
      <c r="IM74">
        <v>-10</v>
      </c>
      <c r="IN74">
        <v>1836</v>
      </c>
      <c r="IO74">
        <v>-0</v>
      </c>
      <c r="IP74">
        <v>23</v>
      </c>
      <c r="IQ74">
        <v>1.7</v>
      </c>
      <c r="IR74">
        <v>4</v>
      </c>
      <c r="IS74">
        <v>2.61963</v>
      </c>
      <c r="IT74">
        <v>2.39868</v>
      </c>
      <c r="IU74">
        <v>1.42578</v>
      </c>
      <c r="IV74">
        <v>2.27173</v>
      </c>
      <c r="IW74">
        <v>1.54785</v>
      </c>
      <c r="IX74">
        <v>2.40723</v>
      </c>
      <c r="IY74">
        <v>37.6022</v>
      </c>
      <c r="IZ74">
        <v>13.7906</v>
      </c>
      <c r="JA74">
        <v>18</v>
      </c>
      <c r="JB74">
        <v>639.494</v>
      </c>
      <c r="JC74">
        <v>414.882</v>
      </c>
      <c r="JD74">
        <v>25.7643</v>
      </c>
      <c r="JE74">
        <v>30.9852</v>
      </c>
      <c r="JF74">
        <v>29.9996</v>
      </c>
      <c r="JG74">
        <v>30.9043</v>
      </c>
      <c r="JH74">
        <v>30.8339</v>
      </c>
      <c r="JI74">
        <v>52.4535</v>
      </c>
      <c r="JJ74">
        <v>38.733</v>
      </c>
      <c r="JK74">
        <v>50.987</v>
      </c>
      <c r="JL74">
        <v>25.7668</v>
      </c>
      <c r="JM74">
        <v>1230.99</v>
      </c>
      <c r="JN74">
        <v>17.5537</v>
      </c>
      <c r="JO74">
        <v>95.16630000000001</v>
      </c>
      <c r="JP74">
        <v>100.229</v>
      </c>
    </row>
    <row r="75" spans="1:276">
      <c r="A75">
        <v>59</v>
      </c>
      <c r="B75">
        <v>1658253368.1</v>
      </c>
      <c r="C75">
        <v>11827.5</v>
      </c>
      <c r="D75" t="s">
        <v>652</v>
      </c>
      <c r="E75" t="s">
        <v>653</v>
      </c>
      <c r="F75" t="s">
        <v>408</v>
      </c>
      <c r="G75" t="s">
        <v>601</v>
      </c>
      <c r="H75" t="s">
        <v>410</v>
      </c>
      <c r="J75" t="s">
        <v>541</v>
      </c>
      <c r="K75" t="s">
        <v>481</v>
      </c>
      <c r="L75" t="s">
        <v>602</v>
      </c>
      <c r="M75">
        <v>1658253368.1</v>
      </c>
      <c r="N75">
        <f>(O75)/1000</f>
        <v>0</v>
      </c>
      <c r="O75">
        <f>1000*CY75*AM75*(CU75-CV75)/(100*CN75*(1000-AM75*CU75))</f>
        <v>0</v>
      </c>
      <c r="P75">
        <f>CY75*AM75*(CT75-CS75*(1000-AM75*CV75)/(1000-AM75*CU75))/(100*CN75)</f>
        <v>0</v>
      </c>
      <c r="Q75">
        <f>CS75 - IF(AM75&gt;1, P75*CN75*100.0/(AO75*DG75), 0)</f>
        <v>0</v>
      </c>
      <c r="R75">
        <f>((X75-N75/2)*Q75-P75)/(X75+N75/2)</f>
        <v>0</v>
      </c>
      <c r="S75">
        <f>R75*(CZ75+DA75)/1000.0</f>
        <v>0</v>
      </c>
      <c r="T75">
        <f>(CS75 - IF(AM75&gt;1, P75*CN75*100.0/(AO75*DG75), 0))*(CZ75+DA75)/1000.0</f>
        <v>0</v>
      </c>
      <c r="U75">
        <f>2.0/((1/W75-1/V75)+SIGN(W75)*SQRT((1/W75-1/V75)*(1/W75-1/V75) + 4*CO75/((CO75+1)*(CO75+1))*(2*1/W75*1/V75-1/V75*1/V75)))</f>
        <v>0</v>
      </c>
      <c r="V75">
        <f>IF(LEFT(CP75,1)&lt;&gt;"0",IF(LEFT(CP75,1)="1",3.0,CQ75),$D$5+$E$5*(DG75*CZ75/($K$5*1000))+$F$5*(DG75*CZ75/($K$5*1000))*MAX(MIN(CN75,$J$5),$I$5)*MAX(MIN(CN75,$J$5),$I$5)+$G$5*MAX(MIN(CN75,$J$5),$I$5)*(DG75*CZ75/($K$5*1000))+$H$5*(DG75*CZ75/($K$5*1000))*(DG75*CZ75/($K$5*1000)))</f>
        <v>0</v>
      </c>
      <c r="W75">
        <f>N75*(1000-(1000*0.61365*exp(17.502*AA75/(240.97+AA75))/(CZ75+DA75)+CU75)/2)/(1000*0.61365*exp(17.502*AA75/(240.97+AA75))/(CZ75+DA75)-CU75)</f>
        <v>0</v>
      </c>
      <c r="X75">
        <f>1/((CO75+1)/(U75/1.6)+1/(V75/1.37)) + CO75/((CO75+1)/(U75/1.6) + CO75/(V75/1.37))</f>
        <v>0</v>
      </c>
      <c r="Y75">
        <f>(CJ75*CM75)</f>
        <v>0</v>
      </c>
      <c r="Z75">
        <f>(DB75+(Y75+2*0.95*5.67E-8*(((DB75+$B$7)+273)^4-(DB75+273)^4)-44100*N75)/(1.84*29.3*V75+8*0.95*5.67E-8*(DB75+273)^3))</f>
        <v>0</v>
      </c>
      <c r="AA75">
        <f>($C$7*DC75+$D$7*DD75+$E$7*Z75)</f>
        <v>0</v>
      </c>
      <c r="AB75">
        <f>0.61365*exp(17.502*AA75/(240.97+AA75))</f>
        <v>0</v>
      </c>
      <c r="AC75">
        <f>(AD75/AE75*100)</f>
        <v>0</v>
      </c>
      <c r="AD75">
        <f>CU75*(CZ75+DA75)/1000</f>
        <v>0</v>
      </c>
      <c r="AE75">
        <f>0.61365*exp(17.502*DB75/(240.97+DB75))</f>
        <v>0</v>
      </c>
      <c r="AF75">
        <f>(AB75-CU75*(CZ75+DA75)/1000)</f>
        <v>0</v>
      </c>
      <c r="AG75">
        <f>(-N75*44100)</f>
        <v>0</v>
      </c>
      <c r="AH75">
        <f>2*29.3*V75*0.92*(DB75-AA75)</f>
        <v>0</v>
      </c>
      <c r="AI75">
        <f>2*0.95*5.67E-8*(((DB75+$B$7)+273)^4-(AA75+273)^4)</f>
        <v>0</v>
      </c>
      <c r="AJ75">
        <f>Y75+AI75+AG75+AH75</f>
        <v>0</v>
      </c>
      <c r="AK75">
        <v>0</v>
      </c>
      <c r="AL75">
        <v>0</v>
      </c>
      <c r="AM75">
        <f>IF(AK75*$H$13&gt;=AO75,1.0,(AO75/(AO75-AK75*$H$13)))</f>
        <v>0</v>
      </c>
      <c r="AN75">
        <f>(AM75-1)*100</f>
        <v>0</v>
      </c>
      <c r="AO75">
        <f>MAX(0,($B$13+$C$13*DG75)/(1+$D$13*DG75)*CZ75/(DB75+273)*$E$13)</f>
        <v>0</v>
      </c>
      <c r="AP75" t="s">
        <v>414</v>
      </c>
      <c r="AQ75">
        <v>0</v>
      </c>
      <c r="AR75">
        <v>0</v>
      </c>
      <c r="AS75">
        <v>0</v>
      </c>
      <c r="AT75">
        <f>1-AR75/AS75</f>
        <v>0</v>
      </c>
      <c r="AU75">
        <v>-1</v>
      </c>
      <c r="AV75" t="s">
        <v>654</v>
      </c>
      <c r="AW75">
        <v>10444.7</v>
      </c>
      <c r="AX75">
        <v>745.0036</v>
      </c>
      <c r="AY75">
        <v>919.23</v>
      </c>
      <c r="AZ75">
        <f>1-AX75/AY75</f>
        <v>0</v>
      </c>
      <c r="BA75">
        <v>0.5</v>
      </c>
      <c r="BB75">
        <f>CK75</f>
        <v>0</v>
      </c>
      <c r="BC75">
        <f>P75</f>
        <v>0</v>
      </c>
      <c r="BD75">
        <f>AZ75*BA75*BB75</f>
        <v>0</v>
      </c>
      <c r="BE75">
        <f>(BC75-AU75)/BB75</f>
        <v>0</v>
      </c>
      <c r="BF75">
        <f>(AS75-AY75)/AY75</f>
        <v>0</v>
      </c>
      <c r="BG75">
        <f>AR75/(AT75+AR75/AY75)</f>
        <v>0</v>
      </c>
      <c r="BH75" t="s">
        <v>414</v>
      </c>
      <c r="BI75">
        <v>0</v>
      </c>
      <c r="BJ75">
        <f>IF(BI75&lt;&gt;0, BI75, BG75)</f>
        <v>0</v>
      </c>
      <c r="BK75">
        <f>1-BJ75/AY75</f>
        <v>0</v>
      </c>
      <c r="BL75">
        <f>(AY75-AX75)/(AY75-BJ75)</f>
        <v>0</v>
      </c>
      <c r="BM75">
        <f>(AS75-AY75)/(AS75-BJ75)</f>
        <v>0</v>
      </c>
      <c r="BN75">
        <f>(AY75-AX75)/(AY75-AR75)</f>
        <v>0</v>
      </c>
      <c r="BO75">
        <f>(AS75-AY75)/(AS75-AR75)</f>
        <v>0</v>
      </c>
      <c r="BP75">
        <f>(BL75*BJ75/AX75)</f>
        <v>0</v>
      </c>
      <c r="BQ75">
        <f>(1-BP75)</f>
        <v>0</v>
      </c>
      <c r="BR75" t="s">
        <v>414</v>
      </c>
      <c r="BS75" t="s">
        <v>414</v>
      </c>
      <c r="BT75" t="s">
        <v>414</v>
      </c>
      <c r="BU75" t="s">
        <v>414</v>
      </c>
      <c r="BV75" t="s">
        <v>414</v>
      </c>
      <c r="BW75" t="s">
        <v>414</v>
      </c>
      <c r="BX75" t="s">
        <v>414</v>
      </c>
      <c r="BY75" t="s">
        <v>414</v>
      </c>
      <c r="BZ75" t="s">
        <v>414</v>
      </c>
      <c r="CA75" t="s">
        <v>414</v>
      </c>
      <c r="CB75" t="s">
        <v>414</v>
      </c>
      <c r="CC75" t="s">
        <v>414</v>
      </c>
      <c r="CD75" t="s">
        <v>414</v>
      </c>
      <c r="CE75" t="s">
        <v>414</v>
      </c>
      <c r="CF75" t="s">
        <v>414</v>
      </c>
      <c r="CG75" t="s">
        <v>414</v>
      </c>
      <c r="CH75" t="s">
        <v>414</v>
      </c>
      <c r="CI75" t="s">
        <v>414</v>
      </c>
      <c r="CJ75">
        <f>$B$11*DH75+$C$11*DI75+$F$11*DT75*(1-DW75)</f>
        <v>0</v>
      </c>
      <c r="CK75">
        <f>CJ75*CL75</f>
        <v>0</v>
      </c>
      <c r="CL75">
        <f>($B$11*$D$9+$C$11*$D$9+$F$11*((EG75+DY75)/MAX(EG75+DY75+EH75, 0.1)*$I$9+EH75/MAX(EG75+DY75+EH75, 0.1)*$J$9))/($B$11+$C$11+$F$11)</f>
        <v>0</v>
      </c>
      <c r="CM75">
        <f>($B$11*$K$9+$C$11*$K$9+$F$11*((EG75+DY75)/MAX(EG75+DY75+EH75, 0.1)*$P$9+EH75/MAX(EG75+DY75+EH75, 0.1)*$Q$9))/($B$11+$C$11+$F$11)</f>
        <v>0</v>
      </c>
      <c r="CN75">
        <v>6</v>
      </c>
      <c r="CO75">
        <v>0.5</v>
      </c>
      <c r="CP75" t="s">
        <v>416</v>
      </c>
      <c r="CQ75">
        <v>2</v>
      </c>
      <c r="CR75">
        <v>1658253368.1</v>
      </c>
      <c r="CS75">
        <v>1499.28</v>
      </c>
      <c r="CT75">
        <v>1531.84</v>
      </c>
      <c r="CU75">
        <v>23.3577</v>
      </c>
      <c r="CV75">
        <v>18.1797</v>
      </c>
      <c r="CW75">
        <v>1466.99</v>
      </c>
      <c r="CX75">
        <v>20.1995</v>
      </c>
      <c r="CY75">
        <v>600.134</v>
      </c>
      <c r="CZ75">
        <v>101.07</v>
      </c>
      <c r="DA75">
        <v>0.0995119</v>
      </c>
      <c r="DB75">
        <v>28.3281</v>
      </c>
      <c r="DC75">
        <v>29.0577</v>
      </c>
      <c r="DD75">
        <v>999.9</v>
      </c>
      <c r="DE75">
        <v>0</v>
      </c>
      <c r="DF75">
        <v>0</v>
      </c>
      <c r="DG75">
        <v>10036.9</v>
      </c>
      <c r="DH75">
        <v>0</v>
      </c>
      <c r="DI75">
        <v>120.158</v>
      </c>
      <c r="DJ75">
        <v>-32.9603</v>
      </c>
      <c r="DK75">
        <v>1534.73</v>
      </c>
      <c r="DL75">
        <v>1560.21</v>
      </c>
      <c r="DM75">
        <v>5.17799</v>
      </c>
      <c r="DN75">
        <v>1531.84</v>
      </c>
      <c r="DO75">
        <v>18.1797</v>
      </c>
      <c r="DP75">
        <v>2.36077</v>
      </c>
      <c r="DQ75">
        <v>1.83743</v>
      </c>
      <c r="DR75">
        <v>20.0971</v>
      </c>
      <c r="DS75">
        <v>16.1089</v>
      </c>
      <c r="DT75">
        <v>1500.1</v>
      </c>
      <c r="DU75">
        <v>0.973001</v>
      </c>
      <c r="DV75">
        <v>0.0269987</v>
      </c>
      <c r="DW75">
        <v>0</v>
      </c>
      <c r="DX75">
        <v>744.022</v>
      </c>
      <c r="DY75">
        <v>4.99931</v>
      </c>
      <c r="DZ75">
        <v>17582.6</v>
      </c>
      <c r="EA75">
        <v>13260.1</v>
      </c>
      <c r="EB75">
        <v>38.687</v>
      </c>
      <c r="EC75">
        <v>40.875</v>
      </c>
      <c r="ED75">
        <v>39.125</v>
      </c>
      <c r="EE75">
        <v>39.812</v>
      </c>
      <c r="EF75">
        <v>40.125</v>
      </c>
      <c r="EG75">
        <v>1454.73</v>
      </c>
      <c r="EH75">
        <v>40.37</v>
      </c>
      <c r="EI75">
        <v>0</v>
      </c>
      <c r="EJ75">
        <v>132.2999999523163</v>
      </c>
      <c r="EK75">
        <v>0</v>
      </c>
      <c r="EL75">
        <v>745.0036</v>
      </c>
      <c r="EM75">
        <v>-8.912846161273947</v>
      </c>
      <c r="EN75">
        <v>1074.123075484752</v>
      </c>
      <c r="EO75">
        <v>17465.44</v>
      </c>
      <c r="EP75">
        <v>15</v>
      </c>
      <c r="EQ75">
        <v>1658253408.6</v>
      </c>
      <c r="ER75" t="s">
        <v>655</v>
      </c>
      <c r="ES75">
        <v>1658253408.6</v>
      </c>
      <c r="ET75">
        <v>1658252996.5</v>
      </c>
      <c r="EU75">
        <v>50</v>
      </c>
      <c r="EV75">
        <v>0.258</v>
      </c>
      <c r="EW75">
        <v>-0.444</v>
      </c>
      <c r="EX75">
        <v>32.29</v>
      </c>
      <c r="EY75">
        <v>2.997</v>
      </c>
      <c r="EZ75">
        <v>1524</v>
      </c>
      <c r="FA75">
        <v>21</v>
      </c>
      <c r="FB75">
        <v>0.12</v>
      </c>
      <c r="FC75">
        <v>0.04</v>
      </c>
      <c r="FD75">
        <v>-33.0786075</v>
      </c>
      <c r="FE75">
        <v>1.822220262664259</v>
      </c>
      <c r="FF75">
        <v>0.2456874817603659</v>
      </c>
      <c r="FG75">
        <v>1</v>
      </c>
      <c r="FH75">
        <v>1498.582666666666</v>
      </c>
      <c r="FI75">
        <v>3.309276974412573</v>
      </c>
      <c r="FJ75">
        <v>0.2525197462025747</v>
      </c>
      <c r="FK75">
        <v>1</v>
      </c>
      <c r="FL75">
        <v>5.2032235</v>
      </c>
      <c r="FM75">
        <v>-0.1544343714821806</v>
      </c>
      <c r="FN75">
        <v>0.01876058828368662</v>
      </c>
      <c r="FO75">
        <v>1</v>
      </c>
      <c r="FP75">
        <v>23.33570333333334</v>
      </c>
      <c r="FQ75">
        <v>0.1731550611790667</v>
      </c>
      <c r="FR75">
        <v>0.0130892190582769</v>
      </c>
      <c r="FS75">
        <v>1</v>
      </c>
      <c r="FT75">
        <v>4</v>
      </c>
      <c r="FU75">
        <v>4</v>
      </c>
      <c r="FV75" t="s">
        <v>426</v>
      </c>
      <c r="FW75">
        <v>3.17357</v>
      </c>
      <c r="FX75">
        <v>2.79679</v>
      </c>
      <c r="FY75">
        <v>0.242092</v>
      </c>
      <c r="FZ75">
        <v>0.249499</v>
      </c>
      <c r="GA75">
        <v>0.106361</v>
      </c>
      <c r="GB75">
        <v>0.09889580000000001</v>
      </c>
      <c r="GC75">
        <v>23453</v>
      </c>
      <c r="GD75">
        <v>18516.2</v>
      </c>
      <c r="GE75">
        <v>29076.3</v>
      </c>
      <c r="GF75">
        <v>24147</v>
      </c>
      <c r="GG75">
        <v>32883.7</v>
      </c>
      <c r="GH75">
        <v>31787.3</v>
      </c>
      <c r="GI75">
        <v>40433.5</v>
      </c>
      <c r="GJ75">
        <v>39403.3</v>
      </c>
      <c r="GK75">
        <v>2.13228</v>
      </c>
      <c r="GL75">
        <v>1.81588</v>
      </c>
      <c r="GM75">
        <v>0.06848949999999999</v>
      </c>
      <c r="GN75">
        <v>0</v>
      </c>
      <c r="GO75">
        <v>27.9404</v>
      </c>
      <c r="GP75">
        <v>999.9</v>
      </c>
      <c r="GQ75">
        <v>51.1</v>
      </c>
      <c r="GR75">
        <v>34.8</v>
      </c>
      <c r="GS75">
        <v>28.2417</v>
      </c>
      <c r="GT75">
        <v>61.5076</v>
      </c>
      <c r="GU75">
        <v>34.9639</v>
      </c>
      <c r="GV75">
        <v>1</v>
      </c>
      <c r="GW75">
        <v>0.285008</v>
      </c>
      <c r="GX75">
        <v>2.09481</v>
      </c>
      <c r="GY75">
        <v>20.2495</v>
      </c>
      <c r="GZ75">
        <v>5.22073</v>
      </c>
      <c r="HA75">
        <v>11.9083</v>
      </c>
      <c r="HB75">
        <v>4.96315</v>
      </c>
      <c r="HC75">
        <v>3.29145</v>
      </c>
      <c r="HD75">
        <v>9999</v>
      </c>
      <c r="HE75">
        <v>9999</v>
      </c>
      <c r="HF75">
        <v>9999</v>
      </c>
      <c r="HG75">
        <v>999.9</v>
      </c>
      <c r="HH75">
        <v>1.87727</v>
      </c>
      <c r="HI75">
        <v>1.87546</v>
      </c>
      <c r="HJ75">
        <v>1.87424</v>
      </c>
      <c r="HK75">
        <v>1.87346</v>
      </c>
      <c r="HL75">
        <v>1.87485</v>
      </c>
      <c r="HM75">
        <v>1.86981</v>
      </c>
      <c r="HN75">
        <v>1.87402</v>
      </c>
      <c r="HO75">
        <v>1.87912</v>
      </c>
      <c r="HP75">
        <v>0</v>
      </c>
      <c r="HQ75">
        <v>0</v>
      </c>
      <c r="HR75">
        <v>0</v>
      </c>
      <c r="HS75">
        <v>0</v>
      </c>
      <c r="HT75" t="s">
        <v>419</v>
      </c>
      <c r="HU75" t="s">
        <v>420</v>
      </c>
      <c r="HV75" t="s">
        <v>421</v>
      </c>
      <c r="HW75" t="s">
        <v>422</v>
      </c>
      <c r="HX75" t="s">
        <v>422</v>
      </c>
      <c r="HY75" t="s">
        <v>421</v>
      </c>
      <c r="HZ75">
        <v>0</v>
      </c>
      <c r="IA75">
        <v>100</v>
      </c>
      <c r="IB75">
        <v>100</v>
      </c>
      <c r="IC75">
        <v>32.29</v>
      </c>
      <c r="ID75">
        <v>3.1582</v>
      </c>
      <c r="IE75">
        <v>14.9800276437012</v>
      </c>
      <c r="IF75">
        <v>0.01978926573752289</v>
      </c>
      <c r="IG75">
        <v>-7.274561305773912E-06</v>
      </c>
      <c r="IH75">
        <v>1.119864253144479E-09</v>
      </c>
      <c r="II75">
        <v>1.429538955160886</v>
      </c>
      <c r="IJ75">
        <v>0.1326643661050919</v>
      </c>
      <c r="IK75">
        <v>-0.003773007815557471</v>
      </c>
      <c r="IL75">
        <v>7.139450426060361E-05</v>
      </c>
      <c r="IM75">
        <v>-10</v>
      </c>
      <c r="IN75">
        <v>1836</v>
      </c>
      <c r="IO75">
        <v>-0</v>
      </c>
      <c r="IP75">
        <v>23</v>
      </c>
      <c r="IQ75">
        <v>1.7</v>
      </c>
      <c r="IR75">
        <v>6.2</v>
      </c>
      <c r="IS75">
        <v>3.14087</v>
      </c>
      <c r="IT75">
        <v>2.37793</v>
      </c>
      <c r="IU75">
        <v>1.42578</v>
      </c>
      <c r="IV75">
        <v>2.27173</v>
      </c>
      <c r="IW75">
        <v>1.54785</v>
      </c>
      <c r="IX75">
        <v>2.43286</v>
      </c>
      <c r="IY75">
        <v>37.554</v>
      </c>
      <c r="IZ75">
        <v>13.7468</v>
      </c>
      <c r="JA75">
        <v>18</v>
      </c>
      <c r="JB75">
        <v>639.278</v>
      </c>
      <c r="JC75">
        <v>416.843</v>
      </c>
      <c r="JD75">
        <v>25.4787</v>
      </c>
      <c r="JE75">
        <v>30.8696</v>
      </c>
      <c r="JF75">
        <v>30.0001</v>
      </c>
      <c r="JG75">
        <v>30.8288</v>
      </c>
      <c r="JH75">
        <v>30.764</v>
      </c>
      <c r="JI75">
        <v>62.8822</v>
      </c>
      <c r="JJ75">
        <v>33.085</v>
      </c>
      <c r="JK75">
        <v>44.9588</v>
      </c>
      <c r="JL75">
        <v>25.4291</v>
      </c>
      <c r="JM75">
        <v>1532.49</v>
      </c>
      <c r="JN75">
        <v>18.3678</v>
      </c>
      <c r="JO75">
        <v>95.18429999999999</v>
      </c>
      <c r="JP75">
        <v>100.243</v>
      </c>
    </row>
    <row r="76" spans="1:276">
      <c r="A76">
        <v>60</v>
      </c>
      <c r="B76">
        <v>1658253517.1</v>
      </c>
      <c r="C76">
        <v>11976.5</v>
      </c>
      <c r="D76" t="s">
        <v>656</v>
      </c>
      <c r="E76" t="s">
        <v>657</v>
      </c>
      <c r="F76" t="s">
        <v>408</v>
      </c>
      <c r="G76" t="s">
        <v>601</v>
      </c>
      <c r="H76" t="s">
        <v>410</v>
      </c>
      <c r="J76" t="s">
        <v>541</v>
      </c>
      <c r="K76" t="s">
        <v>481</v>
      </c>
      <c r="L76" t="s">
        <v>602</v>
      </c>
      <c r="M76">
        <v>1658253517.1</v>
      </c>
      <c r="N76">
        <f>(O76)/1000</f>
        <v>0</v>
      </c>
      <c r="O76">
        <f>1000*CY76*AM76*(CU76-CV76)/(100*CN76*(1000-AM76*CU76))</f>
        <v>0</v>
      </c>
      <c r="P76">
        <f>CY76*AM76*(CT76-CS76*(1000-AM76*CV76)/(1000-AM76*CU76))/(100*CN76)</f>
        <v>0</v>
      </c>
      <c r="Q76">
        <f>CS76 - IF(AM76&gt;1, P76*CN76*100.0/(AO76*DG76), 0)</f>
        <v>0</v>
      </c>
      <c r="R76">
        <f>((X76-N76/2)*Q76-P76)/(X76+N76/2)</f>
        <v>0</v>
      </c>
      <c r="S76">
        <f>R76*(CZ76+DA76)/1000.0</f>
        <v>0</v>
      </c>
      <c r="T76">
        <f>(CS76 - IF(AM76&gt;1, P76*CN76*100.0/(AO76*DG76), 0))*(CZ76+DA76)/1000.0</f>
        <v>0</v>
      </c>
      <c r="U76">
        <f>2.0/((1/W76-1/V76)+SIGN(W76)*SQRT((1/W76-1/V76)*(1/W76-1/V76) + 4*CO76/((CO76+1)*(CO76+1))*(2*1/W76*1/V76-1/V76*1/V76)))</f>
        <v>0</v>
      </c>
      <c r="V76">
        <f>IF(LEFT(CP76,1)&lt;&gt;"0",IF(LEFT(CP76,1)="1",3.0,CQ76),$D$5+$E$5*(DG76*CZ76/($K$5*1000))+$F$5*(DG76*CZ76/($K$5*1000))*MAX(MIN(CN76,$J$5),$I$5)*MAX(MIN(CN76,$J$5),$I$5)+$G$5*MAX(MIN(CN76,$J$5),$I$5)*(DG76*CZ76/($K$5*1000))+$H$5*(DG76*CZ76/($K$5*1000))*(DG76*CZ76/($K$5*1000)))</f>
        <v>0</v>
      </c>
      <c r="W76">
        <f>N76*(1000-(1000*0.61365*exp(17.502*AA76/(240.97+AA76))/(CZ76+DA76)+CU76)/2)/(1000*0.61365*exp(17.502*AA76/(240.97+AA76))/(CZ76+DA76)-CU76)</f>
        <v>0</v>
      </c>
      <c r="X76">
        <f>1/((CO76+1)/(U76/1.6)+1/(V76/1.37)) + CO76/((CO76+1)/(U76/1.6) + CO76/(V76/1.37))</f>
        <v>0</v>
      </c>
      <c r="Y76">
        <f>(CJ76*CM76)</f>
        <v>0</v>
      </c>
      <c r="Z76">
        <f>(DB76+(Y76+2*0.95*5.67E-8*(((DB76+$B$7)+273)^4-(DB76+273)^4)-44100*N76)/(1.84*29.3*V76+8*0.95*5.67E-8*(DB76+273)^3))</f>
        <v>0</v>
      </c>
      <c r="AA76">
        <f>($C$7*DC76+$D$7*DD76+$E$7*Z76)</f>
        <v>0</v>
      </c>
      <c r="AB76">
        <f>0.61365*exp(17.502*AA76/(240.97+AA76))</f>
        <v>0</v>
      </c>
      <c r="AC76">
        <f>(AD76/AE76*100)</f>
        <v>0</v>
      </c>
      <c r="AD76">
        <f>CU76*(CZ76+DA76)/1000</f>
        <v>0</v>
      </c>
      <c r="AE76">
        <f>0.61365*exp(17.502*DB76/(240.97+DB76))</f>
        <v>0</v>
      </c>
      <c r="AF76">
        <f>(AB76-CU76*(CZ76+DA76)/1000)</f>
        <v>0</v>
      </c>
      <c r="AG76">
        <f>(-N76*44100)</f>
        <v>0</v>
      </c>
      <c r="AH76">
        <f>2*29.3*V76*0.92*(DB76-AA76)</f>
        <v>0</v>
      </c>
      <c r="AI76">
        <f>2*0.95*5.67E-8*(((DB76+$B$7)+273)^4-(AA76+273)^4)</f>
        <v>0</v>
      </c>
      <c r="AJ76">
        <f>Y76+AI76+AG76+AH76</f>
        <v>0</v>
      </c>
      <c r="AK76">
        <v>0</v>
      </c>
      <c r="AL76">
        <v>0</v>
      </c>
      <c r="AM76">
        <f>IF(AK76*$H$13&gt;=AO76,1.0,(AO76/(AO76-AK76*$H$13)))</f>
        <v>0</v>
      </c>
      <c r="AN76">
        <f>(AM76-1)*100</f>
        <v>0</v>
      </c>
      <c r="AO76">
        <f>MAX(0,($B$13+$C$13*DG76)/(1+$D$13*DG76)*CZ76/(DB76+273)*$E$13)</f>
        <v>0</v>
      </c>
      <c r="AP76" t="s">
        <v>414</v>
      </c>
      <c r="AQ76">
        <v>0</v>
      </c>
      <c r="AR76">
        <v>0</v>
      </c>
      <c r="AS76">
        <v>0</v>
      </c>
      <c r="AT76">
        <f>1-AR76/AS76</f>
        <v>0</v>
      </c>
      <c r="AU76">
        <v>-1</v>
      </c>
      <c r="AV76" t="s">
        <v>658</v>
      </c>
      <c r="AW76">
        <v>10443.2</v>
      </c>
      <c r="AX76">
        <v>742.4278846153846</v>
      </c>
      <c r="AY76">
        <v>911.6900000000001</v>
      </c>
      <c r="AZ76">
        <f>1-AX76/AY76</f>
        <v>0</v>
      </c>
      <c r="BA76">
        <v>0.5</v>
      </c>
      <c r="BB76">
        <f>CK76</f>
        <v>0</v>
      </c>
      <c r="BC76">
        <f>P76</f>
        <v>0</v>
      </c>
      <c r="BD76">
        <f>AZ76*BA76*BB76</f>
        <v>0</v>
      </c>
      <c r="BE76">
        <f>(BC76-AU76)/BB76</f>
        <v>0</v>
      </c>
      <c r="BF76">
        <f>(AS76-AY76)/AY76</f>
        <v>0</v>
      </c>
      <c r="BG76">
        <f>AR76/(AT76+AR76/AY76)</f>
        <v>0</v>
      </c>
      <c r="BH76" t="s">
        <v>414</v>
      </c>
      <c r="BI76">
        <v>0</v>
      </c>
      <c r="BJ76">
        <f>IF(BI76&lt;&gt;0, BI76, BG76)</f>
        <v>0</v>
      </c>
      <c r="BK76">
        <f>1-BJ76/AY76</f>
        <v>0</v>
      </c>
      <c r="BL76">
        <f>(AY76-AX76)/(AY76-BJ76)</f>
        <v>0</v>
      </c>
      <c r="BM76">
        <f>(AS76-AY76)/(AS76-BJ76)</f>
        <v>0</v>
      </c>
      <c r="BN76">
        <f>(AY76-AX76)/(AY76-AR76)</f>
        <v>0</v>
      </c>
      <c r="BO76">
        <f>(AS76-AY76)/(AS76-AR76)</f>
        <v>0</v>
      </c>
      <c r="BP76">
        <f>(BL76*BJ76/AX76)</f>
        <v>0</v>
      </c>
      <c r="BQ76">
        <f>(1-BP76)</f>
        <v>0</v>
      </c>
      <c r="BR76" t="s">
        <v>414</v>
      </c>
      <c r="BS76" t="s">
        <v>414</v>
      </c>
      <c r="BT76" t="s">
        <v>414</v>
      </c>
      <c r="BU76" t="s">
        <v>414</v>
      </c>
      <c r="BV76" t="s">
        <v>414</v>
      </c>
      <c r="BW76" t="s">
        <v>414</v>
      </c>
      <c r="BX76" t="s">
        <v>414</v>
      </c>
      <c r="BY76" t="s">
        <v>414</v>
      </c>
      <c r="BZ76" t="s">
        <v>414</v>
      </c>
      <c r="CA76" t="s">
        <v>414</v>
      </c>
      <c r="CB76" t="s">
        <v>414</v>
      </c>
      <c r="CC76" t="s">
        <v>414</v>
      </c>
      <c r="CD76" t="s">
        <v>414</v>
      </c>
      <c r="CE76" t="s">
        <v>414</v>
      </c>
      <c r="CF76" t="s">
        <v>414</v>
      </c>
      <c r="CG76" t="s">
        <v>414</v>
      </c>
      <c r="CH76" t="s">
        <v>414</v>
      </c>
      <c r="CI76" t="s">
        <v>414</v>
      </c>
      <c r="CJ76">
        <f>$B$11*DH76+$C$11*DI76+$F$11*DT76*(1-DW76)</f>
        <v>0</v>
      </c>
      <c r="CK76">
        <f>CJ76*CL76</f>
        <v>0</v>
      </c>
      <c r="CL76">
        <f>($B$11*$D$9+$C$11*$D$9+$F$11*((EG76+DY76)/MAX(EG76+DY76+EH76, 0.1)*$I$9+EH76/MAX(EG76+DY76+EH76, 0.1)*$J$9))/($B$11+$C$11+$F$11)</f>
        <v>0</v>
      </c>
      <c r="CM76">
        <f>($B$11*$K$9+$C$11*$K$9+$F$11*((EG76+DY76)/MAX(EG76+DY76+EH76, 0.1)*$P$9+EH76/MAX(EG76+DY76+EH76, 0.1)*$Q$9))/($B$11+$C$11+$F$11)</f>
        <v>0</v>
      </c>
      <c r="CN76">
        <v>6</v>
      </c>
      <c r="CO76">
        <v>0.5</v>
      </c>
      <c r="CP76" t="s">
        <v>416</v>
      </c>
      <c r="CQ76">
        <v>2</v>
      </c>
      <c r="CR76">
        <v>1658253517.1</v>
      </c>
      <c r="CS76">
        <v>1998.761</v>
      </c>
      <c r="CT76">
        <v>2034.94</v>
      </c>
      <c r="CU76">
        <v>23.2964</v>
      </c>
      <c r="CV76">
        <v>18.1507</v>
      </c>
      <c r="CW76">
        <v>1963.98</v>
      </c>
      <c r="CX76">
        <v>20.142</v>
      </c>
      <c r="CY76">
        <v>600.269</v>
      </c>
      <c r="CZ76">
        <v>101.071</v>
      </c>
      <c r="DA76">
        <v>0.0999872</v>
      </c>
      <c r="DB76">
        <v>28.2146</v>
      </c>
      <c r="DC76">
        <v>29.0215</v>
      </c>
      <c r="DD76">
        <v>999.9</v>
      </c>
      <c r="DE76">
        <v>0</v>
      </c>
      <c r="DF76">
        <v>0</v>
      </c>
      <c r="DG76">
        <v>10001.9</v>
      </c>
      <c r="DH76">
        <v>0</v>
      </c>
      <c r="DI76">
        <v>124.469</v>
      </c>
      <c r="DJ76">
        <v>-36.4227</v>
      </c>
      <c r="DK76">
        <v>2046.18</v>
      </c>
      <c r="DL76">
        <v>2072.55</v>
      </c>
      <c r="DM76">
        <v>5.14565</v>
      </c>
      <c r="DN76">
        <v>2034.94</v>
      </c>
      <c r="DO76">
        <v>18.1507</v>
      </c>
      <c r="DP76">
        <v>2.35459</v>
      </c>
      <c r="DQ76">
        <v>1.83452</v>
      </c>
      <c r="DR76">
        <v>20.0548</v>
      </c>
      <c r="DS76">
        <v>16.084</v>
      </c>
      <c r="DT76">
        <v>1500.11</v>
      </c>
      <c r="DU76">
        <v>0.973006</v>
      </c>
      <c r="DV76">
        <v>0.0269936</v>
      </c>
      <c r="DW76">
        <v>0</v>
      </c>
      <c r="DX76">
        <v>742.461</v>
      </c>
      <c r="DY76">
        <v>4.99931</v>
      </c>
      <c r="DZ76">
        <v>17474.4</v>
      </c>
      <c r="EA76">
        <v>13260.2</v>
      </c>
      <c r="EB76">
        <v>39.062</v>
      </c>
      <c r="EC76">
        <v>41.25</v>
      </c>
      <c r="ED76">
        <v>39.437</v>
      </c>
      <c r="EE76">
        <v>40.437</v>
      </c>
      <c r="EF76">
        <v>40.375</v>
      </c>
      <c r="EG76">
        <v>1454.75</v>
      </c>
      <c r="EH76">
        <v>40.36</v>
      </c>
      <c r="EI76">
        <v>0</v>
      </c>
      <c r="EJ76">
        <v>148.2999999523163</v>
      </c>
      <c r="EK76">
        <v>0</v>
      </c>
      <c r="EL76">
        <v>742.4278846153846</v>
      </c>
      <c r="EM76">
        <v>-0.03141882241252676</v>
      </c>
      <c r="EN76">
        <v>221.5760680435812</v>
      </c>
      <c r="EO76">
        <v>17445.21153846154</v>
      </c>
      <c r="EP76">
        <v>15</v>
      </c>
      <c r="EQ76">
        <v>1658253557.6</v>
      </c>
      <c r="ER76" t="s">
        <v>659</v>
      </c>
      <c r="ES76">
        <v>1658253557.6</v>
      </c>
      <c r="ET76">
        <v>1658252996.5</v>
      </c>
      <c r="EU76">
        <v>51</v>
      </c>
      <c r="EV76">
        <v>0.148</v>
      </c>
      <c r="EW76">
        <v>-0.444</v>
      </c>
      <c r="EX76">
        <v>34.781</v>
      </c>
      <c r="EY76">
        <v>2.997</v>
      </c>
      <c r="EZ76">
        <v>2024</v>
      </c>
      <c r="FA76">
        <v>21</v>
      </c>
      <c r="FB76">
        <v>0.11</v>
      </c>
      <c r="FC76">
        <v>0.04</v>
      </c>
      <c r="FD76">
        <v>-36.1905925</v>
      </c>
      <c r="FE76">
        <v>0.7586712945591423</v>
      </c>
      <c r="FF76">
        <v>0.150526152856406</v>
      </c>
      <c r="FG76">
        <v>1</v>
      </c>
      <c r="FH76">
        <v>1998.101666666667</v>
      </c>
      <c r="FI76">
        <v>4.307986651838212</v>
      </c>
      <c r="FJ76">
        <v>0.3255158299615494</v>
      </c>
      <c r="FK76">
        <v>1</v>
      </c>
      <c r="FL76">
        <v>5.146169</v>
      </c>
      <c r="FM76">
        <v>0.2012271669793465</v>
      </c>
      <c r="FN76">
        <v>0.02144598409959306</v>
      </c>
      <c r="FO76">
        <v>1</v>
      </c>
      <c r="FP76">
        <v>23.31379666666667</v>
      </c>
      <c r="FQ76">
        <v>-0.1085819799776986</v>
      </c>
      <c r="FR76">
        <v>0.008411717356692638</v>
      </c>
      <c r="FS76">
        <v>1</v>
      </c>
      <c r="FT76">
        <v>4</v>
      </c>
      <c r="FU76">
        <v>4</v>
      </c>
      <c r="FV76" t="s">
        <v>426</v>
      </c>
      <c r="FW76">
        <v>3.17386</v>
      </c>
      <c r="FX76">
        <v>2.79696</v>
      </c>
      <c r="FY76">
        <v>0.287698</v>
      </c>
      <c r="FZ76">
        <v>0.29463</v>
      </c>
      <c r="GA76">
        <v>0.106142</v>
      </c>
      <c r="GB76">
        <v>0.0987777</v>
      </c>
      <c r="GC76">
        <v>22036.5</v>
      </c>
      <c r="GD76">
        <v>17397.3</v>
      </c>
      <c r="GE76">
        <v>29074.6</v>
      </c>
      <c r="GF76">
        <v>24143.9</v>
      </c>
      <c r="GG76">
        <v>32891.2</v>
      </c>
      <c r="GH76">
        <v>31788.8</v>
      </c>
      <c r="GI76">
        <v>40430.5</v>
      </c>
      <c r="GJ76">
        <v>39398</v>
      </c>
      <c r="GK76">
        <v>2.13247</v>
      </c>
      <c r="GL76">
        <v>1.8163</v>
      </c>
      <c r="GM76">
        <v>0.0520796</v>
      </c>
      <c r="GN76">
        <v>0</v>
      </c>
      <c r="GO76">
        <v>28.1721</v>
      </c>
      <c r="GP76">
        <v>999.9</v>
      </c>
      <c r="GQ76">
        <v>49.2</v>
      </c>
      <c r="GR76">
        <v>34.9</v>
      </c>
      <c r="GS76">
        <v>27.3413</v>
      </c>
      <c r="GT76">
        <v>61.8776</v>
      </c>
      <c r="GU76">
        <v>34.0745</v>
      </c>
      <c r="GV76">
        <v>1</v>
      </c>
      <c r="GW76">
        <v>0.289959</v>
      </c>
      <c r="GX76">
        <v>2.52578</v>
      </c>
      <c r="GY76">
        <v>20.2447</v>
      </c>
      <c r="GZ76">
        <v>5.22642</v>
      </c>
      <c r="HA76">
        <v>11.9107</v>
      </c>
      <c r="HB76">
        <v>4.9638</v>
      </c>
      <c r="HC76">
        <v>3.292</v>
      </c>
      <c r="HD76">
        <v>9999</v>
      </c>
      <c r="HE76">
        <v>9999</v>
      </c>
      <c r="HF76">
        <v>9999</v>
      </c>
      <c r="HG76">
        <v>999.9</v>
      </c>
      <c r="HH76">
        <v>1.87727</v>
      </c>
      <c r="HI76">
        <v>1.87549</v>
      </c>
      <c r="HJ76">
        <v>1.87424</v>
      </c>
      <c r="HK76">
        <v>1.87347</v>
      </c>
      <c r="HL76">
        <v>1.87485</v>
      </c>
      <c r="HM76">
        <v>1.86981</v>
      </c>
      <c r="HN76">
        <v>1.87405</v>
      </c>
      <c r="HO76">
        <v>1.87912</v>
      </c>
      <c r="HP76">
        <v>0</v>
      </c>
      <c r="HQ76">
        <v>0</v>
      </c>
      <c r="HR76">
        <v>0</v>
      </c>
      <c r="HS76">
        <v>0</v>
      </c>
      <c r="HT76" t="s">
        <v>419</v>
      </c>
      <c r="HU76" t="s">
        <v>420</v>
      </c>
      <c r="HV76" t="s">
        <v>421</v>
      </c>
      <c r="HW76" t="s">
        <v>422</v>
      </c>
      <c r="HX76" t="s">
        <v>422</v>
      </c>
      <c r="HY76" t="s">
        <v>421</v>
      </c>
      <c r="HZ76">
        <v>0</v>
      </c>
      <c r="IA76">
        <v>100</v>
      </c>
      <c r="IB76">
        <v>100</v>
      </c>
      <c r="IC76">
        <v>34.781</v>
      </c>
      <c r="ID76">
        <v>3.1544</v>
      </c>
      <c r="IE76">
        <v>15.23819253134207</v>
      </c>
      <c r="IF76">
        <v>0.01978926573752289</v>
      </c>
      <c r="IG76">
        <v>-7.274561305773912E-06</v>
      </c>
      <c r="IH76">
        <v>1.119864253144479E-09</v>
      </c>
      <c r="II76">
        <v>1.429538955160886</v>
      </c>
      <c r="IJ76">
        <v>0.1326643661050919</v>
      </c>
      <c r="IK76">
        <v>-0.003773007815557471</v>
      </c>
      <c r="IL76">
        <v>7.139450426060361E-05</v>
      </c>
      <c r="IM76">
        <v>-10</v>
      </c>
      <c r="IN76">
        <v>1836</v>
      </c>
      <c r="IO76">
        <v>-0</v>
      </c>
      <c r="IP76">
        <v>23</v>
      </c>
      <c r="IQ76">
        <v>1.8</v>
      </c>
      <c r="IR76">
        <v>8.699999999999999</v>
      </c>
      <c r="IS76">
        <v>3.94897</v>
      </c>
      <c r="IT76">
        <v>2.38647</v>
      </c>
      <c r="IU76">
        <v>1.42578</v>
      </c>
      <c r="IV76">
        <v>2.27295</v>
      </c>
      <c r="IW76">
        <v>1.54785</v>
      </c>
      <c r="IX76">
        <v>2.28882</v>
      </c>
      <c r="IY76">
        <v>37.6022</v>
      </c>
      <c r="IZ76">
        <v>13.6942</v>
      </c>
      <c r="JA76">
        <v>18</v>
      </c>
      <c r="JB76">
        <v>639.643</v>
      </c>
      <c r="JC76">
        <v>417.296</v>
      </c>
      <c r="JD76">
        <v>24.8192</v>
      </c>
      <c r="JE76">
        <v>30.9076</v>
      </c>
      <c r="JF76">
        <v>30.0004</v>
      </c>
      <c r="JG76">
        <v>30.8498</v>
      </c>
      <c r="JH76">
        <v>30.7953</v>
      </c>
      <c r="JI76">
        <v>79.0591</v>
      </c>
      <c r="JJ76">
        <v>30.2247</v>
      </c>
      <c r="JK76">
        <v>39.0641</v>
      </c>
      <c r="JL76">
        <v>24.8107</v>
      </c>
      <c r="JM76">
        <v>2035.31</v>
      </c>
      <c r="JN76">
        <v>18.265</v>
      </c>
      <c r="JO76">
        <v>95.1778</v>
      </c>
      <c r="JP76">
        <v>100.229</v>
      </c>
    </row>
    <row r="77" spans="1:276">
      <c r="A77">
        <v>61</v>
      </c>
      <c r="B77">
        <v>1658254847.6</v>
      </c>
      <c r="C77">
        <v>13307</v>
      </c>
      <c r="D77" t="s">
        <v>660</v>
      </c>
      <c r="E77" t="s">
        <v>661</v>
      </c>
      <c r="F77" t="s">
        <v>408</v>
      </c>
      <c r="G77" t="s">
        <v>601</v>
      </c>
      <c r="H77" t="s">
        <v>410</v>
      </c>
      <c r="J77" t="s">
        <v>541</v>
      </c>
      <c r="K77" t="s">
        <v>542</v>
      </c>
      <c r="L77" t="s">
        <v>662</v>
      </c>
      <c r="M77">
        <v>1658254847.6</v>
      </c>
      <c r="N77">
        <f>(O77)/1000</f>
        <v>0</v>
      </c>
      <c r="O77">
        <f>1000*CY77*AM77*(CU77-CV77)/(100*CN77*(1000-AM77*CU77))</f>
        <v>0</v>
      </c>
      <c r="P77">
        <f>CY77*AM77*(CT77-CS77*(1000-AM77*CV77)/(1000-AM77*CU77))/(100*CN77)</f>
        <v>0</v>
      </c>
      <c r="Q77">
        <f>CS77 - IF(AM77&gt;1, P77*CN77*100.0/(AO77*DG77), 0)</f>
        <v>0</v>
      </c>
      <c r="R77">
        <f>((X77-N77/2)*Q77-P77)/(X77+N77/2)</f>
        <v>0</v>
      </c>
      <c r="S77">
        <f>R77*(CZ77+DA77)/1000.0</f>
        <v>0</v>
      </c>
      <c r="T77">
        <f>(CS77 - IF(AM77&gt;1, P77*CN77*100.0/(AO77*DG77), 0))*(CZ77+DA77)/1000.0</f>
        <v>0</v>
      </c>
      <c r="U77">
        <f>2.0/((1/W77-1/V77)+SIGN(W77)*SQRT((1/W77-1/V77)*(1/W77-1/V77) + 4*CO77/((CO77+1)*(CO77+1))*(2*1/W77*1/V77-1/V77*1/V77)))</f>
        <v>0</v>
      </c>
      <c r="V77">
        <f>IF(LEFT(CP77,1)&lt;&gt;"0",IF(LEFT(CP77,1)="1",3.0,CQ77),$D$5+$E$5*(DG77*CZ77/($K$5*1000))+$F$5*(DG77*CZ77/($K$5*1000))*MAX(MIN(CN77,$J$5),$I$5)*MAX(MIN(CN77,$J$5),$I$5)+$G$5*MAX(MIN(CN77,$J$5),$I$5)*(DG77*CZ77/($K$5*1000))+$H$5*(DG77*CZ77/($K$5*1000))*(DG77*CZ77/($K$5*1000)))</f>
        <v>0</v>
      </c>
      <c r="W77">
        <f>N77*(1000-(1000*0.61365*exp(17.502*AA77/(240.97+AA77))/(CZ77+DA77)+CU77)/2)/(1000*0.61365*exp(17.502*AA77/(240.97+AA77))/(CZ77+DA77)-CU77)</f>
        <v>0</v>
      </c>
      <c r="X77">
        <f>1/((CO77+1)/(U77/1.6)+1/(V77/1.37)) + CO77/((CO77+1)/(U77/1.6) + CO77/(V77/1.37))</f>
        <v>0</v>
      </c>
      <c r="Y77">
        <f>(CJ77*CM77)</f>
        <v>0</v>
      </c>
      <c r="Z77">
        <f>(DB77+(Y77+2*0.95*5.67E-8*(((DB77+$B$7)+273)^4-(DB77+273)^4)-44100*N77)/(1.84*29.3*V77+8*0.95*5.67E-8*(DB77+273)^3))</f>
        <v>0</v>
      </c>
      <c r="AA77">
        <f>($C$7*DC77+$D$7*DD77+$E$7*Z77)</f>
        <v>0</v>
      </c>
      <c r="AB77">
        <f>0.61365*exp(17.502*AA77/(240.97+AA77))</f>
        <v>0</v>
      </c>
      <c r="AC77">
        <f>(AD77/AE77*100)</f>
        <v>0</v>
      </c>
      <c r="AD77">
        <f>CU77*(CZ77+DA77)/1000</f>
        <v>0</v>
      </c>
      <c r="AE77">
        <f>0.61365*exp(17.502*DB77/(240.97+DB77))</f>
        <v>0</v>
      </c>
      <c r="AF77">
        <f>(AB77-CU77*(CZ77+DA77)/1000)</f>
        <v>0</v>
      </c>
      <c r="AG77">
        <f>(-N77*44100)</f>
        <v>0</v>
      </c>
      <c r="AH77">
        <f>2*29.3*V77*0.92*(DB77-AA77)</f>
        <v>0</v>
      </c>
      <c r="AI77">
        <f>2*0.95*5.67E-8*(((DB77+$B$7)+273)^4-(AA77+273)^4)</f>
        <v>0</v>
      </c>
      <c r="AJ77">
        <f>Y77+AI77+AG77+AH77</f>
        <v>0</v>
      </c>
      <c r="AK77">
        <v>0</v>
      </c>
      <c r="AL77">
        <v>0</v>
      </c>
      <c r="AM77">
        <f>IF(AK77*$H$13&gt;=AO77,1.0,(AO77/(AO77-AK77*$H$13)))</f>
        <v>0</v>
      </c>
      <c r="AN77">
        <f>(AM77-1)*100</f>
        <v>0</v>
      </c>
      <c r="AO77">
        <f>MAX(0,($B$13+$C$13*DG77)/(1+$D$13*DG77)*CZ77/(DB77+273)*$E$13)</f>
        <v>0</v>
      </c>
      <c r="AP77" t="s">
        <v>414</v>
      </c>
      <c r="AQ77">
        <v>0</v>
      </c>
      <c r="AR77">
        <v>0</v>
      </c>
      <c r="AS77">
        <v>0</v>
      </c>
      <c r="AT77">
        <f>1-AR77/AS77</f>
        <v>0</v>
      </c>
      <c r="AU77">
        <v>-1</v>
      </c>
      <c r="AV77" t="s">
        <v>663</v>
      </c>
      <c r="AW77">
        <v>10521.7</v>
      </c>
      <c r="AX77">
        <v>612.653</v>
      </c>
      <c r="AY77">
        <v>702.2</v>
      </c>
      <c r="AZ77">
        <f>1-AX77/AY77</f>
        <v>0</v>
      </c>
      <c r="BA77">
        <v>0.5</v>
      </c>
      <c r="BB77">
        <f>CK77</f>
        <v>0</v>
      </c>
      <c r="BC77">
        <f>P77</f>
        <v>0</v>
      </c>
      <c r="BD77">
        <f>AZ77*BA77*BB77</f>
        <v>0</v>
      </c>
      <c r="BE77">
        <f>(BC77-AU77)/BB77</f>
        <v>0</v>
      </c>
      <c r="BF77">
        <f>(AS77-AY77)/AY77</f>
        <v>0</v>
      </c>
      <c r="BG77">
        <f>AR77/(AT77+AR77/AY77)</f>
        <v>0</v>
      </c>
      <c r="BH77" t="s">
        <v>414</v>
      </c>
      <c r="BI77">
        <v>0</v>
      </c>
      <c r="BJ77">
        <f>IF(BI77&lt;&gt;0, BI77, BG77)</f>
        <v>0</v>
      </c>
      <c r="BK77">
        <f>1-BJ77/AY77</f>
        <v>0</v>
      </c>
      <c r="BL77">
        <f>(AY77-AX77)/(AY77-BJ77)</f>
        <v>0</v>
      </c>
      <c r="BM77">
        <f>(AS77-AY77)/(AS77-BJ77)</f>
        <v>0</v>
      </c>
      <c r="BN77">
        <f>(AY77-AX77)/(AY77-AR77)</f>
        <v>0</v>
      </c>
      <c r="BO77">
        <f>(AS77-AY77)/(AS77-AR77)</f>
        <v>0</v>
      </c>
      <c r="BP77">
        <f>(BL77*BJ77/AX77)</f>
        <v>0</v>
      </c>
      <c r="BQ77">
        <f>(1-BP77)</f>
        <v>0</v>
      </c>
      <c r="BR77" t="s">
        <v>414</v>
      </c>
      <c r="BS77" t="s">
        <v>414</v>
      </c>
      <c r="BT77" t="s">
        <v>414</v>
      </c>
      <c r="BU77" t="s">
        <v>414</v>
      </c>
      <c r="BV77" t="s">
        <v>414</v>
      </c>
      <c r="BW77" t="s">
        <v>414</v>
      </c>
      <c r="BX77" t="s">
        <v>414</v>
      </c>
      <c r="BY77" t="s">
        <v>414</v>
      </c>
      <c r="BZ77" t="s">
        <v>414</v>
      </c>
      <c r="CA77" t="s">
        <v>414</v>
      </c>
      <c r="CB77" t="s">
        <v>414</v>
      </c>
      <c r="CC77" t="s">
        <v>414</v>
      </c>
      <c r="CD77" t="s">
        <v>414</v>
      </c>
      <c r="CE77" t="s">
        <v>414</v>
      </c>
      <c r="CF77" t="s">
        <v>414</v>
      </c>
      <c r="CG77" t="s">
        <v>414</v>
      </c>
      <c r="CH77" t="s">
        <v>414</v>
      </c>
      <c r="CI77" t="s">
        <v>414</v>
      </c>
      <c r="CJ77">
        <f>$B$11*DH77+$C$11*DI77+$F$11*DT77*(1-DW77)</f>
        <v>0</v>
      </c>
      <c r="CK77">
        <f>CJ77*CL77</f>
        <v>0</v>
      </c>
      <c r="CL77">
        <f>($B$11*$D$9+$C$11*$D$9+$F$11*((EG77+DY77)/MAX(EG77+DY77+EH77, 0.1)*$I$9+EH77/MAX(EG77+DY77+EH77, 0.1)*$J$9))/($B$11+$C$11+$F$11)</f>
        <v>0</v>
      </c>
      <c r="CM77">
        <f>($B$11*$K$9+$C$11*$K$9+$F$11*((EG77+DY77)/MAX(EG77+DY77+EH77, 0.1)*$P$9+EH77/MAX(EG77+DY77+EH77, 0.1)*$Q$9))/($B$11+$C$11+$F$11)</f>
        <v>0</v>
      </c>
      <c r="CN77">
        <v>6</v>
      </c>
      <c r="CO77">
        <v>0.5</v>
      </c>
      <c r="CP77" t="s">
        <v>416</v>
      </c>
      <c r="CQ77">
        <v>2</v>
      </c>
      <c r="CR77">
        <v>1658254847.6</v>
      </c>
      <c r="CS77">
        <v>409.033</v>
      </c>
      <c r="CT77">
        <v>422.055</v>
      </c>
      <c r="CU77">
        <v>16.1568</v>
      </c>
      <c r="CV77">
        <v>12.558</v>
      </c>
      <c r="CW77">
        <v>387.343</v>
      </c>
      <c r="CX77">
        <v>13.7048</v>
      </c>
      <c r="CY77">
        <v>600.241</v>
      </c>
      <c r="CZ77">
        <v>101.063</v>
      </c>
      <c r="DA77">
        <v>0.100169</v>
      </c>
      <c r="DB77">
        <v>24.3164</v>
      </c>
      <c r="DC77">
        <v>29.5768</v>
      </c>
      <c r="DD77">
        <v>999.9</v>
      </c>
      <c r="DE77">
        <v>0</v>
      </c>
      <c r="DF77">
        <v>0</v>
      </c>
      <c r="DG77">
        <v>9997.5</v>
      </c>
      <c r="DH77">
        <v>0</v>
      </c>
      <c r="DI77">
        <v>1349.82</v>
      </c>
      <c r="DJ77">
        <v>-12.0334</v>
      </c>
      <c r="DK77">
        <v>416.87</v>
      </c>
      <c r="DL77">
        <v>427.423</v>
      </c>
      <c r="DM77">
        <v>3.86962</v>
      </c>
      <c r="DN77">
        <v>422.055</v>
      </c>
      <c r="DO77">
        <v>12.558</v>
      </c>
      <c r="DP77">
        <v>1.66022</v>
      </c>
      <c r="DQ77">
        <v>1.26915</v>
      </c>
      <c r="DR77">
        <v>14.5294</v>
      </c>
      <c r="DS77">
        <v>10.4383</v>
      </c>
      <c r="DT77">
        <v>1500.15</v>
      </c>
      <c r="DU77">
        <v>0.973007</v>
      </c>
      <c r="DV77">
        <v>0.0269933</v>
      </c>
      <c r="DW77">
        <v>0</v>
      </c>
      <c r="DX77">
        <v>612.886</v>
      </c>
      <c r="DY77">
        <v>4.99931</v>
      </c>
      <c r="DZ77">
        <v>19468.8</v>
      </c>
      <c r="EA77">
        <v>13260.6</v>
      </c>
      <c r="EB77">
        <v>38.062</v>
      </c>
      <c r="EC77">
        <v>39.875</v>
      </c>
      <c r="ED77">
        <v>38.687</v>
      </c>
      <c r="EE77">
        <v>38.937</v>
      </c>
      <c r="EF77">
        <v>39.125</v>
      </c>
      <c r="EG77">
        <v>1454.79</v>
      </c>
      <c r="EH77">
        <v>40.36</v>
      </c>
      <c r="EI77">
        <v>0</v>
      </c>
      <c r="EJ77">
        <v>1329.900000095367</v>
      </c>
      <c r="EK77">
        <v>0</v>
      </c>
      <c r="EL77">
        <v>612.653</v>
      </c>
      <c r="EM77">
        <v>2.353153859987925</v>
      </c>
      <c r="EN77">
        <v>-4262.884649735236</v>
      </c>
      <c r="EO77">
        <v>19430.22</v>
      </c>
      <c r="EP77">
        <v>15</v>
      </c>
      <c r="EQ77">
        <v>1658254876.6</v>
      </c>
      <c r="ER77" t="s">
        <v>664</v>
      </c>
      <c r="ES77">
        <v>1658254868.1</v>
      </c>
      <c r="ET77">
        <v>1658254876.6</v>
      </c>
      <c r="EU77">
        <v>52</v>
      </c>
      <c r="EV77">
        <v>-1.178</v>
      </c>
      <c r="EW77">
        <v>0.002</v>
      </c>
      <c r="EX77">
        <v>21.69</v>
      </c>
      <c r="EY77">
        <v>2.452</v>
      </c>
      <c r="EZ77">
        <v>422</v>
      </c>
      <c r="FA77">
        <v>12</v>
      </c>
      <c r="FB77">
        <v>0.2</v>
      </c>
      <c r="FC77">
        <v>0.02</v>
      </c>
      <c r="FD77">
        <v>-11.96810487804878</v>
      </c>
      <c r="FE77">
        <v>-0.2291080139372767</v>
      </c>
      <c r="FF77">
        <v>0.04037201367779117</v>
      </c>
      <c r="FG77">
        <v>1</v>
      </c>
      <c r="FH77">
        <v>410.0187419354838</v>
      </c>
      <c r="FI77">
        <v>0.03062903225711732</v>
      </c>
      <c r="FJ77">
        <v>0.02292761082601974</v>
      </c>
      <c r="FK77">
        <v>1</v>
      </c>
      <c r="FL77">
        <v>3.776143414634145</v>
      </c>
      <c r="FM77">
        <v>0.5287565853658533</v>
      </c>
      <c r="FN77">
        <v>0.05649612266470284</v>
      </c>
      <c r="FO77">
        <v>0</v>
      </c>
      <c r="FP77">
        <v>16.53490322580645</v>
      </c>
      <c r="FQ77">
        <v>-0.7235516129033079</v>
      </c>
      <c r="FR77">
        <v>0.05408835951251854</v>
      </c>
      <c r="FS77">
        <v>1</v>
      </c>
      <c r="FT77">
        <v>3</v>
      </c>
      <c r="FU77">
        <v>4</v>
      </c>
      <c r="FV77" t="s">
        <v>418</v>
      </c>
      <c r="FW77">
        <v>3.17309</v>
      </c>
      <c r="FX77">
        <v>2.79709</v>
      </c>
      <c r="FY77">
        <v>0.0975632</v>
      </c>
      <c r="FZ77">
        <v>0.104732</v>
      </c>
      <c r="GA77">
        <v>0.0801837</v>
      </c>
      <c r="GB77">
        <v>0.0755931</v>
      </c>
      <c r="GC77">
        <v>27901.9</v>
      </c>
      <c r="GD77">
        <v>22070.5</v>
      </c>
      <c r="GE77">
        <v>29047.6</v>
      </c>
      <c r="GF77">
        <v>24124.1</v>
      </c>
      <c r="GG77">
        <v>33811.5</v>
      </c>
      <c r="GH77">
        <v>32579.3</v>
      </c>
      <c r="GI77">
        <v>40386.2</v>
      </c>
      <c r="GJ77">
        <v>39366.9</v>
      </c>
      <c r="GK77">
        <v>2.12435</v>
      </c>
      <c r="GL77">
        <v>1.78235</v>
      </c>
      <c r="GM77">
        <v>0.176072</v>
      </c>
      <c r="GN77">
        <v>0</v>
      </c>
      <c r="GO77">
        <v>26.7027</v>
      </c>
      <c r="GP77">
        <v>999.9</v>
      </c>
      <c r="GQ77">
        <v>36.3</v>
      </c>
      <c r="GR77">
        <v>36.2</v>
      </c>
      <c r="GS77">
        <v>21.6746</v>
      </c>
      <c r="GT77">
        <v>63.7577</v>
      </c>
      <c r="GU77">
        <v>35.3926</v>
      </c>
      <c r="GV77">
        <v>1</v>
      </c>
      <c r="GW77">
        <v>0.374748</v>
      </c>
      <c r="GX77">
        <v>9.28105</v>
      </c>
      <c r="GY77">
        <v>20.0282</v>
      </c>
      <c r="GZ77">
        <v>5.22792</v>
      </c>
      <c r="HA77">
        <v>11.9201</v>
      </c>
      <c r="HB77">
        <v>4.96385</v>
      </c>
      <c r="HC77">
        <v>3.292</v>
      </c>
      <c r="HD77">
        <v>9999</v>
      </c>
      <c r="HE77">
        <v>9999</v>
      </c>
      <c r="HF77">
        <v>9999</v>
      </c>
      <c r="HG77">
        <v>999.9</v>
      </c>
      <c r="HH77">
        <v>1.87729</v>
      </c>
      <c r="HI77">
        <v>1.87561</v>
      </c>
      <c r="HJ77">
        <v>1.87437</v>
      </c>
      <c r="HK77">
        <v>1.87357</v>
      </c>
      <c r="HL77">
        <v>1.875</v>
      </c>
      <c r="HM77">
        <v>1.86994</v>
      </c>
      <c r="HN77">
        <v>1.87408</v>
      </c>
      <c r="HO77">
        <v>1.87921</v>
      </c>
      <c r="HP77">
        <v>0</v>
      </c>
      <c r="HQ77">
        <v>0</v>
      </c>
      <c r="HR77">
        <v>0</v>
      </c>
      <c r="HS77">
        <v>0</v>
      </c>
      <c r="HT77" t="s">
        <v>419</v>
      </c>
      <c r="HU77" t="s">
        <v>420</v>
      </c>
      <c r="HV77" t="s">
        <v>421</v>
      </c>
      <c r="HW77" t="s">
        <v>422</v>
      </c>
      <c r="HX77" t="s">
        <v>422</v>
      </c>
      <c r="HY77" t="s">
        <v>421</v>
      </c>
      <c r="HZ77">
        <v>0</v>
      </c>
      <c r="IA77">
        <v>100</v>
      </c>
      <c r="IB77">
        <v>100</v>
      </c>
      <c r="IC77">
        <v>21.69</v>
      </c>
      <c r="ID77">
        <v>2.452</v>
      </c>
      <c r="IE77">
        <v>16.03966670956265</v>
      </c>
      <c r="IF77">
        <v>0.01978926573752289</v>
      </c>
      <c r="IG77">
        <v>-7.274561305773912E-06</v>
      </c>
      <c r="IH77">
        <v>1.119864253144479E-09</v>
      </c>
      <c r="II77">
        <v>1.429538955160886</v>
      </c>
      <c r="IJ77">
        <v>0.1326643661050919</v>
      </c>
      <c r="IK77">
        <v>-0.003773007815557471</v>
      </c>
      <c r="IL77">
        <v>7.139450426060361E-05</v>
      </c>
      <c r="IM77">
        <v>-10</v>
      </c>
      <c r="IN77">
        <v>1836</v>
      </c>
      <c r="IO77">
        <v>-0</v>
      </c>
      <c r="IP77">
        <v>23</v>
      </c>
      <c r="IQ77">
        <v>21.5</v>
      </c>
      <c r="IR77">
        <v>30.9</v>
      </c>
      <c r="IS77">
        <v>1.0791</v>
      </c>
      <c r="IT77">
        <v>2.43774</v>
      </c>
      <c r="IU77">
        <v>1.42578</v>
      </c>
      <c r="IV77">
        <v>2.27661</v>
      </c>
      <c r="IW77">
        <v>1.54785</v>
      </c>
      <c r="IX77">
        <v>2.38403</v>
      </c>
      <c r="IY77">
        <v>39.1428</v>
      </c>
      <c r="IZ77">
        <v>13.0901</v>
      </c>
      <c r="JA77">
        <v>18</v>
      </c>
      <c r="JB77">
        <v>638.016</v>
      </c>
      <c r="JC77">
        <v>400.931</v>
      </c>
      <c r="JD77">
        <v>16.7411</v>
      </c>
      <c r="JE77">
        <v>31.5435</v>
      </c>
      <c r="JF77">
        <v>30.0002</v>
      </c>
      <c r="JG77">
        <v>31.2996</v>
      </c>
      <c r="JH77">
        <v>31.2098</v>
      </c>
      <c r="JI77">
        <v>21.6293</v>
      </c>
      <c r="JJ77">
        <v>38.2226</v>
      </c>
      <c r="JK77">
        <v>0</v>
      </c>
      <c r="JL77">
        <v>15.2087</v>
      </c>
      <c r="JM77">
        <v>422.01</v>
      </c>
      <c r="JN77">
        <v>12.403</v>
      </c>
      <c r="JO77">
        <v>95.0802</v>
      </c>
      <c r="JP77">
        <v>100.149</v>
      </c>
    </row>
    <row r="78" spans="1:276">
      <c r="A78">
        <v>62</v>
      </c>
      <c r="B78">
        <v>1658255060.5</v>
      </c>
      <c r="C78">
        <v>13519.90000009537</v>
      </c>
      <c r="D78" t="s">
        <v>665</v>
      </c>
      <c r="E78" t="s">
        <v>666</v>
      </c>
      <c r="F78" t="s">
        <v>408</v>
      </c>
      <c r="G78" t="s">
        <v>601</v>
      </c>
      <c r="H78" t="s">
        <v>410</v>
      </c>
      <c r="J78" t="s">
        <v>541</v>
      </c>
      <c r="K78" t="s">
        <v>542</v>
      </c>
      <c r="L78" t="s">
        <v>662</v>
      </c>
      <c r="M78">
        <v>1658255060.5</v>
      </c>
      <c r="N78">
        <f>(O78)/1000</f>
        <v>0</v>
      </c>
      <c r="O78">
        <f>1000*CY78*AM78*(CU78-CV78)/(100*CN78*(1000-AM78*CU78))</f>
        <v>0</v>
      </c>
      <c r="P78">
        <f>CY78*AM78*(CT78-CS78*(1000-AM78*CV78)/(1000-AM78*CU78))/(100*CN78)</f>
        <v>0</v>
      </c>
      <c r="Q78">
        <f>CS78 - IF(AM78&gt;1, P78*CN78*100.0/(AO78*DG78), 0)</f>
        <v>0</v>
      </c>
      <c r="R78">
        <f>((X78-N78/2)*Q78-P78)/(X78+N78/2)</f>
        <v>0</v>
      </c>
      <c r="S78">
        <f>R78*(CZ78+DA78)/1000.0</f>
        <v>0</v>
      </c>
      <c r="T78">
        <f>(CS78 - IF(AM78&gt;1, P78*CN78*100.0/(AO78*DG78), 0))*(CZ78+DA78)/1000.0</f>
        <v>0</v>
      </c>
      <c r="U78">
        <f>2.0/((1/W78-1/V78)+SIGN(W78)*SQRT((1/W78-1/V78)*(1/W78-1/V78) + 4*CO78/((CO78+1)*(CO78+1))*(2*1/W78*1/V78-1/V78*1/V78)))</f>
        <v>0</v>
      </c>
      <c r="V78">
        <f>IF(LEFT(CP78,1)&lt;&gt;"0",IF(LEFT(CP78,1)="1",3.0,CQ78),$D$5+$E$5*(DG78*CZ78/($K$5*1000))+$F$5*(DG78*CZ78/($K$5*1000))*MAX(MIN(CN78,$J$5),$I$5)*MAX(MIN(CN78,$J$5),$I$5)+$G$5*MAX(MIN(CN78,$J$5),$I$5)*(DG78*CZ78/($K$5*1000))+$H$5*(DG78*CZ78/($K$5*1000))*(DG78*CZ78/($K$5*1000)))</f>
        <v>0</v>
      </c>
      <c r="W78">
        <f>N78*(1000-(1000*0.61365*exp(17.502*AA78/(240.97+AA78))/(CZ78+DA78)+CU78)/2)/(1000*0.61365*exp(17.502*AA78/(240.97+AA78))/(CZ78+DA78)-CU78)</f>
        <v>0</v>
      </c>
      <c r="X78">
        <f>1/((CO78+1)/(U78/1.6)+1/(V78/1.37)) + CO78/((CO78+1)/(U78/1.6) + CO78/(V78/1.37))</f>
        <v>0</v>
      </c>
      <c r="Y78">
        <f>(CJ78*CM78)</f>
        <v>0</v>
      </c>
      <c r="Z78">
        <f>(DB78+(Y78+2*0.95*5.67E-8*(((DB78+$B$7)+273)^4-(DB78+273)^4)-44100*N78)/(1.84*29.3*V78+8*0.95*5.67E-8*(DB78+273)^3))</f>
        <v>0</v>
      </c>
      <c r="AA78">
        <f>($C$7*DC78+$D$7*DD78+$E$7*Z78)</f>
        <v>0</v>
      </c>
      <c r="AB78">
        <f>0.61365*exp(17.502*AA78/(240.97+AA78))</f>
        <v>0</v>
      </c>
      <c r="AC78">
        <f>(AD78/AE78*100)</f>
        <v>0</v>
      </c>
      <c r="AD78">
        <f>CU78*(CZ78+DA78)/1000</f>
        <v>0</v>
      </c>
      <c r="AE78">
        <f>0.61365*exp(17.502*DB78/(240.97+DB78))</f>
        <v>0</v>
      </c>
      <c r="AF78">
        <f>(AB78-CU78*(CZ78+DA78)/1000)</f>
        <v>0</v>
      </c>
      <c r="AG78">
        <f>(-N78*44100)</f>
        <v>0</v>
      </c>
      <c r="AH78">
        <f>2*29.3*V78*0.92*(DB78-AA78)</f>
        <v>0</v>
      </c>
      <c r="AI78">
        <f>2*0.95*5.67E-8*(((DB78+$B$7)+273)^4-(AA78+273)^4)</f>
        <v>0</v>
      </c>
      <c r="AJ78">
        <f>Y78+AI78+AG78+AH78</f>
        <v>0</v>
      </c>
      <c r="AK78">
        <v>0</v>
      </c>
      <c r="AL78">
        <v>0</v>
      </c>
      <c r="AM78">
        <f>IF(AK78*$H$13&gt;=AO78,1.0,(AO78/(AO78-AK78*$H$13)))</f>
        <v>0</v>
      </c>
      <c r="AN78">
        <f>(AM78-1)*100</f>
        <v>0</v>
      </c>
      <c r="AO78">
        <f>MAX(0,($B$13+$C$13*DG78)/(1+$D$13*DG78)*CZ78/(DB78+273)*$E$13)</f>
        <v>0</v>
      </c>
      <c r="AP78" t="s">
        <v>414</v>
      </c>
      <c r="AQ78">
        <v>0</v>
      </c>
      <c r="AR78">
        <v>0</v>
      </c>
      <c r="AS78">
        <v>0</v>
      </c>
      <c r="AT78">
        <f>1-AR78/AS78</f>
        <v>0</v>
      </c>
      <c r="AU78">
        <v>-1</v>
      </c>
      <c r="AV78" t="s">
        <v>667</v>
      </c>
      <c r="AW78">
        <v>10522.4</v>
      </c>
      <c r="AX78">
        <v>593.5078076923078</v>
      </c>
      <c r="AY78">
        <v>680.28</v>
      </c>
      <c r="AZ78">
        <f>1-AX78/AY78</f>
        <v>0</v>
      </c>
      <c r="BA78">
        <v>0.5</v>
      </c>
      <c r="BB78">
        <f>CK78</f>
        <v>0</v>
      </c>
      <c r="BC78">
        <f>P78</f>
        <v>0</v>
      </c>
      <c r="BD78">
        <f>AZ78*BA78*BB78</f>
        <v>0</v>
      </c>
      <c r="BE78">
        <f>(BC78-AU78)/BB78</f>
        <v>0</v>
      </c>
      <c r="BF78">
        <f>(AS78-AY78)/AY78</f>
        <v>0</v>
      </c>
      <c r="BG78">
        <f>AR78/(AT78+AR78/AY78)</f>
        <v>0</v>
      </c>
      <c r="BH78" t="s">
        <v>414</v>
      </c>
      <c r="BI78">
        <v>0</v>
      </c>
      <c r="BJ78">
        <f>IF(BI78&lt;&gt;0, BI78, BG78)</f>
        <v>0</v>
      </c>
      <c r="BK78">
        <f>1-BJ78/AY78</f>
        <v>0</v>
      </c>
      <c r="BL78">
        <f>(AY78-AX78)/(AY78-BJ78)</f>
        <v>0</v>
      </c>
      <c r="BM78">
        <f>(AS78-AY78)/(AS78-BJ78)</f>
        <v>0</v>
      </c>
      <c r="BN78">
        <f>(AY78-AX78)/(AY78-AR78)</f>
        <v>0</v>
      </c>
      <c r="BO78">
        <f>(AS78-AY78)/(AS78-AR78)</f>
        <v>0</v>
      </c>
      <c r="BP78">
        <f>(BL78*BJ78/AX78)</f>
        <v>0</v>
      </c>
      <c r="BQ78">
        <f>(1-BP78)</f>
        <v>0</v>
      </c>
      <c r="BR78" t="s">
        <v>414</v>
      </c>
      <c r="BS78" t="s">
        <v>414</v>
      </c>
      <c r="BT78" t="s">
        <v>414</v>
      </c>
      <c r="BU78" t="s">
        <v>414</v>
      </c>
      <c r="BV78" t="s">
        <v>414</v>
      </c>
      <c r="BW78" t="s">
        <v>414</v>
      </c>
      <c r="BX78" t="s">
        <v>414</v>
      </c>
      <c r="BY78" t="s">
        <v>414</v>
      </c>
      <c r="BZ78" t="s">
        <v>414</v>
      </c>
      <c r="CA78" t="s">
        <v>414</v>
      </c>
      <c r="CB78" t="s">
        <v>414</v>
      </c>
      <c r="CC78" t="s">
        <v>414</v>
      </c>
      <c r="CD78" t="s">
        <v>414</v>
      </c>
      <c r="CE78" t="s">
        <v>414</v>
      </c>
      <c r="CF78" t="s">
        <v>414</v>
      </c>
      <c r="CG78" t="s">
        <v>414</v>
      </c>
      <c r="CH78" t="s">
        <v>414</v>
      </c>
      <c r="CI78" t="s">
        <v>414</v>
      </c>
      <c r="CJ78">
        <f>$B$11*DH78+$C$11*DI78+$F$11*DT78*(1-DW78)</f>
        <v>0</v>
      </c>
      <c r="CK78">
        <f>CJ78*CL78</f>
        <v>0</v>
      </c>
      <c r="CL78">
        <f>($B$11*$D$9+$C$11*$D$9+$F$11*((EG78+DY78)/MAX(EG78+DY78+EH78, 0.1)*$I$9+EH78/MAX(EG78+DY78+EH78, 0.1)*$J$9))/($B$11+$C$11+$F$11)</f>
        <v>0</v>
      </c>
      <c r="CM78">
        <f>($B$11*$K$9+$C$11*$K$9+$F$11*((EG78+DY78)/MAX(EG78+DY78+EH78, 0.1)*$P$9+EH78/MAX(EG78+DY78+EH78, 0.1)*$Q$9))/($B$11+$C$11+$F$11)</f>
        <v>0</v>
      </c>
      <c r="CN78">
        <v>6</v>
      </c>
      <c r="CO78">
        <v>0.5</v>
      </c>
      <c r="CP78" t="s">
        <v>416</v>
      </c>
      <c r="CQ78">
        <v>2</v>
      </c>
      <c r="CR78">
        <v>1658255060.5</v>
      </c>
      <c r="CS78">
        <v>400.056</v>
      </c>
      <c r="CT78">
        <v>413.071</v>
      </c>
      <c r="CU78">
        <v>16.4899</v>
      </c>
      <c r="CV78">
        <v>12.7426</v>
      </c>
      <c r="CW78">
        <v>378.683</v>
      </c>
      <c r="CX78">
        <v>13.7616</v>
      </c>
      <c r="CY78">
        <v>600.318</v>
      </c>
      <c r="CZ78">
        <v>101.064</v>
      </c>
      <c r="DA78">
        <v>0.100561</v>
      </c>
      <c r="DB78">
        <v>24.3721</v>
      </c>
      <c r="DC78">
        <v>29.7933</v>
      </c>
      <c r="DD78">
        <v>999.9</v>
      </c>
      <c r="DE78">
        <v>0</v>
      </c>
      <c r="DF78">
        <v>0</v>
      </c>
      <c r="DG78">
        <v>10006.2</v>
      </c>
      <c r="DH78">
        <v>0</v>
      </c>
      <c r="DI78">
        <v>1343.16</v>
      </c>
      <c r="DJ78">
        <v>-13.0151</v>
      </c>
      <c r="DK78">
        <v>406.763</v>
      </c>
      <c r="DL78">
        <v>418.403</v>
      </c>
      <c r="DM78">
        <v>3.74729</v>
      </c>
      <c r="DN78">
        <v>413.071</v>
      </c>
      <c r="DO78">
        <v>12.7426</v>
      </c>
      <c r="DP78">
        <v>1.66653</v>
      </c>
      <c r="DQ78">
        <v>1.28781</v>
      </c>
      <c r="DR78">
        <v>14.5881</v>
      </c>
      <c r="DS78">
        <v>10.6574</v>
      </c>
      <c r="DT78">
        <v>1500.03</v>
      </c>
      <c r="DU78">
        <v>0.973002</v>
      </c>
      <c r="DV78">
        <v>0.0269984</v>
      </c>
      <c r="DW78">
        <v>0</v>
      </c>
      <c r="DX78">
        <v>592.995</v>
      </c>
      <c r="DY78">
        <v>4.99931</v>
      </c>
      <c r="DZ78">
        <v>19965.9</v>
      </c>
      <c r="EA78">
        <v>13259.5</v>
      </c>
      <c r="EB78">
        <v>37.75</v>
      </c>
      <c r="EC78">
        <v>39.5</v>
      </c>
      <c r="ED78">
        <v>38.437</v>
      </c>
      <c r="EE78">
        <v>38.75</v>
      </c>
      <c r="EF78">
        <v>38.875</v>
      </c>
      <c r="EG78">
        <v>1454.67</v>
      </c>
      <c r="EH78">
        <v>40.36</v>
      </c>
      <c r="EI78">
        <v>0</v>
      </c>
      <c r="EJ78">
        <v>212.7000000476837</v>
      </c>
      <c r="EK78">
        <v>0</v>
      </c>
      <c r="EL78">
        <v>593.5078076923078</v>
      </c>
      <c r="EM78">
        <v>-2.598940160622277</v>
      </c>
      <c r="EN78">
        <v>12351.82222933428</v>
      </c>
      <c r="EO78">
        <v>17393.33846153846</v>
      </c>
      <c r="EP78">
        <v>15</v>
      </c>
      <c r="EQ78">
        <v>1658254876.6</v>
      </c>
      <c r="ER78" t="s">
        <v>664</v>
      </c>
      <c r="ES78">
        <v>1658254868.1</v>
      </c>
      <c r="ET78">
        <v>1658254876.6</v>
      </c>
      <c r="EU78">
        <v>52</v>
      </c>
      <c r="EV78">
        <v>-1.178</v>
      </c>
      <c r="EW78">
        <v>0.002</v>
      </c>
      <c r="EX78">
        <v>21.69</v>
      </c>
      <c r="EY78">
        <v>2.452</v>
      </c>
      <c r="EZ78">
        <v>422</v>
      </c>
      <c r="FA78">
        <v>12</v>
      </c>
      <c r="FB78">
        <v>0.2</v>
      </c>
      <c r="FC78">
        <v>0.02</v>
      </c>
      <c r="FD78">
        <v>-13.0095512195122</v>
      </c>
      <c r="FE78">
        <v>-0.3359992233139443</v>
      </c>
      <c r="FF78">
        <v>0.04933798873747426</v>
      </c>
      <c r="FG78">
        <v>1</v>
      </c>
      <c r="FH78">
        <v>399.9995161290323</v>
      </c>
      <c r="FI78">
        <v>-0.2693095212627034</v>
      </c>
      <c r="FJ78">
        <v>0.04562177675242898</v>
      </c>
      <c r="FK78">
        <v>1</v>
      </c>
      <c r="FL78">
        <v>3.763053414634147</v>
      </c>
      <c r="FM78">
        <v>-0.3893679177370672</v>
      </c>
      <c r="FN78">
        <v>0.04376576480341775</v>
      </c>
      <c r="FO78">
        <v>1</v>
      </c>
      <c r="FP78">
        <v>16.55019032258065</v>
      </c>
      <c r="FQ78">
        <v>-0.4166792230521958</v>
      </c>
      <c r="FR78">
        <v>0.03102953176945214</v>
      </c>
      <c r="FS78">
        <v>1</v>
      </c>
      <c r="FT78">
        <v>4</v>
      </c>
      <c r="FU78">
        <v>4</v>
      </c>
      <c r="FV78" t="s">
        <v>426</v>
      </c>
      <c r="FW78">
        <v>3.17338</v>
      </c>
      <c r="FX78">
        <v>2.79756</v>
      </c>
      <c r="FY78">
        <v>0.0958792</v>
      </c>
      <c r="FZ78">
        <v>0.103047</v>
      </c>
      <c r="GA78">
        <v>0.0804419</v>
      </c>
      <c r="GB78">
        <v>0.0764224</v>
      </c>
      <c r="GC78">
        <v>27954.2</v>
      </c>
      <c r="GD78">
        <v>22112.2</v>
      </c>
      <c r="GE78">
        <v>29047.1</v>
      </c>
      <c r="GF78">
        <v>24123.7</v>
      </c>
      <c r="GG78">
        <v>33800</v>
      </c>
      <c r="GH78">
        <v>32549.4</v>
      </c>
      <c r="GI78">
        <v>40383.9</v>
      </c>
      <c r="GJ78">
        <v>39366.3</v>
      </c>
      <c r="GK78">
        <v>2.12542</v>
      </c>
      <c r="GL78">
        <v>1.78283</v>
      </c>
      <c r="GM78">
        <v>0.180241</v>
      </c>
      <c r="GN78">
        <v>0</v>
      </c>
      <c r="GO78">
        <v>26.852</v>
      </c>
      <c r="GP78">
        <v>999.9</v>
      </c>
      <c r="GQ78">
        <v>35.8</v>
      </c>
      <c r="GR78">
        <v>36.5</v>
      </c>
      <c r="GS78">
        <v>21.7323</v>
      </c>
      <c r="GT78">
        <v>63.6977</v>
      </c>
      <c r="GU78">
        <v>34.7115</v>
      </c>
      <c r="GV78">
        <v>1</v>
      </c>
      <c r="GW78">
        <v>0.368811</v>
      </c>
      <c r="GX78">
        <v>9.28105</v>
      </c>
      <c r="GY78">
        <v>20.0245</v>
      </c>
      <c r="GZ78">
        <v>5.22448</v>
      </c>
      <c r="HA78">
        <v>11.92</v>
      </c>
      <c r="HB78">
        <v>4.96425</v>
      </c>
      <c r="HC78">
        <v>3.2914</v>
      </c>
      <c r="HD78">
        <v>9999</v>
      </c>
      <c r="HE78">
        <v>9999</v>
      </c>
      <c r="HF78">
        <v>9999</v>
      </c>
      <c r="HG78">
        <v>999.9</v>
      </c>
      <c r="HH78">
        <v>1.87729</v>
      </c>
      <c r="HI78">
        <v>1.87561</v>
      </c>
      <c r="HJ78">
        <v>1.87439</v>
      </c>
      <c r="HK78">
        <v>1.87353</v>
      </c>
      <c r="HL78">
        <v>1.875</v>
      </c>
      <c r="HM78">
        <v>1.86994</v>
      </c>
      <c r="HN78">
        <v>1.87408</v>
      </c>
      <c r="HO78">
        <v>1.87918</v>
      </c>
      <c r="HP78">
        <v>0</v>
      </c>
      <c r="HQ78">
        <v>0</v>
      </c>
      <c r="HR78">
        <v>0</v>
      </c>
      <c r="HS78">
        <v>0</v>
      </c>
      <c r="HT78" t="s">
        <v>419</v>
      </c>
      <c r="HU78" t="s">
        <v>420</v>
      </c>
      <c r="HV78" t="s">
        <v>421</v>
      </c>
      <c r="HW78" t="s">
        <v>422</v>
      </c>
      <c r="HX78" t="s">
        <v>422</v>
      </c>
      <c r="HY78" t="s">
        <v>421</v>
      </c>
      <c r="HZ78">
        <v>0</v>
      </c>
      <c r="IA78">
        <v>100</v>
      </c>
      <c r="IB78">
        <v>100</v>
      </c>
      <c r="IC78">
        <v>21.373</v>
      </c>
      <c r="ID78">
        <v>2.7283</v>
      </c>
      <c r="IE78">
        <v>14.86188900702599</v>
      </c>
      <c r="IF78">
        <v>0.01978926573752289</v>
      </c>
      <c r="IG78">
        <v>-7.274561305773912E-06</v>
      </c>
      <c r="IH78">
        <v>1.119864253144479E-09</v>
      </c>
      <c r="II78">
        <v>1.431044793652242</v>
      </c>
      <c r="IJ78">
        <v>0.1326643661050919</v>
      </c>
      <c r="IK78">
        <v>-0.003773007815557471</v>
      </c>
      <c r="IL78">
        <v>7.139450426060361E-05</v>
      </c>
      <c r="IM78">
        <v>-10</v>
      </c>
      <c r="IN78">
        <v>1836</v>
      </c>
      <c r="IO78">
        <v>-0</v>
      </c>
      <c r="IP78">
        <v>23</v>
      </c>
      <c r="IQ78">
        <v>3.2</v>
      </c>
      <c r="IR78">
        <v>3.1</v>
      </c>
      <c r="IS78">
        <v>1.06079</v>
      </c>
      <c r="IT78">
        <v>2.43042</v>
      </c>
      <c r="IU78">
        <v>1.42578</v>
      </c>
      <c r="IV78">
        <v>2.27661</v>
      </c>
      <c r="IW78">
        <v>1.54785</v>
      </c>
      <c r="IX78">
        <v>2.38281</v>
      </c>
      <c r="IY78">
        <v>39.4416</v>
      </c>
      <c r="IZ78">
        <v>12.985</v>
      </c>
      <c r="JA78">
        <v>18</v>
      </c>
      <c r="JB78">
        <v>638.25</v>
      </c>
      <c r="JC78">
        <v>400.844</v>
      </c>
      <c r="JD78">
        <v>16.6943</v>
      </c>
      <c r="JE78">
        <v>31.4167</v>
      </c>
      <c r="JF78">
        <v>29.9998</v>
      </c>
      <c r="JG78">
        <v>31.2416</v>
      </c>
      <c r="JH78">
        <v>31.1551</v>
      </c>
      <c r="JI78">
        <v>21.2541</v>
      </c>
      <c r="JJ78">
        <v>37.3128</v>
      </c>
      <c r="JK78">
        <v>0</v>
      </c>
      <c r="JL78">
        <v>15.1903</v>
      </c>
      <c r="JM78">
        <v>412.856</v>
      </c>
      <c r="JN78">
        <v>12.6296</v>
      </c>
      <c r="JO78">
        <v>95.0763</v>
      </c>
      <c r="JP78">
        <v>100.148</v>
      </c>
    </row>
    <row r="79" spans="1:276">
      <c r="A79">
        <v>63</v>
      </c>
      <c r="B79">
        <v>1658255139.5</v>
      </c>
      <c r="C79">
        <v>13598.90000009537</v>
      </c>
      <c r="D79" t="s">
        <v>668</v>
      </c>
      <c r="E79" t="s">
        <v>669</v>
      </c>
      <c r="F79" t="s">
        <v>408</v>
      </c>
      <c r="G79" t="s">
        <v>601</v>
      </c>
      <c r="H79" t="s">
        <v>410</v>
      </c>
      <c r="J79" t="s">
        <v>541</v>
      </c>
      <c r="K79" t="s">
        <v>542</v>
      </c>
      <c r="L79" t="s">
        <v>662</v>
      </c>
      <c r="M79">
        <v>1658255139.5</v>
      </c>
      <c r="N79">
        <f>(O79)/1000</f>
        <v>0</v>
      </c>
      <c r="O79">
        <f>1000*CY79*AM79*(CU79-CV79)/(100*CN79*(1000-AM79*CU79))</f>
        <v>0</v>
      </c>
      <c r="P79">
        <f>CY79*AM79*(CT79-CS79*(1000-AM79*CV79)/(1000-AM79*CU79))/(100*CN79)</f>
        <v>0</v>
      </c>
      <c r="Q79">
        <f>CS79 - IF(AM79&gt;1, P79*CN79*100.0/(AO79*DG79), 0)</f>
        <v>0</v>
      </c>
      <c r="R79">
        <f>((X79-N79/2)*Q79-P79)/(X79+N79/2)</f>
        <v>0</v>
      </c>
      <c r="S79">
        <f>R79*(CZ79+DA79)/1000.0</f>
        <v>0</v>
      </c>
      <c r="T79">
        <f>(CS79 - IF(AM79&gt;1, P79*CN79*100.0/(AO79*DG79), 0))*(CZ79+DA79)/1000.0</f>
        <v>0</v>
      </c>
      <c r="U79">
        <f>2.0/((1/W79-1/V79)+SIGN(W79)*SQRT((1/W79-1/V79)*(1/W79-1/V79) + 4*CO79/((CO79+1)*(CO79+1))*(2*1/W79*1/V79-1/V79*1/V79)))</f>
        <v>0</v>
      </c>
      <c r="V79">
        <f>IF(LEFT(CP79,1)&lt;&gt;"0",IF(LEFT(CP79,1)="1",3.0,CQ79),$D$5+$E$5*(DG79*CZ79/($K$5*1000))+$F$5*(DG79*CZ79/($K$5*1000))*MAX(MIN(CN79,$J$5),$I$5)*MAX(MIN(CN79,$J$5),$I$5)+$G$5*MAX(MIN(CN79,$J$5),$I$5)*(DG79*CZ79/($K$5*1000))+$H$5*(DG79*CZ79/($K$5*1000))*(DG79*CZ79/($K$5*1000)))</f>
        <v>0</v>
      </c>
      <c r="W79">
        <f>N79*(1000-(1000*0.61365*exp(17.502*AA79/(240.97+AA79))/(CZ79+DA79)+CU79)/2)/(1000*0.61365*exp(17.502*AA79/(240.97+AA79))/(CZ79+DA79)-CU79)</f>
        <v>0</v>
      </c>
      <c r="X79">
        <f>1/((CO79+1)/(U79/1.6)+1/(V79/1.37)) + CO79/((CO79+1)/(U79/1.6) + CO79/(V79/1.37))</f>
        <v>0</v>
      </c>
      <c r="Y79">
        <f>(CJ79*CM79)</f>
        <v>0</v>
      </c>
      <c r="Z79">
        <f>(DB79+(Y79+2*0.95*5.67E-8*(((DB79+$B$7)+273)^4-(DB79+273)^4)-44100*N79)/(1.84*29.3*V79+8*0.95*5.67E-8*(DB79+273)^3))</f>
        <v>0</v>
      </c>
      <c r="AA79">
        <f>($C$7*DC79+$D$7*DD79+$E$7*Z79)</f>
        <v>0</v>
      </c>
      <c r="AB79">
        <f>0.61365*exp(17.502*AA79/(240.97+AA79))</f>
        <v>0</v>
      </c>
      <c r="AC79">
        <f>(AD79/AE79*100)</f>
        <v>0</v>
      </c>
      <c r="AD79">
        <f>CU79*(CZ79+DA79)/1000</f>
        <v>0</v>
      </c>
      <c r="AE79">
        <f>0.61365*exp(17.502*DB79/(240.97+DB79))</f>
        <v>0</v>
      </c>
      <c r="AF79">
        <f>(AB79-CU79*(CZ79+DA79)/1000)</f>
        <v>0</v>
      </c>
      <c r="AG79">
        <f>(-N79*44100)</f>
        <v>0</v>
      </c>
      <c r="AH79">
        <f>2*29.3*V79*0.92*(DB79-AA79)</f>
        <v>0</v>
      </c>
      <c r="AI79">
        <f>2*0.95*5.67E-8*(((DB79+$B$7)+273)^4-(AA79+273)^4)</f>
        <v>0</v>
      </c>
      <c r="AJ79">
        <f>Y79+AI79+AG79+AH79</f>
        <v>0</v>
      </c>
      <c r="AK79">
        <v>0</v>
      </c>
      <c r="AL79">
        <v>0</v>
      </c>
      <c r="AM79">
        <f>IF(AK79*$H$13&gt;=AO79,1.0,(AO79/(AO79-AK79*$H$13)))</f>
        <v>0</v>
      </c>
      <c r="AN79">
        <f>(AM79-1)*100</f>
        <v>0</v>
      </c>
      <c r="AO79">
        <f>MAX(0,($B$13+$C$13*DG79)/(1+$D$13*DG79)*CZ79/(DB79+273)*$E$13)</f>
        <v>0</v>
      </c>
      <c r="AP79" t="s">
        <v>414</v>
      </c>
      <c r="AQ79">
        <v>0</v>
      </c>
      <c r="AR79">
        <v>0</v>
      </c>
      <c r="AS79">
        <v>0</v>
      </c>
      <c r="AT79">
        <f>1-AR79/AS79</f>
        <v>0</v>
      </c>
      <c r="AU79">
        <v>-1</v>
      </c>
      <c r="AV79" t="s">
        <v>670</v>
      </c>
      <c r="AW79">
        <v>10522.2</v>
      </c>
      <c r="AX79">
        <v>577.3548846153845</v>
      </c>
      <c r="AY79">
        <v>650.34</v>
      </c>
      <c r="AZ79">
        <f>1-AX79/AY79</f>
        <v>0</v>
      </c>
      <c r="BA79">
        <v>0.5</v>
      </c>
      <c r="BB79">
        <f>CK79</f>
        <v>0</v>
      </c>
      <c r="BC79">
        <f>P79</f>
        <v>0</v>
      </c>
      <c r="BD79">
        <f>AZ79*BA79*BB79</f>
        <v>0</v>
      </c>
      <c r="BE79">
        <f>(BC79-AU79)/BB79</f>
        <v>0</v>
      </c>
      <c r="BF79">
        <f>(AS79-AY79)/AY79</f>
        <v>0</v>
      </c>
      <c r="BG79">
        <f>AR79/(AT79+AR79/AY79)</f>
        <v>0</v>
      </c>
      <c r="BH79" t="s">
        <v>414</v>
      </c>
      <c r="BI79">
        <v>0</v>
      </c>
      <c r="BJ79">
        <f>IF(BI79&lt;&gt;0, BI79, BG79)</f>
        <v>0</v>
      </c>
      <c r="BK79">
        <f>1-BJ79/AY79</f>
        <v>0</v>
      </c>
      <c r="BL79">
        <f>(AY79-AX79)/(AY79-BJ79)</f>
        <v>0</v>
      </c>
      <c r="BM79">
        <f>(AS79-AY79)/(AS79-BJ79)</f>
        <v>0</v>
      </c>
      <c r="BN79">
        <f>(AY79-AX79)/(AY79-AR79)</f>
        <v>0</v>
      </c>
      <c r="BO79">
        <f>(AS79-AY79)/(AS79-AR79)</f>
        <v>0</v>
      </c>
      <c r="BP79">
        <f>(BL79*BJ79/AX79)</f>
        <v>0</v>
      </c>
      <c r="BQ79">
        <f>(1-BP79)</f>
        <v>0</v>
      </c>
      <c r="BR79" t="s">
        <v>414</v>
      </c>
      <c r="BS79" t="s">
        <v>414</v>
      </c>
      <c r="BT79" t="s">
        <v>414</v>
      </c>
      <c r="BU79" t="s">
        <v>414</v>
      </c>
      <c r="BV79" t="s">
        <v>414</v>
      </c>
      <c r="BW79" t="s">
        <v>414</v>
      </c>
      <c r="BX79" t="s">
        <v>414</v>
      </c>
      <c r="BY79" t="s">
        <v>414</v>
      </c>
      <c r="BZ79" t="s">
        <v>414</v>
      </c>
      <c r="CA79" t="s">
        <v>414</v>
      </c>
      <c r="CB79" t="s">
        <v>414</v>
      </c>
      <c r="CC79" t="s">
        <v>414</v>
      </c>
      <c r="CD79" t="s">
        <v>414</v>
      </c>
      <c r="CE79" t="s">
        <v>414</v>
      </c>
      <c r="CF79" t="s">
        <v>414</v>
      </c>
      <c r="CG79" t="s">
        <v>414</v>
      </c>
      <c r="CH79" t="s">
        <v>414</v>
      </c>
      <c r="CI79" t="s">
        <v>414</v>
      </c>
      <c r="CJ79">
        <f>$B$11*DH79+$C$11*DI79+$F$11*DT79*(1-DW79)</f>
        <v>0</v>
      </c>
      <c r="CK79">
        <f>CJ79*CL79</f>
        <v>0</v>
      </c>
      <c r="CL79">
        <f>($B$11*$D$9+$C$11*$D$9+$F$11*((EG79+DY79)/MAX(EG79+DY79+EH79, 0.1)*$I$9+EH79/MAX(EG79+DY79+EH79, 0.1)*$J$9))/($B$11+$C$11+$F$11)</f>
        <v>0</v>
      </c>
      <c r="CM79">
        <f>($B$11*$K$9+$C$11*$K$9+$F$11*((EG79+DY79)/MAX(EG79+DY79+EH79, 0.1)*$P$9+EH79/MAX(EG79+DY79+EH79, 0.1)*$Q$9))/($B$11+$C$11+$F$11)</f>
        <v>0</v>
      </c>
      <c r="CN79">
        <v>6</v>
      </c>
      <c r="CO79">
        <v>0.5</v>
      </c>
      <c r="CP79" t="s">
        <v>416</v>
      </c>
      <c r="CQ79">
        <v>2</v>
      </c>
      <c r="CR79">
        <v>1658255139.5</v>
      </c>
      <c r="CS79">
        <v>300.632</v>
      </c>
      <c r="CT79">
        <v>309.952</v>
      </c>
      <c r="CU79">
        <v>15.3982</v>
      </c>
      <c r="CV79">
        <v>11.4655</v>
      </c>
      <c r="CW79">
        <v>281.13</v>
      </c>
      <c r="CX79">
        <v>12.7417</v>
      </c>
      <c r="CY79">
        <v>600.271</v>
      </c>
      <c r="CZ79">
        <v>101.059</v>
      </c>
      <c r="DA79">
        <v>0.09984800000000001</v>
      </c>
      <c r="DB79">
        <v>23.7767</v>
      </c>
      <c r="DC79">
        <v>28.7586</v>
      </c>
      <c r="DD79">
        <v>999.9</v>
      </c>
      <c r="DE79">
        <v>0</v>
      </c>
      <c r="DF79">
        <v>0</v>
      </c>
      <c r="DG79">
        <v>10006.9</v>
      </c>
      <c r="DH79">
        <v>0</v>
      </c>
      <c r="DI79">
        <v>1341.18</v>
      </c>
      <c r="DJ79">
        <v>-8.94708</v>
      </c>
      <c r="DK79">
        <v>305.712</v>
      </c>
      <c r="DL79">
        <v>313.547</v>
      </c>
      <c r="DM79">
        <v>3.93274</v>
      </c>
      <c r="DN79">
        <v>309.952</v>
      </c>
      <c r="DO79">
        <v>11.4655</v>
      </c>
      <c r="DP79">
        <v>1.55613</v>
      </c>
      <c r="DQ79">
        <v>1.15869</v>
      </c>
      <c r="DR79">
        <v>13.5311</v>
      </c>
      <c r="DS79">
        <v>9.08109</v>
      </c>
      <c r="DT79">
        <v>1499.94</v>
      </c>
      <c r="DU79">
        <v>0.973002</v>
      </c>
      <c r="DV79">
        <v>0.0269984</v>
      </c>
      <c r="DW79">
        <v>0</v>
      </c>
      <c r="DX79">
        <v>576.657</v>
      </c>
      <c r="DY79">
        <v>4.99931</v>
      </c>
      <c r="DZ79">
        <v>18864</v>
      </c>
      <c r="EA79">
        <v>13258.7</v>
      </c>
      <c r="EB79">
        <v>37.687</v>
      </c>
      <c r="EC79">
        <v>39.437</v>
      </c>
      <c r="ED79">
        <v>38.312</v>
      </c>
      <c r="EE79">
        <v>38.5</v>
      </c>
      <c r="EF79">
        <v>38.812</v>
      </c>
      <c r="EG79">
        <v>1454.58</v>
      </c>
      <c r="EH79">
        <v>40.36</v>
      </c>
      <c r="EI79">
        <v>0</v>
      </c>
      <c r="EJ79">
        <v>78.70000004768372</v>
      </c>
      <c r="EK79">
        <v>0</v>
      </c>
      <c r="EL79">
        <v>577.3548846153845</v>
      </c>
      <c r="EM79">
        <v>-4.142188022148048</v>
      </c>
      <c r="EN79">
        <v>618.3077240716118</v>
      </c>
      <c r="EO79">
        <v>18580.82692307692</v>
      </c>
      <c r="EP79">
        <v>15</v>
      </c>
      <c r="EQ79">
        <v>1658255159.5</v>
      </c>
      <c r="ER79" t="s">
        <v>671</v>
      </c>
      <c r="ES79">
        <v>1658255159.5</v>
      </c>
      <c r="ET79">
        <v>1658254876.6</v>
      </c>
      <c r="EU79">
        <v>53</v>
      </c>
      <c r="EV79">
        <v>-0.518</v>
      </c>
      <c r="EW79">
        <v>0.002</v>
      </c>
      <c r="EX79">
        <v>19.502</v>
      </c>
      <c r="EY79">
        <v>2.452</v>
      </c>
      <c r="EZ79">
        <v>310</v>
      </c>
      <c r="FA79">
        <v>12</v>
      </c>
      <c r="FB79">
        <v>0.19</v>
      </c>
      <c r="FC79">
        <v>0.02</v>
      </c>
      <c r="FD79">
        <v>-8.720163250000001</v>
      </c>
      <c r="FE79">
        <v>-1.375056697936229</v>
      </c>
      <c r="FF79">
        <v>0.1394008859797436</v>
      </c>
      <c r="FG79">
        <v>1</v>
      </c>
      <c r="FH79">
        <v>301.5519666666667</v>
      </c>
      <c r="FI79">
        <v>-4.921334816463146</v>
      </c>
      <c r="FJ79">
        <v>0.3587646845620244</v>
      </c>
      <c r="FK79">
        <v>1</v>
      </c>
      <c r="FL79">
        <v>3.931691</v>
      </c>
      <c r="FM79">
        <v>-0.2268682176360266</v>
      </c>
      <c r="FN79">
        <v>0.02494692734586764</v>
      </c>
      <c r="FO79">
        <v>1</v>
      </c>
      <c r="FP79">
        <v>15.47334</v>
      </c>
      <c r="FQ79">
        <v>-0.6534727474972261</v>
      </c>
      <c r="FR79">
        <v>0.04728365186122305</v>
      </c>
      <c r="FS79">
        <v>1</v>
      </c>
      <c r="FT79">
        <v>4</v>
      </c>
      <c r="FU79">
        <v>4</v>
      </c>
      <c r="FV79" t="s">
        <v>426</v>
      </c>
      <c r="FW79">
        <v>3.17335</v>
      </c>
      <c r="FX79">
        <v>2.79685</v>
      </c>
      <c r="FY79">
        <v>0.07540289999999999</v>
      </c>
      <c r="FZ79">
        <v>0.08215409999999999</v>
      </c>
      <c r="GA79">
        <v>0.0759717</v>
      </c>
      <c r="GB79">
        <v>0.070672</v>
      </c>
      <c r="GC79">
        <v>28593.9</v>
      </c>
      <c r="GD79">
        <v>22631.9</v>
      </c>
      <c r="GE79">
        <v>29053.2</v>
      </c>
      <c r="GF79">
        <v>24128.1</v>
      </c>
      <c r="GG79">
        <v>33971.2</v>
      </c>
      <c r="GH79">
        <v>32758.4</v>
      </c>
      <c r="GI79">
        <v>40391.5</v>
      </c>
      <c r="GJ79">
        <v>39373.6</v>
      </c>
      <c r="GK79">
        <v>2.12723</v>
      </c>
      <c r="GL79">
        <v>1.77827</v>
      </c>
      <c r="GM79">
        <v>0.128143</v>
      </c>
      <c r="GN79">
        <v>0</v>
      </c>
      <c r="GO79">
        <v>26.6654</v>
      </c>
      <c r="GP79">
        <v>999.9</v>
      </c>
      <c r="GQ79">
        <v>35.6</v>
      </c>
      <c r="GR79">
        <v>36.6</v>
      </c>
      <c r="GS79">
        <v>21.7296</v>
      </c>
      <c r="GT79">
        <v>63.9277</v>
      </c>
      <c r="GU79">
        <v>35.004</v>
      </c>
      <c r="GV79">
        <v>1</v>
      </c>
      <c r="GW79">
        <v>0.357381</v>
      </c>
      <c r="GX79">
        <v>6.80658</v>
      </c>
      <c r="GY79">
        <v>20.1397</v>
      </c>
      <c r="GZ79">
        <v>5.22463</v>
      </c>
      <c r="HA79">
        <v>11.9167</v>
      </c>
      <c r="HB79">
        <v>4.96405</v>
      </c>
      <c r="HC79">
        <v>3.29192</v>
      </c>
      <c r="HD79">
        <v>9999</v>
      </c>
      <c r="HE79">
        <v>9999</v>
      </c>
      <c r="HF79">
        <v>9999</v>
      </c>
      <c r="HG79">
        <v>999.9</v>
      </c>
      <c r="HH79">
        <v>1.8774</v>
      </c>
      <c r="HI79">
        <v>1.87564</v>
      </c>
      <c r="HJ79">
        <v>1.8744</v>
      </c>
      <c r="HK79">
        <v>1.87363</v>
      </c>
      <c r="HL79">
        <v>1.87509</v>
      </c>
      <c r="HM79">
        <v>1.86996</v>
      </c>
      <c r="HN79">
        <v>1.87416</v>
      </c>
      <c r="HO79">
        <v>1.87926</v>
      </c>
      <c r="HP79">
        <v>0</v>
      </c>
      <c r="HQ79">
        <v>0</v>
      </c>
      <c r="HR79">
        <v>0</v>
      </c>
      <c r="HS79">
        <v>0</v>
      </c>
      <c r="HT79" t="s">
        <v>419</v>
      </c>
      <c r="HU79" t="s">
        <v>420</v>
      </c>
      <c r="HV79" t="s">
        <v>421</v>
      </c>
      <c r="HW79" t="s">
        <v>422</v>
      </c>
      <c r="HX79" t="s">
        <v>422</v>
      </c>
      <c r="HY79" t="s">
        <v>421</v>
      </c>
      <c r="HZ79">
        <v>0</v>
      </c>
      <c r="IA79">
        <v>100</v>
      </c>
      <c r="IB79">
        <v>100</v>
      </c>
      <c r="IC79">
        <v>19.502</v>
      </c>
      <c r="ID79">
        <v>2.6565</v>
      </c>
      <c r="IE79">
        <v>14.86188900702599</v>
      </c>
      <c r="IF79">
        <v>0.01978926573752289</v>
      </c>
      <c r="IG79">
        <v>-7.274561305773912E-06</v>
      </c>
      <c r="IH79">
        <v>1.119864253144479E-09</v>
      </c>
      <c r="II79">
        <v>1.431044793652242</v>
      </c>
      <c r="IJ79">
        <v>0.1326643661050919</v>
      </c>
      <c r="IK79">
        <v>-0.003773007815557471</v>
      </c>
      <c r="IL79">
        <v>7.139450426060361E-05</v>
      </c>
      <c r="IM79">
        <v>-10</v>
      </c>
      <c r="IN79">
        <v>1836</v>
      </c>
      <c r="IO79">
        <v>-0</v>
      </c>
      <c r="IP79">
        <v>23</v>
      </c>
      <c r="IQ79">
        <v>4.5</v>
      </c>
      <c r="IR79">
        <v>4.4</v>
      </c>
      <c r="IS79">
        <v>0.838623</v>
      </c>
      <c r="IT79">
        <v>2.44751</v>
      </c>
      <c r="IU79">
        <v>1.42578</v>
      </c>
      <c r="IV79">
        <v>2.27661</v>
      </c>
      <c r="IW79">
        <v>1.54785</v>
      </c>
      <c r="IX79">
        <v>2.40356</v>
      </c>
      <c r="IY79">
        <v>39.6167</v>
      </c>
      <c r="IZ79">
        <v>13.0463</v>
      </c>
      <c r="JA79">
        <v>18</v>
      </c>
      <c r="JB79">
        <v>639.023</v>
      </c>
      <c r="JC79">
        <v>397.947</v>
      </c>
      <c r="JD79">
        <v>15.909</v>
      </c>
      <c r="JE79">
        <v>31.3713</v>
      </c>
      <c r="JF79">
        <v>29.9962</v>
      </c>
      <c r="JG79">
        <v>31.1825</v>
      </c>
      <c r="JH79">
        <v>31.0956</v>
      </c>
      <c r="JI79">
        <v>16.8023</v>
      </c>
      <c r="JJ79">
        <v>43.9496</v>
      </c>
      <c r="JK79">
        <v>0</v>
      </c>
      <c r="JL79">
        <v>16.7561</v>
      </c>
      <c r="JM79">
        <v>309.6</v>
      </c>
      <c r="JN79">
        <v>11.2736</v>
      </c>
      <c r="JO79">
        <v>95.0951</v>
      </c>
      <c r="JP79">
        <v>100.166</v>
      </c>
    </row>
    <row r="80" spans="1:276">
      <c r="A80">
        <v>64</v>
      </c>
      <c r="B80">
        <v>1658255280.5</v>
      </c>
      <c r="C80">
        <v>13739.90000009537</v>
      </c>
      <c r="D80" t="s">
        <v>672</v>
      </c>
      <c r="E80" t="s">
        <v>673</v>
      </c>
      <c r="F80" t="s">
        <v>408</v>
      </c>
      <c r="G80" t="s">
        <v>601</v>
      </c>
      <c r="H80" t="s">
        <v>410</v>
      </c>
      <c r="J80" t="s">
        <v>541</v>
      </c>
      <c r="K80" t="s">
        <v>542</v>
      </c>
      <c r="L80" t="s">
        <v>662</v>
      </c>
      <c r="M80">
        <v>1658255280.5</v>
      </c>
      <c r="N80">
        <f>(O80)/1000</f>
        <v>0</v>
      </c>
      <c r="O80">
        <f>1000*CY80*AM80*(CU80-CV80)/(100*CN80*(1000-AM80*CU80))</f>
        <v>0</v>
      </c>
      <c r="P80">
        <f>CY80*AM80*(CT80-CS80*(1000-AM80*CV80)/(1000-AM80*CU80))/(100*CN80)</f>
        <v>0</v>
      </c>
      <c r="Q80">
        <f>CS80 - IF(AM80&gt;1, P80*CN80*100.0/(AO80*DG80), 0)</f>
        <v>0</v>
      </c>
      <c r="R80">
        <f>((X80-N80/2)*Q80-P80)/(X80+N80/2)</f>
        <v>0</v>
      </c>
      <c r="S80">
        <f>R80*(CZ80+DA80)/1000.0</f>
        <v>0</v>
      </c>
      <c r="T80">
        <f>(CS80 - IF(AM80&gt;1, P80*CN80*100.0/(AO80*DG80), 0))*(CZ80+DA80)/1000.0</f>
        <v>0</v>
      </c>
      <c r="U80">
        <f>2.0/((1/W80-1/V80)+SIGN(W80)*SQRT((1/W80-1/V80)*(1/W80-1/V80) + 4*CO80/((CO80+1)*(CO80+1))*(2*1/W80*1/V80-1/V80*1/V80)))</f>
        <v>0</v>
      </c>
      <c r="V80">
        <f>IF(LEFT(CP80,1)&lt;&gt;"0",IF(LEFT(CP80,1)="1",3.0,CQ80),$D$5+$E$5*(DG80*CZ80/($K$5*1000))+$F$5*(DG80*CZ80/($K$5*1000))*MAX(MIN(CN80,$J$5),$I$5)*MAX(MIN(CN80,$J$5),$I$5)+$G$5*MAX(MIN(CN80,$J$5),$I$5)*(DG80*CZ80/($K$5*1000))+$H$5*(DG80*CZ80/($K$5*1000))*(DG80*CZ80/($K$5*1000)))</f>
        <v>0</v>
      </c>
      <c r="W80">
        <f>N80*(1000-(1000*0.61365*exp(17.502*AA80/(240.97+AA80))/(CZ80+DA80)+CU80)/2)/(1000*0.61365*exp(17.502*AA80/(240.97+AA80))/(CZ80+DA80)-CU80)</f>
        <v>0</v>
      </c>
      <c r="X80">
        <f>1/((CO80+1)/(U80/1.6)+1/(V80/1.37)) + CO80/((CO80+1)/(U80/1.6) + CO80/(V80/1.37))</f>
        <v>0</v>
      </c>
      <c r="Y80">
        <f>(CJ80*CM80)</f>
        <v>0</v>
      </c>
      <c r="Z80">
        <f>(DB80+(Y80+2*0.95*5.67E-8*(((DB80+$B$7)+273)^4-(DB80+273)^4)-44100*N80)/(1.84*29.3*V80+8*0.95*5.67E-8*(DB80+273)^3))</f>
        <v>0</v>
      </c>
      <c r="AA80">
        <f>($C$7*DC80+$D$7*DD80+$E$7*Z80)</f>
        <v>0</v>
      </c>
      <c r="AB80">
        <f>0.61365*exp(17.502*AA80/(240.97+AA80))</f>
        <v>0</v>
      </c>
      <c r="AC80">
        <f>(AD80/AE80*100)</f>
        <v>0</v>
      </c>
      <c r="AD80">
        <f>CU80*(CZ80+DA80)/1000</f>
        <v>0</v>
      </c>
      <c r="AE80">
        <f>0.61365*exp(17.502*DB80/(240.97+DB80))</f>
        <v>0</v>
      </c>
      <c r="AF80">
        <f>(AB80-CU80*(CZ80+DA80)/1000)</f>
        <v>0</v>
      </c>
      <c r="AG80">
        <f>(-N80*44100)</f>
        <v>0</v>
      </c>
      <c r="AH80">
        <f>2*29.3*V80*0.92*(DB80-AA80)</f>
        <v>0</v>
      </c>
      <c r="AI80">
        <f>2*0.95*5.67E-8*(((DB80+$B$7)+273)^4-(AA80+273)^4)</f>
        <v>0</v>
      </c>
      <c r="AJ80">
        <f>Y80+AI80+AG80+AH80</f>
        <v>0</v>
      </c>
      <c r="AK80">
        <v>0</v>
      </c>
      <c r="AL80">
        <v>0</v>
      </c>
      <c r="AM80">
        <f>IF(AK80*$H$13&gt;=AO80,1.0,(AO80/(AO80-AK80*$H$13)))</f>
        <v>0</v>
      </c>
      <c r="AN80">
        <f>(AM80-1)*100</f>
        <v>0</v>
      </c>
      <c r="AO80">
        <f>MAX(0,($B$13+$C$13*DG80)/(1+$D$13*DG80)*CZ80/(DB80+273)*$E$13)</f>
        <v>0</v>
      </c>
      <c r="AP80" t="s">
        <v>414</v>
      </c>
      <c r="AQ80">
        <v>0</v>
      </c>
      <c r="AR80">
        <v>0</v>
      </c>
      <c r="AS80">
        <v>0</v>
      </c>
      <c r="AT80">
        <f>1-AR80/AS80</f>
        <v>0</v>
      </c>
      <c r="AU80">
        <v>-1</v>
      </c>
      <c r="AV80" t="s">
        <v>674</v>
      </c>
      <c r="AW80">
        <v>10518</v>
      </c>
      <c r="AX80">
        <v>566.32988</v>
      </c>
      <c r="AY80">
        <v>631.58</v>
      </c>
      <c r="AZ80">
        <f>1-AX80/AY80</f>
        <v>0</v>
      </c>
      <c r="BA80">
        <v>0.5</v>
      </c>
      <c r="BB80">
        <f>CK80</f>
        <v>0</v>
      </c>
      <c r="BC80">
        <f>P80</f>
        <v>0</v>
      </c>
      <c r="BD80">
        <f>AZ80*BA80*BB80</f>
        <v>0</v>
      </c>
      <c r="BE80">
        <f>(BC80-AU80)/BB80</f>
        <v>0</v>
      </c>
      <c r="BF80">
        <f>(AS80-AY80)/AY80</f>
        <v>0</v>
      </c>
      <c r="BG80">
        <f>AR80/(AT80+AR80/AY80)</f>
        <v>0</v>
      </c>
      <c r="BH80" t="s">
        <v>414</v>
      </c>
      <c r="BI80">
        <v>0</v>
      </c>
      <c r="BJ80">
        <f>IF(BI80&lt;&gt;0, BI80, BG80)</f>
        <v>0</v>
      </c>
      <c r="BK80">
        <f>1-BJ80/AY80</f>
        <v>0</v>
      </c>
      <c r="BL80">
        <f>(AY80-AX80)/(AY80-BJ80)</f>
        <v>0</v>
      </c>
      <c r="BM80">
        <f>(AS80-AY80)/(AS80-BJ80)</f>
        <v>0</v>
      </c>
      <c r="BN80">
        <f>(AY80-AX80)/(AY80-AR80)</f>
        <v>0</v>
      </c>
      <c r="BO80">
        <f>(AS80-AY80)/(AS80-AR80)</f>
        <v>0</v>
      </c>
      <c r="BP80">
        <f>(BL80*BJ80/AX80)</f>
        <v>0</v>
      </c>
      <c r="BQ80">
        <f>(1-BP80)</f>
        <v>0</v>
      </c>
      <c r="BR80" t="s">
        <v>414</v>
      </c>
      <c r="BS80" t="s">
        <v>414</v>
      </c>
      <c r="BT80" t="s">
        <v>414</v>
      </c>
      <c r="BU80" t="s">
        <v>414</v>
      </c>
      <c r="BV80" t="s">
        <v>414</v>
      </c>
      <c r="BW80" t="s">
        <v>414</v>
      </c>
      <c r="BX80" t="s">
        <v>414</v>
      </c>
      <c r="BY80" t="s">
        <v>414</v>
      </c>
      <c r="BZ80" t="s">
        <v>414</v>
      </c>
      <c r="CA80" t="s">
        <v>414</v>
      </c>
      <c r="CB80" t="s">
        <v>414</v>
      </c>
      <c r="CC80" t="s">
        <v>414</v>
      </c>
      <c r="CD80" t="s">
        <v>414</v>
      </c>
      <c r="CE80" t="s">
        <v>414</v>
      </c>
      <c r="CF80" t="s">
        <v>414</v>
      </c>
      <c r="CG80" t="s">
        <v>414</v>
      </c>
      <c r="CH80" t="s">
        <v>414</v>
      </c>
      <c r="CI80" t="s">
        <v>414</v>
      </c>
      <c r="CJ80">
        <f>$B$11*DH80+$C$11*DI80+$F$11*DT80*(1-DW80)</f>
        <v>0</v>
      </c>
      <c r="CK80">
        <f>CJ80*CL80</f>
        <v>0</v>
      </c>
      <c r="CL80">
        <f>($B$11*$D$9+$C$11*$D$9+$F$11*((EG80+DY80)/MAX(EG80+DY80+EH80, 0.1)*$I$9+EH80/MAX(EG80+DY80+EH80, 0.1)*$J$9))/($B$11+$C$11+$F$11)</f>
        <v>0</v>
      </c>
      <c r="CM80">
        <f>($B$11*$K$9+$C$11*$K$9+$F$11*((EG80+DY80)/MAX(EG80+DY80+EH80, 0.1)*$P$9+EH80/MAX(EG80+DY80+EH80, 0.1)*$Q$9))/($B$11+$C$11+$F$11)</f>
        <v>0</v>
      </c>
      <c r="CN80">
        <v>6</v>
      </c>
      <c r="CO80">
        <v>0.5</v>
      </c>
      <c r="CP80" t="s">
        <v>416</v>
      </c>
      <c r="CQ80">
        <v>2</v>
      </c>
      <c r="CR80">
        <v>1658255280.5</v>
      </c>
      <c r="CS80">
        <v>199.554</v>
      </c>
      <c r="CT80">
        <v>204.801</v>
      </c>
      <c r="CU80">
        <v>26.5384</v>
      </c>
      <c r="CV80">
        <v>25.8748</v>
      </c>
      <c r="CW80">
        <v>182.199</v>
      </c>
      <c r="CX80">
        <v>23.1784</v>
      </c>
      <c r="CY80">
        <v>600.282</v>
      </c>
      <c r="CZ80">
        <v>101.056</v>
      </c>
      <c r="DA80">
        <v>0.100548</v>
      </c>
      <c r="DB80">
        <v>24.8876</v>
      </c>
      <c r="DC80">
        <v>30.2568</v>
      </c>
      <c r="DD80">
        <v>999.9</v>
      </c>
      <c r="DE80">
        <v>0</v>
      </c>
      <c r="DF80">
        <v>0</v>
      </c>
      <c r="DG80">
        <v>9980.620000000001</v>
      </c>
      <c r="DH80">
        <v>0</v>
      </c>
      <c r="DI80">
        <v>1336.04</v>
      </c>
      <c r="DJ80">
        <v>-4.88704</v>
      </c>
      <c r="DK80">
        <v>205.365</v>
      </c>
      <c r="DL80">
        <v>210.241</v>
      </c>
      <c r="DM80">
        <v>0.67164</v>
      </c>
      <c r="DN80">
        <v>204.801</v>
      </c>
      <c r="DO80">
        <v>25.8748</v>
      </c>
      <c r="DP80">
        <v>2.68266</v>
      </c>
      <c r="DQ80">
        <v>2.61479</v>
      </c>
      <c r="DR80">
        <v>22.1793</v>
      </c>
      <c r="DS80">
        <v>21.7592</v>
      </c>
      <c r="DT80">
        <v>1500.12</v>
      </c>
      <c r="DU80">
        <v>0.972996</v>
      </c>
      <c r="DV80">
        <v>0.0270035</v>
      </c>
      <c r="DW80">
        <v>0</v>
      </c>
      <c r="DX80">
        <v>565.73</v>
      </c>
      <c r="DY80">
        <v>4.99931</v>
      </c>
      <c r="DZ80">
        <v>17639.4</v>
      </c>
      <c r="EA80">
        <v>13260.3</v>
      </c>
      <c r="EB80">
        <v>37.75</v>
      </c>
      <c r="EC80">
        <v>39.437</v>
      </c>
      <c r="ED80">
        <v>38.375</v>
      </c>
      <c r="EE80">
        <v>38.687</v>
      </c>
      <c r="EF80">
        <v>38.812</v>
      </c>
      <c r="EG80">
        <v>1454.75</v>
      </c>
      <c r="EH80">
        <v>40.37</v>
      </c>
      <c r="EI80">
        <v>0</v>
      </c>
      <c r="EJ80">
        <v>140.5</v>
      </c>
      <c r="EK80">
        <v>0</v>
      </c>
      <c r="EL80">
        <v>566.32988</v>
      </c>
      <c r="EM80">
        <v>-3.241846148081257</v>
      </c>
      <c r="EN80">
        <v>6765.946162743279</v>
      </c>
      <c r="EO80">
        <v>16341.66</v>
      </c>
      <c r="EP80">
        <v>15</v>
      </c>
      <c r="EQ80">
        <v>1658255299</v>
      </c>
      <c r="ER80" t="s">
        <v>675</v>
      </c>
      <c r="ES80">
        <v>1658255299</v>
      </c>
      <c r="ET80">
        <v>1658255298.5</v>
      </c>
      <c r="EU80">
        <v>54</v>
      </c>
      <c r="EV80">
        <v>-0.453</v>
      </c>
      <c r="EW80">
        <v>0.04</v>
      </c>
      <c r="EX80">
        <v>17.355</v>
      </c>
      <c r="EY80">
        <v>3.36</v>
      </c>
      <c r="EZ80">
        <v>205</v>
      </c>
      <c r="FA80">
        <v>26</v>
      </c>
      <c r="FB80">
        <v>0.38</v>
      </c>
      <c r="FC80">
        <v>0.1</v>
      </c>
      <c r="FD80">
        <v>-4.723659024390243</v>
      </c>
      <c r="FE80">
        <v>-1.107853170731708</v>
      </c>
      <c r="FF80">
        <v>0.113646137054195</v>
      </c>
      <c r="FG80">
        <v>1</v>
      </c>
      <c r="FH80">
        <v>200.0087096774194</v>
      </c>
      <c r="FI80">
        <v>-0.7178709677417774</v>
      </c>
      <c r="FJ80">
        <v>0.058724723346765</v>
      </c>
      <c r="FK80">
        <v>1</v>
      </c>
      <c r="FL80">
        <v>-0.1576340292682927</v>
      </c>
      <c r="FM80">
        <v>4.42716698675958</v>
      </c>
      <c r="FN80">
        <v>0.4365623829570687</v>
      </c>
      <c r="FO80">
        <v>0</v>
      </c>
      <c r="FP80">
        <v>25.89681935483871</v>
      </c>
      <c r="FQ80">
        <v>4.393267741935505</v>
      </c>
      <c r="FR80">
        <v>0.3274690454904438</v>
      </c>
      <c r="FS80">
        <v>0</v>
      </c>
      <c r="FT80">
        <v>2</v>
      </c>
      <c r="FU80">
        <v>4</v>
      </c>
      <c r="FV80" t="s">
        <v>478</v>
      </c>
      <c r="FW80">
        <v>3.1734</v>
      </c>
      <c r="FX80">
        <v>2.79735</v>
      </c>
      <c r="FY80">
        <v>0.0516744</v>
      </c>
      <c r="FZ80">
        <v>0.0577332</v>
      </c>
      <c r="GA80">
        <v>0.117091</v>
      </c>
      <c r="GB80">
        <v>0.126325</v>
      </c>
      <c r="GC80">
        <v>29322.6</v>
      </c>
      <c r="GD80">
        <v>23230.3</v>
      </c>
      <c r="GE80">
        <v>29047.7</v>
      </c>
      <c r="GF80">
        <v>24124</v>
      </c>
      <c r="GG80">
        <v>32439.5</v>
      </c>
      <c r="GH80">
        <v>30775.1</v>
      </c>
      <c r="GI80">
        <v>40385.7</v>
      </c>
      <c r="GJ80">
        <v>39364.7</v>
      </c>
      <c r="GK80">
        <v>2.12505</v>
      </c>
      <c r="GL80">
        <v>1.80965</v>
      </c>
      <c r="GM80">
        <v>0.213154</v>
      </c>
      <c r="GN80">
        <v>0</v>
      </c>
      <c r="GO80">
        <v>26.7794</v>
      </c>
      <c r="GP80">
        <v>999.9</v>
      </c>
      <c r="GQ80">
        <v>58.6</v>
      </c>
      <c r="GR80">
        <v>36.8</v>
      </c>
      <c r="GS80">
        <v>36.1636</v>
      </c>
      <c r="GT80">
        <v>62.1878</v>
      </c>
      <c r="GU80">
        <v>34.5192</v>
      </c>
      <c r="GV80">
        <v>1</v>
      </c>
      <c r="GW80">
        <v>0.319207</v>
      </c>
      <c r="GX80">
        <v>1.53541</v>
      </c>
      <c r="GY80">
        <v>20.2576</v>
      </c>
      <c r="GZ80">
        <v>5.22702</v>
      </c>
      <c r="HA80">
        <v>11.9131</v>
      </c>
      <c r="HB80">
        <v>4.96375</v>
      </c>
      <c r="HC80">
        <v>3.292</v>
      </c>
      <c r="HD80">
        <v>9999</v>
      </c>
      <c r="HE80">
        <v>9999</v>
      </c>
      <c r="HF80">
        <v>9999</v>
      </c>
      <c r="HG80">
        <v>999.9</v>
      </c>
      <c r="HH80">
        <v>1.87744</v>
      </c>
      <c r="HI80">
        <v>1.87576</v>
      </c>
      <c r="HJ80">
        <v>1.87446</v>
      </c>
      <c r="HK80">
        <v>1.87369</v>
      </c>
      <c r="HL80">
        <v>1.87513</v>
      </c>
      <c r="HM80">
        <v>1.87002</v>
      </c>
      <c r="HN80">
        <v>1.87424</v>
      </c>
      <c r="HO80">
        <v>1.87928</v>
      </c>
      <c r="HP80">
        <v>0</v>
      </c>
      <c r="HQ80">
        <v>0</v>
      </c>
      <c r="HR80">
        <v>0</v>
      </c>
      <c r="HS80">
        <v>0</v>
      </c>
      <c r="HT80" t="s">
        <v>419</v>
      </c>
      <c r="HU80" t="s">
        <v>420</v>
      </c>
      <c r="HV80" t="s">
        <v>421</v>
      </c>
      <c r="HW80" t="s">
        <v>422</v>
      </c>
      <c r="HX80" t="s">
        <v>422</v>
      </c>
      <c r="HY80" t="s">
        <v>421</v>
      </c>
      <c r="HZ80">
        <v>0</v>
      </c>
      <c r="IA80">
        <v>100</v>
      </c>
      <c r="IB80">
        <v>100</v>
      </c>
      <c r="IC80">
        <v>17.355</v>
      </c>
      <c r="ID80">
        <v>3.36</v>
      </c>
      <c r="IE80">
        <v>14.34352721433341</v>
      </c>
      <c r="IF80">
        <v>0.01978926573752289</v>
      </c>
      <c r="IG80">
        <v>-7.274561305773912E-06</v>
      </c>
      <c r="IH80">
        <v>1.119864253144479E-09</v>
      </c>
      <c r="II80">
        <v>1.431044793652242</v>
      </c>
      <c r="IJ80">
        <v>0.1326643661050919</v>
      </c>
      <c r="IK80">
        <v>-0.003773007815557471</v>
      </c>
      <c r="IL80">
        <v>7.139450426060361E-05</v>
      </c>
      <c r="IM80">
        <v>-10</v>
      </c>
      <c r="IN80">
        <v>1836</v>
      </c>
      <c r="IO80">
        <v>-0</v>
      </c>
      <c r="IP80">
        <v>23</v>
      </c>
      <c r="IQ80">
        <v>2</v>
      </c>
      <c r="IR80">
        <v>6.7</v>
      </c>
      <c r="IS80">
        <v>0.610352</v>
      </c>
      <c r="IT80">
        <v>2.46826</v>
      </c>
      <c r="IU80">
        <v>1.42578</v>
      </c>
      <c r="IV80">
        <v>2.27539</v>
      </c>
      <c r="IW80">
        <v>1.54785</v>
      </c>
      <c r="IX80">
        <v>2.41089</v>
      </c>
      <c r="IY80">
        <v>39.868</v>
      </c>
      <c r="IZ80">
        <v>13.0901</v>
      </c>
      <c r="JA80">
        <v>18</v>
      </c>
      <c r="JB80">
        <v>637.134</v>
      </c>
      <c r="JC80">
        <v>415.363</v>
      </c>
      <c r="JD80">
        <v>22.5728</v>
      </c>
      <c r="JE80">
        <v>31.2856</v>
      </c>
      <c r="JF80">
        <v>29.9994</v>
      </c>
      <c r="JG80">
        <v>31.1593</v>
      </c>
      <c r="JH80">
        <v>31.0706</v>
      </c>
      <c r="JI80">
        <v>12.2319</v>
      </c>
      <c r="JJ80">
        <v>35.7646</v>
      </c>
      <c r="JK80">
        <v>96.1224</v>
      </c>
      <c r="JL80">
        <v>22.7639</v>
      </c>
      <c r="JM80">
        <v>204.985</v>
      </c>
      <c r="JN80">
        <v>13.1817</v>
      </c>
      <c r="JO80">
        <v>95.0797</v>
      </c>
      <c r="JP80">
        <v>100.145</v>
      </c>
    </row>
    <row r="81" spans="1:276">
      <c r="A81">
        <v>65</v>
      </c>
      <c r="B81">
        <v>1658255420</v>
      </c>
      <c r="C81">
        <v>13879.40000009537</v>
      </c>
      <c r="D81" t="s">
        <v>676</v>
      </c>
      <c r="E81" t="s">
        <v>677</v>
      </c>
      <c r="F81" t="s">
        <v>408</v>
      </c>
      <c r="G81" t="s">
        <v>601</v>
      </c>
      <c r="H81" t="s">
        <v>410</v>
      </c>
      <c r="J81" t="s">
        <v>541</v>
      </c>
      <c r="K81" t="s">
        <v>542</v>
      </c>
      <c r="L81" t="s">
        <v>662</v>
      </c>
      <c r="M81">
        <v>1658255420</v>
      </c>
      <c r="N81">
        <f>(O81)/1000</f>
        <v>0</v>
      </c>
      <c r="O81">
        <f>1000*CY81*AM81*(CU81-CV81)/(100*CN81*(1000-AM81*CU81))</f>
        <v>0</v>
      </c>
      <c r="P81">
        <f>CY81*AM81*(CT81-CS81*(1000-AM81*CV81)/(1000-AM81*CU81))/(100*CN81)</f>
        <v>0</v>
      </c>
      <c r="Q81">
        <f>CS81 - IF(AM81&gt;1, P81*CN81*100.0/(AO81*DG81), 0)</f>
        <v>0</v>
      </c>
      <c r="R81">
        <f>((X81-N81/2)*Q81-P81)/(X81+N81/2)</f>
        <v>0</v>
      </c>
      <c r="S81">
        <f>R81*(CZ81+DA81)/1000.0</f>
        <v>0</v>
      </c>
      <c r="T81">
        <f>(CS81 - IF(AM81&gt;1, P81*CN81*100.0/(AO81*DG81), 0))*(CZ81+DA81)/1000.0</f>
        <v>0</v>
      </c>
      <c r="U81">
        <f>2.0/((1/W81-1/V81)+SIGN(W81)*SQRT((1/W81-1/V81)*(1/W81-1/V81) + 4*CO81/((CO81+1)*(CO81+1))*(2*1/W81*1/V81-1/V81*1/V81)))</f>
        <v>0</v>
      </c>
      <c r="V81">
        <f>IF(LEFT(CP81,1)&lt;&gt;"0",IF(LEFT(CP81,1)="1",3.0,CQ81),$D$5+$E$5*(DG81*CZ81/($K$5*1000))+$F$5*(DG81*CZ81/($K$5*1000))*MAX(MIN(CN81,$J$5),$I$5)*MAX(MIN(CN81,$J$5),$I$5)+$G$5*MAX(MIN(CN81,$J$5),$I$5)*(DG81*CZ81/($K$5*1000))+$H$5*(DG81*CZ81/($K$5*1000))*(DG81*CZ81/($K$5*1000)))</f>
        <v>0</v>
      </c>
      <c r="W81">
        <f>N81*(1000-(1000*0.61365*exp(17.502*AA81/(240.97+AA81))/(CZ81+DA81)+CU81)/2)/(1000*0.61365*exp(17.502*AA81/(240.97+AA81))/(CZ81+DA81)-CU81)</f>
        <v>0</v>
      </c>
      <c r="X81">
        <f>1/((CO81+1)/(U81/1.6)+1/(V81/1.37)) + CO81/((CO81+1)/(U81/1.6) + CO81/(V81/1.37))</f>
        <v>0</v>
      </c>
      <c r="Y81">
        <f>(CJ81*CM81)</f>
        <v>0</v>
      </c>
      <c r="Z81">
        <f>(DB81+(Y81+2*0.95*5.67E-8*(((DB81+$B$7)+273)^4-(DB81+273)^4)-44100*N81)/(1.84*29.3*V81+8*0.95*5.67E-8*(DB81+273)^3))</f>
        <v>0</v>
      </c>
      <c r="AA81">
        <f>($C$7*DC81+$D$7*DD81+$E$7*Z81)</f>
        <v>0</v>
      </c>
      <c r="AB81">
        <f>0.61365*exp(17.502*AA81/(240.97+AA81))</f>
        <v>0</v>
      </c>
      <c r="AC81">
        <f>(AD81/AE81*100)</f>
        <v>0</v>
      </c>
      <c r="AD81">
        <f>CU81*(CZ81+DA81)/1000</f>
        <v>0</v>
      </c>
      <c r="AE81">
        <f>0.61365*exp(17.502*DB81/(240.97+DB81))</f>
        <v>0</v>
      </c>
      <c r="AF81">
        <f>(AB81-CU81*(CZ81+DA81)/1000)</f>
        <v>0</v>
      </c>
      <c r="AG81">
        <f>(-N81*44100)</f>
        <v>0</v>
      </c>
      <c r="AH81">
        <f>2*29.3*V81*0.92*(DB81-AA81)</f>
        <v>0</v>
      </c>
      <c r="AI81">
        <f>2*0.95*5.67E-8*(((DB81+$B$7)+273)^4-(AA81+273)^4)</f>
        <v>0</v>
      </c>
      <c r="AJ81">
        <f>Y81+AI81+AG81+AH81</f>
        <v>0</v>
      </c>
      <c r="AK81">
        <v>11</v>
      </c>
      <c r="AL81">
        <v>1</v>
      </c>
      <c r="AM81">
        <f>IF(AK81*$H$13&gt;=AO81,1.0,(AO81/(AO81-AK81*$H$13)))</f>
        <v>0</v>
      </c>
      <c r="AN81">
        <f>(AM81-1)*100</f>
        <v>0</v>
      </c>
      <c r="AO81">
        <f>MAX(0,($B$13+$C$13*DG81)/(1+$D$13*DG81)*CZ81/(DB81+273)*$E$13)</f>
        <v>0</v>
      </c>
      <c r="AP81" t="s">
        <v>414</v>
      </c>
      <c r="AQ81">
        <v>0</v>
      </c>
      <c r="AR81">
        <v>0</v>
      </c>
      <c r="AS81">
        <v>0</v>
      </c>
      <c r="AT81">
        <f>1-AR81/AS81</f>
        <v>0</v>
      </c>
      <c r="AU81">
        <v>-1</v>
      </c>
      <c r="AV81" t="s">
        <v>678</v>
      </c>
      <c r="AW81">
        <v>10518.5</v>
      </c>
      <c r="AX81">
        <v>566.8131538461538</v>
      </c>
      <c r="AY81">
        <v>623.41</v>
      </c>
      <c r="AZ81">
        <f>1-AX81/AY81</f>
        <v>0</v>
      </c>
      <c r="BA81">
        <v>0.5</v>
      </c>
      <c r="BB81">
        <f>CK81</f>
        <v>0</v>
      </c>
      <c r="BC81">
        <f>P81</f>
        <v>0</v>
      </c>
      <c r="BD81">
        <f>AZ81*BA81*BB81</f>
        <v>0</v>
      </c>
      <c r="BE81">
        <f>(BC81-AU81)/BB81</f>
        <v>0</v>
      </c>
      <c r="BF81">
        <f>(AS81-AY81)/AY81</f>
        <v>0</v>
      </c>
      <c r="BG81">
        <f>AR81/(AT81+AR81/AY81)</f>
        <v>0</v>
      </c>
      <c r="BH81" t="s">
        <v>414</v>
      </c>
      <c r="BI81">
        <v>0</v>
      </c>
      <c r="BJ81">
        <f>IF(BI81&lt;&gt;0, BI81, BG81)</f>
        <v>0</v>
      </c>
      <c r="BK81">
        <f>1-BJ81/AY81</f>
        <v>0</v>
      </c>
      <c r="BL81">
        <f>(AY81-AX81)/(AY81-BJ81)</f>
        <v>0</v>
      </c>
      <c r="BM81">
        <f>(AS81-AY81)/(AS81-BJ81)</f>
        <v>0</v>
      </c>
      <c r="BN81">
        <f>(AY81-AX81)/(AY81-AR81)</f>
        <v>0</v>
      </c>
      <c r="BO81">
        <f>(AS81-AY81)/(AS81-AR81)</f>
        <v>0</v>
      </c>
      <c r="BP81">
        <f>(BL81*BJ81/AX81)</f>
        <v>0</v>
      </c>
      <c r="BQ81">
        <f>(1-BP81)</f>
        <v>0</v>
      </c>
      <c r="BR81" t="s">
        <v>414</v>
      </c>
      <c r="BS81" t="s">
        <v>414</v>
      </c>
      <c r="BT81" t="s">
        <v>414</v>
      </c>
      <c r="BU81" t="s">
        <v>414</v>
      </c>
      <c r="BV81" t="s">
        <v>414</v>
      </c>
      <c r="BW81" t="s">
        <v>414</v>
      </c>
      <c r="BX81" t="s">
        <v>414</v>
      </c>
      <c r="BY81" t="s">
        <v>414</v>
      </c>
      <c r="BZ81" t="s">
        <v>414</v>
      </c>
      <c r="CA81" t="s">
        <v>414</v>
      </c>
      <c r="CB81" t="s">
        <v>414</v>
      </c>
      <c r="CC81" t="s">
        <v>414</v>
      </c>
      <c r="CD81" t="s">
        <v>414</v>
      </c>
      <c r="CE81" t="s">
        <v>414</v>
      </c>
      <c r="CF81" t="s">
        <v>414</v>
      </c>
      <c r="CG81" t="s">
        <v>414</v>
      </c>
      <c r="CH81" t="s">
        <v>414</v>
      </c>
      <c r="CI81" t="s">
        <v>414</v>
      </c>
      <c r="CJ81">
        <f>$B$11*DH81+$C$11*DI81+$F$11*DT81*(1-DW81)</f>
        <v>0</v>
      </c>
      <c r="CK81">
        <f>CJ81*CL81</f>
        <v>0</v>
      </c>
      <c r="CL81">
        <f>($B$11*$D$9+$C$11*$D$9+$F$11*((EG81+DY81)/MAX(EG81+DY81+EH81, 0.1)*$I$9+EH81/MAX(EG81+DY81+EH81, 0.1)*$J$9))/($B$11+$C$11+$F$11)</f>
        <v>0</v>
      </c>
      <c r="CM81">
        <f>($B$11*$K$9+$C$11*$K$9+$F$11*((EG81+DY81)/MAX(EG81+DY81+EH81, 0.1)*$P$9+EH81/MAX(EG81+DY81+EH81, 0.1)*$Q$9))/($B$11+$C$11+$F$11)</f>
        <v>0</v>
      </c>
      <c r="CN81">
        <v>6</v>
      </c>
      <c r="CO81">
        <v>0.5</v>
      </c>
      <c r="CP81" t="s">
        <v>416</v>
      </c>
      <c r="CQ81">
        <v>2</v>
      </c>
      <c r="CR81">
        <v>1658255420</v>
      </c>
      <c r="CS81">
        <v>101.775</v>
      </c>
      <c r="CT81">
        <v>102.468</v>
      </c>
      <c r="CU81">
        <v>24.155</v>
      </c>
      <c r="CV81">
        <v>25.7269</v>
      </c>
      <c r="CW81">
        <v>85.96169999999999</v>
      </c>
      <c r="CX81">
        <v>20.9161</v>
      </c>
      <c r="CY81">
        <v>735.626</v>
      </c>
      <c r="CZ81">
        <v>101.057</v>
      </c>
      <c r="DA81">
        <v>0.0922309</v>
      </c>
      <c r="DB81">
        <v>26.4672</v>
      </c>
      <c r="DC81">
        <v>31.8445</v>
      </c>
      <c r="DD81">
        <v>999.9</v>
      </c>
      <c r="DE81">
        <v>0</v>
      </c>
      <c r="DF81">
        <v>0</v>
      </c>
      <c r="DG81">
        <v>10068.8</v>
      </c>
      <c r="DH81">
        <v>0</v>
      </c>
      <c r="DI81">
        <v>1328.23</v>
      </c>
      <c r="DJ81">
        <v>-0.693047</v>
      </c>
      <c r="DK81">
        <v>104.294</v>
      </c>
      <c r="DL81">
        <v>105.174</v>
      </c>
      <c r="DM81">
        <v>-1.57193</v>
      </c>
      <c r="DN81">
        <v>102.468</v>
      </c>
      <c r="DO81">
        <v>25.7269</v>
      </c>
      <c r="DP81">
        <v>2.44104</v>
      </c>
      <c r="DQ81">
        <v>2.59989</v>
      </c>
      <c r="DR81">
        <v>20.6386</v>
      </c>
      <c r="DS81">
        <v>21.6657</v>
      </c>
      <c r="DT81">
        <v>1500.03</v>
      </c>
      <c r="DU81">
        <v>0.973012</v>
      </c>
      <c r="DV81">
        <v>0.0269881</v>
      </c>
      <c r="DW81">
        <v>0</v>
      </c>
      <c r="DX81">
        <v>566.336</v>
      </c>
      <c r="DY81">
        <v>4.99931</v>
      </c>
      <c r="DZ81">
        <v>19354.7</v>
      </c>
      <c r="EA81">
        <v>13259.6</v>
      </c>
      <c r="EB81">
        <v>37.937</v>
      </c>
      <c r="EC81">
        <v>39.562</v>
      </c>
      <c r="ED81">
        <v>38.5</v>
      </c>
      <c r="EE81">
        <v>38.937</v>
      </c>
      <c r="EF81">
        <v>39.187</v>
      </c>
      <c r="EG81">
        <v>1454.68</v>
      </c>
      <c r="EH81">
        <v>40.35</v>
      </c>
      <c r="EI81">
        <v>0</v>
      </c>
      <c r="EJ81">
        <v>139.1000001430511</v>
      </c>
      <c r="EK81">
        <v>0</v>
      </c>
      <c r="EL81">
        <v>566.8131538461538</v>
      </c>
      <c r="EM81">
        <v>-1.666666669014371</v>
      </c>
      <c r="EN81">
        <v>1380.717944498425</v>
      </c>
      <c r="EO81">
        <v>19596.4</v>
      </c>
      <c r="EP81">
        <v>15</v>
      </c>
      <c r="EQ81">
        <v>1658255361</v>
      </c>
      <c r="ER81" t="s">
        <v>679</v>
      </c>
      <c r="ES81">
        <v>1658255357</v>
      </c>
      <c r="ET81">
        <v>1658255361</v>
      </c>
      <c r="EU81">
        <v>55</v>
      </c>
      <c r="EV81">
        <v>0.274</v>
      </c>
      <c r="EW81">
        <v>-0.008999999999999999</v>
      </c>
      <c r="EX81">
        <v>15.891</v>
      </c>
      <c r="EY81">
        <v>3.35</v>
      </c>
      <c r="EZ81">
        <v>106</v>
      </c>
      <c r="FA81">
        <v>26</v>
      </c>
      <c r="FB81">
        <v>0.31</v>
      </c>
      <c r="FC81">
        <v>0.04</v>
      </c>
      <c r="FD81">
        <v>-1.34397896</v>
      </c>
      <c r="FE81">
        <v>-24.06259209906192</v>
      </c>
      <c r="FF81">
        <v>4.012366168591982</v>
      </c>
      <c r="FG81">
        <v>0</v>
      </c>
      <c r="FH81">
        <v>99.98925666666666</v>
      </c>
      <c r="FI81">
        <v>22.86261624026688</v>
      </c>
      <c r="FJ81">
        <v>1.682399024742808</v>
      </c>
      <c r="FK81">
        <v>0</v>
      </c>
      <c r="FL81">
        <v>-1.243131825</v>
      </c>
      <c r="FM81">
        <v>2.7259217673546</v>
      </c>
      <c r="FN81">
        <v>0.5108085251130744</v>
      </c>
      <c r="FO81">
        <v>0</v>
      </c>
      <c r="FP81">
        <v>24.64436333333334</v>
      </c>
      <c r="FQ81">
        <v>-1.067983982202557</v>
      </c>
      <c r="FR81">
        <v>0.1899221340152034</v>
      </c>
      <c r="FS81">
        <v>0</v>
      </c>
      <c r="FT81">
        <v>0</v>
      </c>
      <c r="FU81">
        <v>4</v>
      </c>
      <c r="FV81" t="s">
        <v>680</v>
      </c>
      <c r="FW81">
        <v>3.4119</v>
      </c>
      <c r="FX81">
        <v>2.79117</v>
      </c>
      <c r="FY81">
        <v>0.0252984</v>
      </c>
      <c r="FZ81">
        <v>0.0302059</v>
      </c>
      <c r="GA81">
        <v>0.108941</v>
      </c>
      <c r="GB81">
        <v>0.125843</v>
      </c>
      <c r="GC81">
        <v>30136.4</v>
      </c>
      <c r="GD81">
        <v>23905.5</v>
      </c>
      <c r="GE81">
        <v>29045.4</v>
      </c>
      <c r="GF81">
        <v>24120.1</v>
      </c>
      <c r="GG81">
        <v>32736.4</v>
      </c>
      <c r="GH81">
        <v>30786.1</v>
      </c>
      <c r="GI81">
        <v>40379.8</v>
      </c>
      <c r="GJ81">
        <v>39358.5</v>
      </c>
      <c r="GK81">
        <v>2.26512</v>
      </c>
      <c r="GL81">
        <v>1.3518</v>
      </c>
      <c r="GM81">
        <v>0.250034</v>
      </c>
      <c r="GN81">
        <v>0</v>
      </c>
      <c r="GO81">
        <v>27.7741</v>
      </c>
      <c r="GP81">
        <v>999.9</v>
      </c>
      <c r="GQ81">
        <v>58.8</v>
      </c>
      <c r="GR81">
        <v>36.9</v>
      </c>
      <c r="GS81">
        <v>36.4857</v>
      </c>
      <c r="GT81">
        <v>62.2278</v>
      </c>
      <c r="GU81">
        <v>60</v>
      </c>
      <c r="GV81">
        <v>2</v>
      </c>
      <c r="GW81">
        <v>0.3483</v>
      </c>
      <c r="GX81">
        <v>4.17224</v>
      </c>
      <c r="GY81">
        <v>20.1868</v>
      </c>
      <c r="GZ81">
        <v>5.21864</v>
      </c>
      <c r="HA81">
        <v>11.9143</v>
      </c>
      <c r="HB81">
        <v>4.96295</v>
      </c>
      <c r="HC81">
        <v>3.29108</v>
      </c>
      <c r="HD81">
        <v>9999</v>
      </c>
      <c r="HE81">
        <v>9999</v>
      </c>
      <c r="HF81">
        <v>9999</v>
      </c>
      <c r="HG81">
        <v>999.9</v>
      </c>
      <c r="HH81">
        <v>1.87743</v>
      </c>
      <c r="HI81">
        <v>1.87572</v>
      </c>
      <c r="HJ81">
        <v>1.87448</v>
      </c>
      <c r="HK81">
        <v>1.8737</v>
      </c>
      <c r="HL81">
        <v>1.87511</v>
      </c>
      <c r="HM81">
        <v>1.87006</v>
      </c>
      <c r="HN81">
        <v>1.87423</v>
      </c>
      <c r="HO81">
        <v>1.87935</v>
      </c>
      <c r="HP81">
        <v>0</v>
      </c>
      <c r="HQ81">
        <v>0</v>
      </c>
      <c r="HR81">
        <v>0</v>
      </c>
      <c r="HS81">
        <v>0</v>
      </c>
      <c r="HT81" t="s">
        <v>419</v>
      </c>
      <c r="HU81" t="s">
        <v>420</v>
      </c>
      <c r="HV81" t="s">
        <v>421</v>
      </c>
      <c r="HW81" t="s">
        <v>422</v>
      </c>
      <c r="HX81" t="s">
        <v>422</v>
      </c>
      <c r="HY81" t="s">
        <v>421</v>
      </c>
      <c r="HZ81">
        <v>0</v>
      </c>
      <c r="IA81">
        <v>100</v>
      </c>
      <c r="IB81">
        <v>100</v>
      </c>
      <c r="IC81">
        <v>15.813</v>
      </c>
      <c r="ID81">
        <v>3.2389</v>
      </c>
      <c r="IE81">
        <v>14.16498986275214</v>
      </c>
      <c r="IF81">
        <v>0.01978926573752289</v>
      </c>
      <c r="IG81">
        <v>-7.274561305773912E-06</v>
      </c>
      <c r="IH81">
        <v>1.119864253144479E-09</v>
      </c>
      <c r="II81">
        <v>1.461352549153245</v>
      </c>
      <c r="IJ81">
        <v>0.1326643661050919</v>
      </c>
      <c r="IK81">
        <v>-0.003773007815557471</v>
      </c>
      <c r="IL81">
        <v>7.139450426060361E-05</v>
      </c>
      <c r="IM81">
        <v>-10</v>
      </c>
      <c r="IN81">
        <v>1836</v>
      </c>
      <c r="IO81">
        <v>-0</v>
      </c>
      <c r="IP81">
        <v>23</v>
      </c>
      <c r="IQ81">
        <v>1.1</v>
      </c>
      <c r="IR81">
        <v>1</v>
      </c>
      <c r="IS81">
        <v>0.366211</v>
      </c>
      <c r="IT81">
        <v>2.48901</v>
      </c>
      <c r="IU81">
        <v>1.42578</v>
      </c>
      <c r="IV81">
        <v>2.28027</v>
      </c>
      <c r="IW81">
        <v>1.55884</v>
      </c>
      <c r="IX81">
        <v>2.34985</v>
      </c>
      <c r="IY81">
        <v>40.1206</v>
      </c>
      <c r="IZ81">
        <v>12.7836</v>
      </c>
      <c r="JA81">
        <v>18</v>
      </c>
      <c r="JB81">
        <v>767.928</v>
      </c>
      <c r="JC81">
        <v>283.955</v>
      </c>
      <c r="JD81">
        <v>20.5783</v>
      </c>
      <c r="JE81">
        <v>31.173</v>
      </c>
      <c r="JF81">
        <v>29.9947</v>
      </c>
      <c r="JG81">
        <v>31.1016</v>
      </c>
      <c r="JH81">
        <v>31.0393</v>
      </c>
      <c r="JI81">
        <v>7.36153</v>
      </c>
      <c r="JJ81">
        <v>100</v>
      </c>
      <c r="JK81">
        <v>0</v>
      </c>
      <c r="JL81">
        <v>22.5479</v>
      </c>
      <c r="JM81">
        <v>101.347</v>
      </c>
      <c r="JN81">
        <v>13.1817</v>
      </c>
      <c r="JO81">
        <v>95.06829999999999</v>
      </c>
      <c r="JP81">
        <v>100.13</v>
      </c>
    </row>
    <row r="82" spans="1:276">
      <c r="A82">
        <v>66</v>
      </c>
      <c r="B82">
        <v>1658255542</v>
      </c>
      <c r="C82">
        <v>14001.40000009537</v>
      </c>
      <c r="D82" t="s">
        <v>681</v>
      </c>
      <c r="E82" t="s">
        <v>682</v>
      </c>
      <c r="F82" t="s">
        <v>408</v>
      </c>
      <c r="G82" t="s">
        <v>601</v>
      </c>
      <c r="H82" t="s">
        <v>410</v>
      </c>
      <c r="J82" t="s">
        <v>541</v>
      </c>
      <c r="K82" t="s">
        <v>542</v>
      </c>
      <c r="L82" t="s">
        <v>662</v>
      </c>
      <c r="M82">
        <v>1658255542</v>
      </c>
      <c r="N82">
        <f>(O82)/1000</f>
        <v>0</v>
      </c>
      <c r="O82">
        <f>1000*CY82*AM82*(CU82-CV82)/(100*CN82*(1000-AM82*CU82))</f>
        <v>0</v>
      </c>
      <c r="P82">
        <f>CY82*AM82*(CT82-CS82*(1000-AM82*CV82)/(1000-AM82*CU82))/(100*CN82)</f>
        <v>0</v>
      </c>
      <c r="Q82">
        <f>CS82 - IF(AM82&gt;1, P82*CN82*100.0/(AO82*DG82), 0)</f>
        <v>0</v>
      </c>
      <c r="R82">
        <f>((X82-N82/2)*Q82-P82)/(X82+N82/2)</f>
        <v>0</v>
      </c>
      <c r="S82">
        <f>R82*(CZ82+DA82)/1000.0</f>
        <v>0</v>
      </c>
      <c r="T82">
        <f>(CS82 - IF(AM82&gt;1, P82*CN82*100.0/(AO82*DG82), 0))*(CZ82+DA82)/1000.0</f>
        <v>0</v>
      </c>
      <c r="U82">
        <f>2.0/((1/W82-1/V82)+SIGN(W82)*SQRT((1/W82-1/V82)*(1/W82-1/V82) + 4*CO82/((CO82+1)*(CO82+1))*(2*1/W82*1/V82-1/V82*1/V82)))</f>
        <v>0</v>
      </c>
      <c r="V82">
        <f>IF(LEFT(CP82,1)&lt;&gt;"0",IF(LEFT(CP82,1)="1",3.0,CQ82),$D$5+$E$5*(DG82*CZ82/($K$5*1000))+$F$5*(DG82*CZ82/($K$5*1000))*MAX(MIN(CN82,$J$5),$I$5)*MAX(MIN(CN82,$J$5),$I$5)+$G$5*MAX(MIN(CN82,$J$5),$I$5)*(DG82*CZ82/($K$5*1000))+$H$5*(DG82*CZ82/($K$5*1000))*(DG82*CZ82/($K$5*1000)))</f>
        <v>0</v>
      </c>
      <c r="W82">
        <f>N82*(1000-(1000*0.61365*exp(17.502*AA82/(240.97+AA82))/(CZ82+DA82)+CU82)/2)/(1000*0.61365*exp(17.502*AA82/(240.97+AA82))/(CZ82+DA82)-CU82)</f>
        <v>0</v>
      </c>
      <c r="X82">
        <f>1/((CO82+1)/(U82/1.6)+1/(V82/1.37)) + CO82/((CO82+1)/(U82/1.6) + CO82/(V82/1.37))</f>
        <v>0</v>
      </c>
      <c r="Y82">
        <f>(CJ82*CM82)</f>
        <v>0</v>
      </c>
      <c r="Z82">
        <f>(DB82+(Y82+2*0.95*5.67E-8*(((DB82+$B$7)+273)^4-(DB82+273)^4)-44100*N82)/(1.84*29.3*V82+8*0.95*5.67E-8*(DB82+273)^3))</f>
        <v>0</v>
      </c>
      <c r="AA82">
        <f>($C$7*DC82+$D$7*DD82+$E$7*Z82)</f>
        <v>0</v>
      </c>
      <c r="AB82">
        <f>0.61365*exp(17.502*AA82/(240.97+AA82))</f>
        <v>0</v>
      </c>
      <c r="AC82">
        <f>(AD82/AE82*100)</f>
        <v>0</v>
      </c>
      <c r="AD82">
        <f>CU82*(CZ82+DA82)/1000</f>
        <v>0</v>
      </c>
      <c r="AE82">
        <f>0.61365*exp(17.502*DB82/(240.97+DB82))</f>
        <v>0</v>
      </c>
      <c r="AF82">
        <f>(AB82-CU82*(CZ82+DA82)/1000)</f>
        <v>0</v>
      </c>
      <c r="AG82">
        <f>(-N82*44100)</f>
        <v>0</v>
      </c>
      <c r="AH82">
        <f>2*29.3*V82*0.92*(DB82-AA82)</f>
        <v>0</v>
      </c>
      <c r="AI82">
        <f>2*0.95*5.67E-8*(((DB82+$B$7)+273)^4-(AA82+273)^4)</f>
        <v>0</v>
      </c>
      <c r="AJ82">
        <f>Y82+AI82+AG82+AH82</f>
        <v>0</v>
      </c>
      <c r="AK82">
        <v>0</v>
      </c>
      <c r="AL82">
        <v>0</v>
      </c>
      <c r="AM82">
        <f>IF(AK82*$H$13&gt;=AO82,1.0,(AO82/(AO82-AK82*$H$13)))</f>
        <v>0</v>
      </c>
      <c r="AN82">
        <f>(AM82-1)*100</f>
        <v>0</v>
      </c>
      <c r="AO82">
        <f>MAX(0,($B$13+$C$13*DG82)/(1+$D$13*DG82)*CZ82/(DB82+273)*$E$13)</f>
        <v>0</v>
      </c>
      <c r="AP82" t="s">
        <v>414</v>
      </c>
      <c r="AQ82">
        <v>0</v>
      </c>
      <c r="AR82">
        <v>0</v>
      </c>
      <c r="AS82">
        <v>0</v>
      </c>
      <c r="AT82">
        <f>1-AR82/AS82</f>
        <v>0</v>
      </c>
      <c r="AU82">
        <v>-1</v>
      </c>
      <c r="AV82" t="s">
        <v>683</v>
      </c>
      <c r="AW82">
        <v>10457.3</v>
      </c>
      <c r="AX82">
        <v>1.78144</v>
      </c>
      <c r="AY82">
        <v>-0.34</v>
      </c>
      <c r="AZ82">
        <f>1-AX82/AY82</f>
        <v>0</v>
      </c>
      <c r="BA82">
        <v>0.5</v>
      </c>
      <c r="BB82">
        <f>CK82</f>
        <v>0</v>
      </c>
      <c r="BC82">
        <f>P82</f>
        <v>0</v>
      </c>
      <c r="BD82">
        <f>AZ82*BA82*BB82</f>
        <v>0</v>
      </c>
      <c r="BE82">
        <f>(BC82-AU82)/BB82</f>
        <v>0</v>
      </c>
      <c r="BF82">
        <f>(AS82-AY82)/AY82</f>
        <v>0</v>
      </c>
      <c r="BG82">
        <f>AR82/(AT82+AR82/AY82)</f>
        <v>0</v>
      </c>
      <c r="BH82" t="s">
        <v>414</v>
      </c>
      <c r="BI82">
        <v>0</v>
      </c>
      <c r="BJ82">
        <f>IF(BI82&lt;&gt;0, BI82, BG82)</f>
        <v>0</v>
      </c>
      <c r="BK82">
        <f>1-BJ82/AY82</f>
        <v>0</v>
      </c>
      <c r="BL82">
        <f>(AY82-AX82)/(AY82-BJ82)</f>
        <v>0</v>
      </c>
      <c r="BM82">
        <f>(AS82-AY82)/(AS82-BJ82)</f>
        <v>0</v>
      </c>
      <c r="BN82">
        <f>(AY82-AX82)/(AY82-AR82)</f>
        <v>0</v>
      </c>
      <c r="BO82">
        <f>(AS82-AY82)/(AS82-AR82)</f>
        <v>0</v>
      </c>
      <c r="BP82">
        <f>(BL82*BJ82/AX82)</f>
        <v>0</v>
      </c>
      <c r="BQ82">
        <f>(1-BP82)</f>
        <v>0</v>
      </c>
      <c r="BR82" t="s">
        <v>414</v>
      </c>
      <c r="BS82" t="s">
        <v>414</v>
      </c>
      <c r="BT82" t="s">
        <v>414</v>
      </c>
      <c r="BU82" t="s">
        <v>414</v>
      </c>
      <c r="BV82" t="s">
        <v>414</v>
      </c>
      <c r="BW82" t="s">
        <v>414</v>
      </c>
      <c r="BX82" t="s">
        <v>414</v>
      </c>
      <c r="BY82" t="s">
        <v>414</v>
      </c>
      <c r="BZ82" t="s">
        <v>414</v>
      </c>
      <c r="CA82" t="s">
        <v>414</v>
      </c>
      <c r="CB82" t="s">
        <v>414</v>
      </c>
      <c r="CC82" t="s">
        <v>414</v>
      </c>
      <c r="CD82" t="s">
        <v>414</v>
      </c>
      <c r="CE82" t="s">
        <v>414</v>
      </c>
      <c r="CF82" t="s">
        <v>414</v>
      </c>
      <c r="CG82" t="s">
        <v>414</v>
      </c>
      <c r="CH82" t="s">
        <v>414</v>
      </c>
      <c r="CI82" t="s">
        <v>414</v>
      </c>
      <c r="CJ82">
        <f>$B$11*DH82+$C$11*DI82+$F$11*DT82*(1-DW82)</f>
        <v>0</v>
      </c>
      <c r="CK82">
        <f>CJ82*CL82</f>
        <v>0</v>
      </c>
      <c r="CL82">
        <f>($B$11*$D$9+$C$11*$D$9+$F$11*((EG82+DY82)/MAX(EG82+DY82+EH82, 0.1)*$I$9+EH82/MAX(EG82+DY82+EH82, 0.1)*$J$9))/($B$11+$C$11+$F$11)</f>
        <v>0</v>
      </c>
      <c r="CM82">
        <f>($B$11*$K$9+$C$11*$K$9+$F$11*((EG82+DY82)/MAX(EG82+DY82+EH82, 0.1)*$P$9+EH82/MAX(EG82+DY82+EH82, 0.1)*$Q$9))/($B$11+$C$11+$F$11)</f>
        <v>0</v>
      </c>
      <c r="CN82">
        <v>6</v>
      </c>
      <c r="CO82">
        <v>0.5</v>
      </c>
      <c r="CP82" t="s">
        <v>416</v>
      </c>
      <c r="CQ82">
        <v>2</v>
      </c>
      <c r="CR82">
        <v>1658255542</v>
      </c>
      <c r="CS82">
        <v>40.919</v>
      </c>
      <c r="CT82">
        <v>47.2052</v>
      </c>
      <c r="CU82">
        <v>3.77391</v>
      </c>
      <c r="CV82">
        <v>4.58461</v>
      </c>
      <c r="CW82">
        <v>26.2397</v>
      </c>
      <c r="CX82">
        <v>1.83891</v>
      </c>
      <c r="CY82">
        <v>600.242</v>
      </c>
      <c r="CZ82">
        <v>101.058</v>
      </c>
      <c r="DA82">
        <v>0.100109</v>
      </c>
      <c r="DB82">
        <v>25.7512</v>
      </c>
      <c r="DC82">
        <v>30.558</v>
      </c>
      <c r="DD82">
        <v>999.9</v>
      </c>
      <c r="DE82">
        <v>0</v>
      </c>
      <c r="DF82">
        <v>0</v>
      </c>
      <c r="DG82">
        <v>10000</v>
      </c>
      <c r="DH82">
        <v>0</v>
      </c>
      <c r="DI82">
        <v>1325.8</v>
      </c>
      <c r="DJ82">
        <v>-6.28627</v>
      </c>
      <c r="DK82">
        <v>41.064</v>
      </c>
      <c r="DL82">
        <v>47.4226</v>
      </c>
      <c r="DM82">
        <v>-1.05271</v>
      </c>
      <c r="DN82">
        <v>47.2052</v>
      </c>
      <c r="DO82">
        <v>4.58461</v>
      </c>
      <c r="DP82">
        <v>0.356925</v>
      </c>
      <c r="DQ82">
        <v>0.46331</v>
      </c>
      <c r="DR82">
        <v>-7.23686</v>
      </c>
      <c r="DS82">
        <v>-3.8081</v>
      </c>
      <c r="DT82">
        <v>1499.88</v>
      </c>
      <c r="DU82">
        <v>0.9729910000000001</v>
      </c>
      <c r="DV82">
        <v>0.0270088</v>
      </c>
      <c r="DW82">
        <v>0</v>
      </c>
      <c r="DX82">
        <v>1.7587</v>
      </c>
      <c r="DY82">
        <v>4.99931</v>
      </c>
      <c r="DZ82">
        <v>7841.17</v>
      </c>
      <c r="EA82">
        <v>13258.1</v>
      </c>
      <c r="EB82">
        <v>38.187</v>
      </c>
      <c r="EC82">
        <v>39.875</v>
      </c>
      <c r="ED82">
        <v>38.812</v>
      </c>
      <c r="EE82">
        <v>39.25</v>
      </c>
      <c r="EF82">
        <v>39.375</v>
      </c>
      <c r="EG82">
        <v>1454.51</v>
      </c>
      <c r="EH82">
        <v>40.37</v>
      </c>
      <c r="EI82">
        <v>0</v>
      </c>
      <c r="EJ82">
        <v>121.7000000476837</v>
      </c>
      <c r="EK82">
        <v>0</v>
      </c>
      <c r="EL82">
        <v>1.78144</v>
      </c>
      <c r="EM82">
        <v>0.2540153966377378</v>
      </c>
      <c r="EN82">
        <v>6823.42458247071</v>
      </c>
      <c r="EO82">
        <v>7721.363200000001</v>
      </c>
      <c r="EP82">
        <v>15</v>
      </c>
      <c r="EQ82">
        <v>1658255573</v>
      </c>
      <c r="ER82" t="s">
        <v>684</v>
      </c>
      <c r="ES82">
        <v>1658255357</v>
      </c>
      <c r="ET82">
        <v>1658255573</v>
      </c>
      <c r="EU82">
        <v>56</v>
      </c>
      <c r="EV82">
        <v>0.274</v>
      </c>
      <c r="EW82">
        <v>-0.034</v>
      </c>
      <c r="EX82">
        <v>15.891</v>
      </c>
      <c r="EY82">
        <v>1.935</v>
      </c>
      <c r="EZ82">
        <v>106</v>
      </c>
      <c r="FA82">
        <v>6</v>
      </c>
      <c r="FB82">
        <v>0.31</v>
      </c>
      <c r="FC82">
        <v>0.09</v>
      </c>
      <c r="FD82">
        <v>2.063649750000001</v>
      </c>
      <c r="FE82">
        <v>-179.7598321575986</v>
      </c>
      <c r="FF82">
        <v>19.27526890391007</v>
      </c>
      <c r="FG82">
        <v>0</v>
      </c>
      <c r="FH82">
        <v>25.87853666666667</v>
      </c>
      <c r="FI82">
        <v>83.96817530589547</v>
      </c>
      <c r="FJ82">
        <v>6.996010569054496</v>
      </c>
      <c r="FK82">
        <v>0</v>
      </c>
      <c r="FL82">
        <v>1.230813455</v>
      </c>
      <c r="FM82">
        <v>-10.73750971857412</v>
      </c>
      <c r="FN82">
        <v>1.046586581400613</v>
      </c>
      <c r="FO82">
        <v>0</v>
      </c>
      <c r="FP82">
        <v>2.726403333333334</v>
      </c>
      <c r="FQ82">
        <v>0.5102645606229151</v>
      </c>
      <c r="FR82">
        <v>0.1773547296490536</v>
      </c>
      <c r="FS82">
        <v>1</v>
      </c>
      <c r="FT82">
        <v>1</v>
      </c>
      <c r="FU82">
        <v>4</v>
      </c>
      <c r="FV82" t="s">
        <v>643</v>
      </c>
      <c r="FW82">
        <v>3.1733</v>
      </c>
      <c r="FX82">
        <v>2.79705</v>
      </c>
      <c r="FY82">
        <v>0.00775431</v>
      </c>
      <c r="FZ82">
        <v>0.0140417</v>
      </c>
      <c r="GA82">
        <v>0.0151653</v>
      </c>
      <c r="GB82">
        <v>0.0343188</v>
      </c>
      <c r="GC82">
        <v>30684.3</v>
      </c>
      <c r="GD82">
        <v>24310.6</v>
      </c>
      <c r="GE82">
        <v>29050.9</v>
      </c>
      <c r="GF82">
        <v>24126.9</v>
      </c>
      <c r="GG82">
        <v>36210.1</v>
      </c>
      <c r="GH82">
        <v>34040.5</v>
      </c>
      <c r="GI82">
        <v>40388</v>
      </c>
      <c r="GJ82">
        <v>39372</v>
      </c>
      <c r="GK82">
        <v>2.1263</v>
      </c>
      <c r="GL82">
        <v>1.76308</v>
      </c>
      <c r="GM82">
        <v>0.143807</v>
      </c>
      <c r="GN82">
        <v>0</v>
      </c>
      <c r="GO82">
        <v>28.2154</v>
      </c>
      <c r="GP82">
        <v>999.9</v>
      </c>
      <c r="GQ82">
        <v>39</v>
      </c>
      <c r="GR82">
        <v>37</v>
      </c>
      <c r="GS82">
        <v>24.332</v>
      </c>
      <c r="GT82">
        <v>63.7378</v>
      </c>
      <c r="GU82">
        <v>35.1923</v>
      </c>
      <c r="GV82">
        <v>1</v>
      </c>
      <c r="GW82">
        <v>0.35954</v>
      </c>
      <c r="GX82">
        <v>9.28105</v>
      </c>
      <c r="GY82">
        <v>20.025</v>
      </c>
      <c r="GZ82">
        <v>5.22553</v>
      </c>
      <c r="HA82">
        <v>11.9201</v>
      </c>
      <c r="HB82">
        <v>4.9647</v>
      </c>
      <c r="HC82">
        <v>3.29135</v>
      </c>
      <c r="HD82">
        <v>9999</v>
      </c>
      <c r="HE82">
        <v>9999</v>
      </c>
      <c r="HF82">
        <v>9999</v>
      </c>
      <c r="HG82">
        <v>999.9</v>
      </c>
      <c r="HH82">
        <v>1.87736</v>
      </c>
      <c r="HI82">
        <v>1.87561</v>
      </c>
      <c r="HJ82">
        <v>1.87439</v>
      </c>
      <c r="HK82">
        <v>1.87363</v>
      </c>
      <c r="HL82">
        <v>1.875</v>
      </c>
      <c r="HM82">
        <v>1.86997</v>
      </c>
      <c r="HN82">
        <v>1.87415</v>
      </c>
      <c r="HO82">
        <v>1.87927</v>
      </c>
      <c r="HP82">
        <v>0</v>
      </c>
      <c r="HQ82">
        <v>0</v>
      </c>
      <c r="HR82">
        <v>0</v>
      </c>
      <c r="HS82">
        <v>0</v>
      </c>
      <c r="HT82" t="s">
        <v>419</v>
      </c>
      <c r="HU82" t="s">
        <v>420</v>
      </c>
      <c r="HV82" t="s">
        <v>421</v>
      </c>
      <c r="HW82" t="s">
        <v>422</v>
      </c>
      <c r="HX82" t="s">
        <v>422</v>
      </c>
      <c r="HY82" t="s">
        <v>421</v>
      </c>
      <c r="HZ82">
        <v>0</v>
      </c>
      <c r="IA82">
        <v>100</v>
      </c>
      <c r="IB82">
        <v>100</v>
      </c>
      <c r="IC82">
        <v>14.679</v>
      </c>
      <c r="ID82">
        <v>1.935</v>
      </c>
      <c r="IE82">
        <v>14.16498986275214</v>
      </c>
      <c r="IF82">
        <v>0.01978926573752289</v>
      </c>
      <c r="IG82">
        <v>-7.274561305773912E-06</v>
      </c>
      <c r="IH82">
        <v>1.119864253144479E-09</v>
      </c>
      <c r="II82">
        <v>1.461352549153245</v>
      </c>
      <c r="IJ82">
        <v>0.1326643661050919</v>
      </c>
      <c r="IK82">
        <v>-0.003773007815557471</v>
      </c>
      <c r="IL82">
        <v>7.139450426060361E-05</v>
      </c>
      <c r="IM82">
        <v>-10</v>
      </c>
      <c r="IN82">
        <v>1836</v>
      </c>
      <c r="IO82">
        <v>-0</v>
      </c>
      <c r="IP82">
        <v>23</v>
      </c>
      <c r="IQ82">
        <v>3.1</v>
      </c>
      <c r="IR82">
        <v>3</v>
      </c>
      <c r="IS82">
        <v>0.233154</v>
      </c>
      <c r="IT82">
        <v>2.53052</v>
      </c>
      <c r="IU82">
        <v>1.42578</v>
      </c>
      <c r="IV82">
        <v>2.28149</v>
      </c>
      <c r="IW82">
        <v>1.54785</v>
      </c>
      <c r="IX82">
        <v>2.34375</v>
      </c>
      <c r="IY82">
        <v>40.4</v>
      </c>
      <c r="IZ82">
        <v>12.591</v>
      </c>
      <c r="JA82">
        <v>18</v>
      </c>
      <c r="JB82">
        <v>637.5549999999999</v>
      </c>
      <c r="JC82">
        <v>389.369</v>
      </c>
      <c r="JD82">
        <v>17.6839</v>
      </c>
      <c r="JE82">
        <v>31.3038</v>
      </c>
      <c r="JF82">
        <v>30.0005</v>
      </c>
      <c r="JG82">
        <v>31.1071</v>
      </c>
      <c r="JH82">
        <v>31.0534</v>
      </c>
      <c r="JI82">
        <v>4.69149</v>
      </c>
      <c r="JJ82">
        <v>63.6994</v>
      </c>
      <c r="JK82">
        <v>0</v>
      </c>
      <c r="JL82">
        <v>4.42801</v>
      </c>
      <c r="JM82">
        <v>43.9678</v>
      </c>
      <c r="JN82">
        <v>6.47804</v>
      </c>
      <c r="JO82">
        <v>95.087</v>
      </c>
      <c r="JP82">
        <v>100.162</v>
      </c>
    </row>
    <row r="83" spans="1:276">
      <c r="A83">
        <v>67</v>
      </c>
      <c r="B83">
        <v>1658255676.5</v>
      </c>
      <c r="C83">
        <v>14135.90000009537</v>
      </c>
      <c r="D83" t="s">
        <v>685</v>
      </c>
      <c r="E83" t="s">
        <v>686</v>
      </c>
      <c r="F83" t="s">
        <v>408</v>
      </c>
      <c r="G83" t="s">
        <v>601</v>
      </c>
      <c r="H83" t="s">
        <v>410</v>
      </c>
      <c r="J83" t="s">
        <v>541</v>
      </c>
      <c r="K83" t="s">
        <v>542</v>
      </c>
      <c r="L83" t="s">
        <v>662</v>
      </c>
      <c r="M83">
        <v>1658255676.5</v>
      </c>
      <c r="N83">
        <f>(O83)/1000</f>
        <v>0</v>
      </c>
      <c r="O83">
        <f>1000*CY83*AM83*(CU83-CV83)/(100*CN83*(1000-AM83*CU83))</f>
        <v>0</v>
      </c>
      <c r="P83">
        <f>CY83*AM83*(CT83-CS83*(1000-AM83*CV83)/(1000-AM83*CU83))/(100*CN83)</f>
        <v>0</v>
      </c>
      <c r="Q83">
        <f>CS83 - IF(AM83&gt;1, P83*CN83*100.0/(AO83*DG83), 0)</f>
        <v>0</v>
      </c>
      <c r="R83">
        <f>((X83-N83/2)*Q83-P83)/(X83+N83/2)</f>
        <v>0</v>
      </c>
      <c r="S83">
        <f>R83*(CZ83+DA83)/1000.0</f>
        <v>0</v>
      </c>
      <c r="T83">
        <f>(CS83 - IF(AM83&gt;1, P83*CN83*100.0/(AO83*DG83), 0))*(CZ83+DA83)/1000.0</f>
        <v>0</v>
      </c>
      <c r="U83">
        <f>2.0/((1/W83-1/V83)+SIGN(W83)*SQRT((1/W83-1/V83)*(1/W83-1/V83) + 4*CO83/((CO83+1)*(CO83+1))*(2*1/W83*1/V83-1/V83*1/V83)))</f>
        <v>0</v>
      </c>
      <c r="V83">
        <f>IF(LEFT(CP83,1)&lt;&gt;"0",IF(LEFT(CP83,1)="1",3.0,CQ83),$D$5+$E$5*(DG83*CZ83/($K$5*1000))+$F$5*(DG83*CZ83/($K$5*1000))*MAX(MIN(CN83,$J$5),$I$5)*MAX(MIN(CN83,$J$5),$I$5)+$G$5*MAX(MIN(CN83,$J$5),$I$5)*(DG83*CZ83/($K$5*1000))+$H$5*(DG83*CZ83/($K$5*1000))*(DG83*CZ83/($K$5*1000)))</f>
        <v>0</v>
      </c>
      <c r="W83">
        <f>N83*(1000-(1000*0.61365*exp(17.502*AA83/(240.97+AA83))/(CZ83+DA83)+CU83)/2)/(1000*0.61365*exp(17.502*AA83/(240.97+AA83))/(CZ83+DA83)-CU83)</f>
        <v>0</v>
      </c>
      <c r="X83">
        <f>1/((CO83+1)/(U83/1.6)+1/(V83/1.37)) + CO83/((CO83+1)/(U83/1.6) + CO83/(V83/1.37))</f>
        <v>0</v>
      </c>
      <c r="Y83">
        <f>(CJ83*CM83)</f>
        <v>0</v>
      </c>
      <c r="Z83">
        <f>(DB83+(Y83+2*0.95*5.67E-8*(((DB83+$B$7)+273)^4-(DB83+273)^4)-44100*N83)/(1.84*29.3*V83+8*0.95*5.67E-8*(DB83+273)^3))</f>
        <v>0</v>
      </c>
      <c r="AA83">
        <f>($C$7*DC83+$D$7*DD83+$E$7*Z83)</f>
        <v>0</v>
      </c>
      <c r="AB83">
        <f>0.61365*exp(17.502*AA83/(240.97+AA83))</f>
        <v>0</v>
      </c>
      <c r="AC83">
        <f>(AD83/AE83*100)</f>
        <v>0</v>
      </c>
      <c r="AD83">
        <f>CU83*(CZ83+DA83)/1000</f>
        <v>0</v>
      </c>
      <c r="AE83">
        <f>0.61365*exp(17.502*DB83/(240.97+DB83))</f>
        <v>0</v>
      </c>
      <c r="AF83">
        <f>(AB83-CU83*(CZ83+DA83)/1000)</f>
        <v>0</v>
      </c>
      <c r="AG83">
        <f>(-N83*44100)</f>
        <v>0</v>
      </c>
      <c r="AH83">
        <f>2*29.3*V83*0.92*(DB83-AA83)</f>
        <v>0</v>
      </c>
      <c r="AI83">
        <f>2*0.95*5.67E-8*(((DB83+$B$7)+273)^4-(AA83+273)^4)</f>
        <v>0</v>
      </c>
      <c r="AJ83">
        <f>Y83+AI83+AG83+AH83</f>
        <v>0</v>
      </c>
      <c r="AK83">
        <v>0</v>
      </c>
      <c r="AL83">
        <v>0</v>
      </c>
      <c r="AM83">
        <f>IF(AK83*$H$13&gt;=AO83,1.0,(AO83/(AO83-AK83*$H$13)))</f>
        <v>0</v>
      </c>
      <c r="AN83">
        <f>(AM83-1)*100</f>
        <v>0</v>
      </c>
      <c r="AO83">
        <f>MAX(0,($B$13+$C$13*DG83)/(1+$D$13*DG83)*CZ83/(DB83+273)*$E$13)</f>
        <v>0</v>
      </c>
      <c r="AP83" t="s">
        <v>414</v>
      </c>
      <c r="AQ83">
        <v>0</v>
      </c>
      <c r="AR83">
        <v>0</v>
      </c>
      <c r="AS83">
        <v>0</v>
      </c>
      <c r="AT83">
        <f>1-AR83/AS83</f>
        <v>0</v>
      </c>
      <c r="AU83">
        <v>-1</v>
      </c>
      <c r="AV83" t="s">
        <v>687</v>
      </c>
      <c r="AW83">
        <v>10455.6</v>
      </c>
      <c r="AX83">
        <v>1.730315384615384</v>
      </c>
      <c r="AY83">
        <v>-0.24</v>
      </c>
      <c r="AZ83">
        <f>1-AX83/AY83</f>
        <v>0</v>
      </c>
      <c r="BA83">
        <v>0.5</v>
      </c>
      <c r="BB83">
        <f>CK83</f>
        <v>0</v>
      </c>
      <c r="BC83">
        <f>P83</f>
        <v>0</v>
      </c>
      <c r="BD83">
        <f>AZ83*BA83*BB83</f>
        <v>0</v>
      </c>
      <c r="BE83">
        <f>(BC83-AU83)/BB83</f>
        <v>0</v>
      </c>
      <c r="BF83">
        <f>(AS83-AY83)/AY83</f>
        <v>0</v>
      </c>
      <c r="BG83">
        <f>AR83/(AT83+AR83/AY83)</f>
        <v>0</v>
      </c>
      <c r="BH83" t="s">
        <v>414</v>
      </c>
      <c r="BI83">
        <v>0</v>
      </c>
      <c r="BJ83">
        <f>IF(BI83&lt;&gt;0, BI83, BG83)</f>
        <v>0</v>
      </c>
      <c r="BK83">
        <f>1-BJ83/AY83</f>
        <v>0</v>
      </c>
      <c r="BL83">
        <f>(AY83-AX83)/(AY83-BJ83)</f>
        <v>0</v>
      </c>
      <c r="BM83">
        <f>(AS83-AY83)/(AS83-BJ83)</f>
        <v>0</v>
      </c>
      <c r="BN83">
        <f>(AY83-AX83)/(AY83-AR83)</f>
        <v>0</v>
      </c>
      <c r="BO83">
        <f>(AS83-AY83)/(AS83-AR83)</f>
        <v>0</v>
      </c>
      <c r="BP83">
        <f>(BL83*BJ83/AX83)</f>
        <v>0</v>
      </c>
      <c r="BQ83">
        <f>(1-BP83)</f>
        <v>0</v>
      </c>
      <c r="BR83" t="s">
        <v>414</v>
      </c>
      <c r="BS83" t="s">
        <v>414</v>
      </c>
      <c r="BT83" t="s">
        <v>414</v>
      </c>
      <c r="BU83" t="s">
        <v>414</v>
      </c>
      <c r="BV83" t="s">
        <v>414</v>
      </c>
      <c r="BW83" t="s">
        <v>414</v>
      </c>
      <c r="BX83" t="s">
        <v>414</v>
      </c>
      <c r="BY83" t="s">
        <v>414</v>
      </c>
      <c r="BZ83" t="s">
        <v>414</v>
      </c>
      <c r="CA83" t="s">
        <v>414</v>
      </c>
      <c r="CB83" t="s">
        <v>414</v>
      </c>
      <c r="CC83" t="s">
        <v>414</v>
      </c>
      <c r="CD83" t="s">
        <v>414</v>
      </c>
      <c r="CE83" t="s">
        <v>414</v>
      </c>
      <c r="CF83" t="s">
        <v>414</v>
      </c>
      <c r="CG83" t="s">
        <v>414</v>
      </c>
      <c r="CH83" t="s">
        <v>414</v>
      </c>
      <c r="CI83" t="s">
        <v>414</v>
      </c>
      <c r="CJ83">
        <f>$B$11*DH83+$C$11*DI83+$F$11*DT83*(1-DW83)</f>
        <v>0</v>
      </c>
      <c r="CK83">
        <f>CJ83*CL83</f>
        <v>0</v>
      </c>
      <c r="CL83">
        <f>($B$11*$D$9+$C$11*$D$9+$F$11*((EG83+DY83)/MAX(EG83+DY83+EH83, 0.1)*$I$9+EH83/MAX(EG83+DY83+EH83, 0.1)*$J$9))/($B$11+$C$11+$F$11)</f>
        <v>0</v>
      </c>
      <c r="CM83">
        <f>($B$11*$K$9+$C$11*$K$9+$F$11*((EG83+DY83)/MAX(EG83+DY83+EH83, 0.1)*$P$9+EH83/MAX(EG83+DY83+EH83, 0.1)*$Q$9))/($B$11+$C$11+$F$11)</f>
        <v>0</v>
      </c>
      <c r="CN83">
        <v>6</v>
      </c>
      <c r="CO83">
        <v>0.5</v>
      </c>
      <c r="CP83" t="s">
        <v>416</v>
      </c>
      <c r="CQ83">
        <v>2</v>
      </c>
      <c r="CR83">
        <v>1658255676.5</v>
      </c>
      <c r="CS83">
        <v>4.09127</v>
      </c>
      <c r="CT83">
        <v>3.91868</v>
      </c>
      <c r="CU83">
        <v>4.6774</v>
      </c>
      <c r="CV83">
        <v>4.51764</v>
      </c>
      <c r="CW83">
        <v>-11.9618</v>
      </c>
      <c r="CX83">
        <v>2.89862</v>
      </c>
      <c r="CY83">
        <v>600.235</v>
      </c>
      <c r="CZ83">
        <v>101.061</v>
      </c>
      <c r="DA83">
        <v>0.10011</v>
      </c>
      <c r="DB83">
        <v>25.1851</v>
      </c>
      <c r="DC83">
        <v>29.8552</v>
      </c>
      <c r="DD83">
        <v>999.9</v>
      </c>
      <c r="DE83">
        <v>0</v>
      </c>
      <c r="DF83">
        <v>0</v>
      </c>
      <c r="DG83">
        <v>10001.2</v>
      </c>
      <c r="DH83">
        <v>0</v>
      </c>
      <c r="DI83">
        <v>1319.62</v>
      </c>
      <c r="DJ83">
        <v>0.172587</v>
      </c>
      <c r="DK83">
        <v>4.11049</v>
      </c>
      <c r="DL83">
        <v>3.93646</v>
      </c>
      <c r="DM83">
        <v>0.159757</v>
      </c>
      <c r="DN83">
        <v>3.91868</v>
      </c>
      <c r="DO83">
        <v>4.51764</v>
      </c>
      <c r="DP83">
        <v>0.472701</v>
      </c>
      <c r="DQ83">
        <v>0.456556</v>
      </c>
      <c r="DR83">
        <v>-3.54016</v>
      </c>
      <c r="DS83">
        <v>-4.00377</v>
      </c>
      <c r="DT83">
        <v>1499.77</v>
      </c>
      <c r="DU83">
        <v>0.972996</v>
      </c>
      <c r="DV83">
        <v>0.0270037</v>
      </c>
      <c r="DW83">
        <v>0</v>
      </c>
      <c r="DX83">
        <v>2.0744</v>
      </c>
      <c r="DY83">
        <v>4.99931</v>
      </c>
      <c r="DZ83">
        <v>6333.23</v>
      </c>
      <c r="EA83">
        <v>13257.2</v>
      </c>
      <c r="EB83">
        <v>38.375</v>
      </c>
      <c r="EC83">
        <v>40.25</v>
      </c>
      <c r="ED83">
        <v>38.937</v>
      </c>
      <c r="EE83">
        <v>39.5</v>
      </c>
      <c r="EF83">
        <v>39.437</v>
      </c>
      <c r="EG83">
        <v>1454.41</v>
      </c>
      <c r="EH83">
        <v>40.36</v>
      </c>
      <c r="EI83">
        <v>0</v>
      </c>
      <c r="EJ83">
        <v>133.9000000953674</v>
      </c>
      <c r="EK83">
        <v>0</v>
      </c>
      <c r="EL83">
        <v>1.730315384615384</v>
      </c>
      <c r="EM83">
        <v>0.1559042785316332</v>
      </c>
      <c r="EN83">
        <v>-4442.024308515907</v>
      </c>
      <c r="EO83">
        <v>7598.181153846154</v>
      </c>
      <c r="EP83">
        <v>15</v>
      </c>
      <c r="EQ83">
        <v>1658255656.5</v>
      </c>
      <c r="ER83" t="s">
        <v>688</v>
      </c>
      <c r="ES83">
        <v>1658255651</v>
      </c>
      <c r="ET83">
        <v>1658255656.5</v>
      </c>
      <c r="EU83">
        <v>57</v>
      </c>
      <c r="EV83">
        <v>2.126</v>
      </c>
      <c r="EW83">
        <v>-0.003</v>
      </c>
      <c r="EX83">
        <v>16.05</v>
      </c>
      <c r="EY83">
        <v>1.744</v>
      </c>
      <c r="EZ83">
        <v>4</v>
      </c>
      <c r="FA83">
        <v>4</v>
      </c>
      <c r="FB83">
        <v>0.49</v>
      </c>
      <c r="FC83">
        <v>0.23</v>
      </c>
      <c r="FD83">
        <v>0.139689875</v>
      </c>
      <c r="FE83">
        <v>0.6224455294559098</v>
      </c>
      <c r="FF83">
        <v>0.07656681196291822</v>
      </c>
      <c r="FG83">
        <v>1</v>
      </c>
      <c r="FH83">
        <v>4.115954333333333</v>
      </c>
      <c r="FI83">
        <v>0.03387256952169738</v>
      </c>
      <c r="FJ83">
        <v>0.01646414805637447</v>
      </c>
      <c r="FK83">
        <v>1</v>
      </c>
      <c r="FL83">
        <v>0.168017503775</v>
      </c>
      <c r="FM83">
        <v>0.4525719579624764</v>
      </c>
      <c r="FN83">
        <v>0.07849988738250542</v>
      </c>
      <c r="FO83">
        <v>1</v>
      </c>
      <c r="FP83">
        <v>4.625017666666666</v>
      </c>
      <c r="FQ83">
        <v>0.3182626918798826</v>
      </c>
      <c r="FR83">
        <v>0.02639077524228666</v>
      </c>
      <c r="FS83">
        <v>1</v>
      </c>
      <c r="FT83">
        <v>4</v>
      </c>
      <c r="FU83">
        <v>4</v>
      </c>
      <c r="FV83" t="s">
        <v>426</v>
      </c>
      <c r="FW83">
        <v>3.17306</v>
      </c>
      <c r="FX83">
        <v>2.79707</v>
      </c>
      <c r="FY83">
        <v>-0.00350567</v>
      </c>
      <c r="FZ83">
        <v>0.0011605</v>
      </c>
      <c r="GA83">
        <v>0.0228049</v>
      </c>
      <c r="GB83">
        <v>0.0339252</v>
      </c>
      <c r="GC83">
        <v>31025.1</v>
      </c>
      <c r="GD83">
        <v>24624.2</v>
      </c>
      <c r="GE83">
        <v>29045</v>
      </c>
      <c r="GF83">
        <v>24123.9</v>
      </c>
      <c r="GG83">
        <v>35921.3</v>
      </c>
      <c r="GH83">
        <v>34049.2</v>
      </c>
      <c r="GI83">
        <v>40380.5</v>
      </c>
      <c r="GJ83">
        <v>39366.9</v>
      </c>
      <c r="GK83">
        <v>2.12353</v>
      </c>
      <c r="GL83">
        <v>1.75535</v>
      </c>
      <c r="GM83">
        <v>0.126041</v>
      </c>
      <c r="GN83">
        <v>0</v>
      </c>
      <c r="GO83">
        <v>27.8001</v>
      </c>
      <c r="GP83">
        <v>999.9</v>
      </c>
      <c r="GQ83">
        <v>37.5</v>
      </c>
      <c r="GR83">
        <v>37.2</v>
      </c>
      <c r="GS83">
        <v>23.6527</v>
      </c>
      <c r="GT83">
        <v>63.4779</v>
      </c>
      <c r="GU83">
        <v>36.222</v>
      </c>
      <c r="GV83">
        <v>1</v>
      </c>
      <c r="GW83">
        <v>0.349616</v>
      </c>
      <c r="GX83">
        <v>5.23396</v>
      </c>
      <c r="GY83">
        <v>20.1899</v>
      </c>
      <c r="GZ83">
        <v>5.22478</v>
      </c>
      <c r="HA83">
        <v>11.9141</v>
      </c>
      <c r="HB83">
        <v>4.96345</v>
      </c>
      <c r="HC83">
        <v>3.2913</v>
      </c>
      <c r="HD83">
        <v>9999</v>
      </c>
      <c r="HE83">
        <v>9999</v>
      </c>
      <c r="HF83">
        <v>9999</v>
      </c>
      <c r="HG83">
        <v>999.9</v>
      </c>
      <c r="HH83">
        <v>1.87745</v>
      </c>
      <c r="HI83">
        <v>1.87576</v>
      </c>
      <c r="HJ83">
        <v>1.87454</v>
      </c>
      <c r="HK83">
        <v>1.87378</v>
      </c>
      <c r="HL83">
        <v>1.87515</v>
      </c>
      <c r="HM83">
        <v>1.87012</v>
      </c>
      <c r="HN83">
        <v>1.87424</v>
      </c>
      <c r="HO83">
        <v>1.87941</v>
      </c>
      <c r="HP83">
        <v>0</v>
      </c>
      <c r="HQ83">
        <v>0</v>
      </c>
      <c r="HR83">
        <v>0</v>
      </c>
      <c r="HS83">
        <v>0</v>
      </c>
      <c r="HT83" t="s">
        <v>419</v>
      </c>
      <c r="HU83" t="s">
        <v>420</v>
      </c>
      <c r="HV83" t="s">
        <v>421</v>
      </c>
      <c r="HW83" t="s">
        <v>422</v>
      </c>
      <c r="HX83" t="s">
        <v>422</v>
      </c>
      <c r="HY83" t="s">
        <v>421</v>
      </c>
      <c r="HZ83">
        <v>0</v>
      </c>
      <c r="IA83">
        <v>100</v>
      </c>
      <c r="IB83">
        <v>100</v>
      </c>
      <c r="IC83">
        <v>16.053</v>
      </c>
      <c r="ID83">
        <v>1.7788</v>
      </c>
      <c r="IE83">
        <v>16.29086905017746</v>
      </c>
      <c r="IF83">
        <v>0.01978926573752289</v>
      </c>
      <c r="IG83">
        <v>-7.274561305773912E-06</v>
      </c>
      <c r="IH83">
        <v>1.119864253144479E-09</v>
      </c>
      <c r="II83">
        <v>1.424193796966931</v>
      </c>
      <c r="IJ83">
        <v>0.1326643661050919</v>
      </c>
      <c r="IK83">
        <v>-0.003773007815557471</v>
      </c>
      <c r="IL83">
        <v>7.139450426060361E-05</v>
      </c>
      <c r="IM83">
        <v>-10</v>
      </c>
      <c r="IN83">
        <v>1836</v>
      </c>
      <c r="IO83">
        <v>-0</v>
      </c>
      <c r="IP83">
        <v>23</v>
      </c>
      <c r="IQ83">
        <v>0.4</v>
      </c>
      <c r="IR83">
        <v>0.3</v>
      </c>
      <c r="IS83">
        <v>0.032959</v>
      </c>
      <c r="IT83">
        <v>4.99756</v>
      </c>
      <c r="IU83">
        <v>1.42578</v>
      </c>
      <c r="IV83">
        <v>2.28027</v>
      </c>
      <c r="IW83">
        <v>1.54785</v>
      </c>
      <c r="IX83">
        <v>2.39502</v>
      </c>
      <c r="IY83">
        <v>40.681</v>
      </c>
      <c r="IZ83">
        <v>12.5822</v>
      </c>
      <c r="JA83">
        <v>18</v>
      </c>
      <c r="JB83">
        <v>636.579</v>
      </c>
      <c r="JC83">
        <v>385.698</v>
      </c>
      <c r="JD83">
        <v>19.3651</v>
      </c>
      <c r="JE83">
        <v>31.4855</v>
      </c>
      <c r="JF83">
        <v>30.0001</v>
      </c>
      <c r="JG83">
        <v>31.2193</v>
      </c>
      <c r="JH83">
        <v>31.1341</v>
      </c>
      <c r="JI83">
        <v>0</v>
      </c>
      <c r="JJ83">
        <v>70.5874</v>
      </c>
      <c r="JK83">
        <v>0</v>
      </c>
      <c r="JL83">
        <v>19.443</v>
      </c>
      <c r="JM83">
        <v>42.5055</v>
      </c>
      <c r="JN83">
        <v>4.68594</v>
      </c>
      <c r="JO83">
        <v>95.0688</v>
      </c>
      <c r="JP83">
        <v>100.149</v>
      </c>
    </row>
    <row r="84" spans="1:276">
      <c r="A84">
        <v>68</v>
      </c>
      <c r="B84">
        <v>1658255780.5</v>
      </c>
      <c r="C84">
        <v>14239.90000009537</v>
      </c>
      <c r="D84" t="s">
        <v>689</v>
      </c>
      <c r="E84" t="s">
        <v>690</v>
      </c>
      <c r="F84" t="s">
        <v>408</v>
      </c>
      <c r="G84" t="s">
        <v>601</v>
      </c>
      <c r="H84" t="s">
        <v>410</v>
      </c>
      <c r="J84" t="s">
        <v>541</v>
      </c>
      <c r="K84" t="s">
        <v>542</v>
      </c>
      <c r="L84" t="s">
        <v>662</v>
      </c>
      <c r="M84">
        <v>1658255780.5</v>
      </c>
      <c r="N84">
        <f>(O84)/1000</f>
        <v>0</v>
      </c>
      <c r="O84">
        <f>1000*CY84*AM84*(CU84-CV84)/(100*CN84*(1000-AM84*CU84))</f>
        <v>0</v>
      </c>
      <c r="P84">
        <f>CY84*AM84*(CT84-CS84*(1000-AM84*CV84)/(1000-AM84*CU84))/(100*CN84)</f>
        <v>0</v>
      </c>
      <c r="Q84">
        <f>CS84 - IF(AM84&gt;1, P84*CN84*100.0/(AO84*DG84), 0)</f>
        <v>0</v>
      </c>
      <c r="R84">
        <f>((X84-N84/2)*Q84-P84)/(X84+N84/2)</f>
        <v>0</v>
      </c>
      <c r="S84">
        <f>R84*(CZ84+DA84)/1000.0</f>
        <v>0</v>
      </c>
      <c r="T84">
        <f>(CS84 - IF(AM84&gt;1, P84*CN84*100.0/(AO84*DG84), 0))*(CZ84+DA84)/1000.0</f>
        <v>0</v>
      </c>
      <c r="U84">
        <f>2.0/((1/W84-1/V84)+SIGN(W84)*SQRT((1/W84-1/V84)*(1/W84-1/V84) + 4*CO84/((CO84+1)*(CO84+1))*(2*1/W84*1/V84-1/V84*1/V84)))</f>
        <v>0</v>
      </c>
      <c r="V84">
        <f>IF(LEFT(CP84,1)&lt;&gt;"0",IF(LEFT(CP84,1)="1",3.0,CQ84),$D$5+$E$5*(DG84*CZ84/($K$5*1000))+$F$5*(DG84*CZ84/($K$5*1000))*MAX(MIN(CN84,$J$5),$I$5)*MAX(MIN(CN84,$J$5),$I$5)+$G$5*MAX(MIN(CN84,$J$5),$I$5)*(DG84*CZ84/($K$5*1000))+$H$5*(DG84*CZ84/($K$5*1000))*(DG84*CZ84/($K$5*1000)))</f>
        <v>0</v>
      </c>
      <c r="W84">
        <f>N84*(1000-(1000*0.61365*exp(17.502*AA84/(240.97+AA84))/(CZ84+DA84)+CU84)/2)/(1000*0.61365*exp(17.502*AA84/(240.97+AA84))/(CZ84+DA84)-CU84)</f>
        <v>0</v>
      </c>
      <c r="X84">
        <f>1/((CO84+1)/(U84/1.6)+1/(V84/1.37)) + CO84/((CO84+1)/(U84/1.6) + CO84/(V84/1.37))</f>
        <v>0</v>
      </c>
      <c r="Y84">
        <f>(CJ84*CM84)</f>
        <v>0</v>
      </c>
      <c r="Z84">
        <f>(DB84+(Y84+2*0.95*5.67E-8*(((DB84+$B$7)+273)^4-(DB84+273)^4)-44100*N84)/(1.84*29.3*V84+8*0.95*5.67E-8*(DB84+273)^3))</f>
        <v>0</v>
      </c>
      <c r="AA84">
        <f>($C$7*DC84+$D$7*DD84+$E$7*Z84)</f>
        <v>0</v>
      </c>
      <c r="AB84">
        <f>0.61365*exp(17.502*AA84/(240.97+AA84))</f>
        <v>0</v>
      </c>
      <c r="AC84">
        <f>(AD84/AE84*100)</f>
        <v>0</v>
      </c>
      <c r="AD84">
        <f>CU84*(CZ84+DA84)/1000</f>
        <v>0</v>
      </c>
      <c r="AE84">
        <f>0.61365*exp(17.502*DB84/(240.97+DB84))</f>
        <v>0</v>
      </c>
      <c r="AF84">
        <f>(AB84-CU84*(CZ84+DA84)/1000)</f>
        <v>0</v>
      </c>
      <c r="AG84">
        <f>(-N84*44100)</f>
        <v>0</v>
      </c>
      <c r="AH84">
        <f>2*29.3*V84*0.92*(DB84-AA84)</f>
        <v>0</v>
      </c>
      <c r="AI84">
        <f>2*0.95*5.67E-8*(((DB84+$B$7)+273)^4-(AA84+273)^4)</f>
        <v>0</v>
      </c>
      <c r="AJ84">
        <f>Y84+AI84+AG84+AH84</f>
        <v>0</v>
      </c>
      <c r="AK84">
        <v>0</v>
      </c>
      <c r="AL84">
        <v>0</v>
      </c>
      <c r="AM84">
        <f>IF(AK84*$H$13&gt;=AO84,1.0,(AO84/(AO84-AK84*$H$13)))</f>
        <v>0</v>
      </c>
      <c r="AN84">
        <f>(AM84-1)*100</f>
        <v>0</v>
      </c>
      <c r="AO84">
        <f>MAX(0,($B$13+$C$13*DG84)/(1+$D$13*DG84)*CZ84/(DB84+273)*$E$13)</f>
        <v>0</v>
      </c>
      <c r="AP84" t="s">
        <v>414</v>
      </c>
      <c r="AQ84">
        <v>0</v>
      </c>
      <c r="AR84">
        <v>0</v>
      </c>
      <c r="AS84">
        <v>0</v>
      </c>
      <c r="AT84">
        <f>1-AR84/AS84</f>
        <v>0</v>
      </c>
      <c r="AU84">
        <v>-1</v>
      </c>
      <c r="AV84" t="s">
        <v>691</v>
      </c>
      <c r="AW84">
        <v>10454.2</v>
      </c>
      <c r="AX84">
        <v>1.911884615384615</v>
      </c>
      <c r="AY84">
        <v>-0.11</v>
      </c>
      <c r="AZ84">
        <f>1-AX84/AY84</f>
        <v>0</v>
      </c>
      <c r="BA84">
        <v>0.5</v>
      </c>
      <c r="BB84">
        <f>CK84</f>
        <v>0</v>
      </c>
      <c r="BC84">
        <f>P84</f>
        <v>0</v>
      </c>
      <c r="BD84">
        <f>AZ84*BA84*BB84</f>
        <v>0</v>
      </c>
      <c r="BE84">
        <f>(BC84-AU84)/BB84</f>
        <v>0</v>
      </c>
      <c r="BF84">
        <f>(AS84-AY84)/AY84</f>
        <v>0</v>
      </c>
      <c r="BG84">
        <f>AR84/(AT84+AR84/AY84)</f>
        <v>0</v>
      </c>
      <c r="BH84" t="s">
        <v>414</v>
      </c>
      <c r="BI84">
        <v>0</v>
      </c>
      <c r="BJ84">
        <f>IF(BI84&lt;&gt;0, BI84, BG84)</f>
        <v>0</v>
      </c>
      <c r="BK84">
        <f>1-BJ84/AY84</f>
        <v>0</v>
      </c>
      <c r="BL84">
        <f>(AY84-AX84)/(AY84-BJ84)</f>
        <v>0</v>
      </c>
      <c r="BM84">
        <f>(AS84-AY84)/(AS84-BJ84)</f>
        <v>0</v>
      </c>
      <c r="BN84">
        <f>(AY84-AX84)/(AY84-AR84)</f>
        <v>0</v>
      </c>
      <c r="BO84">
        <f>(AS84-AY84)/(AS84-AR84)</f>
        <v>0</v>
      </c>
      <c r="BP84">
        <f>(BL84*BJ84/AX84)</f>
        <v>0</v>
      </c>
      <c r="BQ84">
        <f>(1-BP84)</f>
        <v>0</v>
      </c>
      <c r="BR84" t="s">
        <v>414</v>
      </c>
      <c r="BS84" t="s">
        <v>414</v>
      </c>
      <c r="BT84" t="s">
        <v>414</v>
      </c>
      <c r="BU84" t="s">
        <v>414</v>
      </c>
      <c r="BV84" t="s">
        <v>414</v>
      </c>
      <c r="BW84" t="s">
        <v>414</v>
      </c>
      <c r="BX84" t="s">
        <v>414</v>
      </c>
      <c r="BY84" t="s">
        <v>414</v>
      </c>
      <c r="BZ84" t="s">
        <v>414</v>
      </c>
      <c r="CA84" t="s">
        <v>414</v>
      </c>
      <c r="CB84" t="s">
        <v>414</v>
      </c>
      <c r="CC84" t="s">
        <v>414</v>
      </c>
      <c r="CD84" t="s">
        <v>414</v>
      </c>
      <c r="CE84" t="s">
        <v>414</v>
      </c>
      <c r="CF84" t="s">
        <v>414</v>
      </c>
      <c r="CG84" t="s">
        <v>414</v>
      </c>
      <c r="CH84" t="s">
        <v>414</v>
      </c>
      <c r="CI84" t="s">
        <v>414</v>
      </c>
      <c r="CJ84">
        <f>$B$11*DH84+$C$11*DI84+$F$11*DT84*(1-DW84)</f>
        <v>0</v>
      </c>
      <c r="CK84">
        <f>CJ84*CL84</f>
        <v>0</v>
      </c>
      <c r="CL84">
        <f>($B$11*$D$9+$C$11*$D$9+$F$11*((EG84+DY84)/MAX(EG84+DY84+EH84, 0.1)*$I$9+EH84/MAX(EG84+DY84+EH84, 0.1)*$J$9))/($B$11+$C$11+$F$11)</f>
        <v>0</v>
      </c>
      <c r="CM84">
        <f>($B$11*$K$9+$C$11*$K$9+$F$11*((EG84+DY84)/MAX(EG84+DY84+EH84, 0.1)*$P$9+EH84/MAX(EG84+DY84+EH84, 0.1)*$Q$9))/($B$11+$C$11+$F$11)</f>
        <v>0</v>
      </c>
      <c r="CN84">
        <v>6</v>
      </c>
      <c r="CO84">
        <v>0.5</v>
      </c>
      <c r="CP84" t="s">
        <v>416</v>
      </c>
      <c r="CQ84">
        <v>2</v>
      </c>
      <c r="CR84">
        <v>1658255780.5</v>
      </c>
      <c r="CS84">
        <v>397.299</v>
      </c>
      <c r="CT84">
        <v>397.844</v>
      </c>
      <c r="CU84">
        <v>5.41749</v>
      </c>
      <c r="CV84">
        <v>5.32296</v>
      </c>
      <c r="CW84">
        <v>376.007</v>
      </c>
      <c r="CX84">
        <v>3.55549</v>
      </c>
      <c r="CY84">
        <v>600.2</v>
      </c>
      <c r="CZ84">
        <v>101.058</v>
      </c>
      <c r="DA84">
        <v>0.0998604</v>
      </c>
      <c r="DB84">
        <v>25.4604</v>
      </c>
      <c r="DC84">
        <v>30.0201</v>
      </c>
      <c r="DD84">
        <v>999.9</v>
      </c>
      <c r="DE84">
        <v>0</v>
      </c>
      <c r="DF84">
        <v>0</v>
      </c>
      <c r="DG84">
        <v>10008.8</v>
      </c>
      <c r="DH84">
        <v>0</v>
      </c>
      <c r="DI84">
        <v>1318.08</v>
      </c>
      <c r="DJ84">
        <v>0.925751</v>
      </c>
      <c r="DK84">
        <v>400.938</v>
      </c>
      <c r="DL84">
        <v>399.973</v>
      </c>
      <c r="DM84">
        <v>0.08391949999999999</v>
      </c>
      <c r="DN84">
        <v>397.844</v>
      </c>
      <c r="DO84">
        <v>5.32296</v>
      </c>
      <c r="DP84">
        <v>0.54641</v>
      </c>
      <c r="DQ84">
        <v>0.537929</v>
      </c>
      <c r="DR84">
        <v>-1.58734</v>
      </c>
      <c r="DS84">
        <v>-1.7997</v>
      </c>
      <c r="DT84">
        <v>1499.77</v>
      </c>
      <c r="DU84">
        <v>0.973006</v>
      </c>
      <c r="DV84">
        <v>0.0269935</v>
      </c>
      <c r="DW84">
        <v>0</v>
      </c>
      <c r="DX84">
        <v>1.9067</v>
      </c>
      <c r="DY84">
        <v>4.99931</v>
      </c>
      <c r="DZ84">
        <v>4624.77</v>
      </c>
      <c r="EA84">
        <v>13257.2</v>
      </c>
      <c r="EB84">
        <v>38.625</v>
      </c>
      <c r="EC84">
        <v>40.625</v>
      </c>
      <c r="ED84">
        <v>39.187</v>
      </c>
      <c r="EE84">
        <v>39.687</v>
      </c>
      <c r="EF84">
        <v>39.687</v>
      </c>
      <c r="EG84">
        <v>1454.42</v>
      </c>
      <c r="EH84">
        <v>40.35</v>
      </c>
      <c r="EI84">
        <v>0</v>
      </c>
      <c r="EJ84">
        <v>103.5</v>
      </c>
      <c r="EK84">
        <v>0</v>
      </c>
      <c r="EL84">
        <v>1.911884615384615</v>
      </c>
      <c r="EM84">
        <v>-0.1694358924337289</v>
      </c>
      <c r="EN84">
        <v>-2840.807509429775</v>
      </c>
      <c r="EO84">
        <v>4868.850769230769</v>
      </c>
      <c r="EP84">
        <v>15</v>
      </c>
      <c r="EQ84">
        <v>1658255802</v>
      </c>
      <c r="ER84" t="s">
        <v>692</v>
      </c>
      <c r="ES84">
        <v>1658255800.5</v>
      </c>
      <c r="ET84">
        <v>1658255802</v>
      </c>
      <c r="EU84">
        <v>58</v>
      </c>
      <c r="EV84">
        <v>-1.487</v>
      </c>
      <c r="EW84">
        <v>0.021</v>
      </c>
      <c r="EX84">
        <v>21.292</v>
      </c>
      <c r="EY84">
        <v>1.862</v>
      </c>
      <c r="EZ84">
        <v>398</v>
      </c>
      <c r="FA84">
        <v>5</v>
      </c>
      <c r="FB84">
        <v>0.4</v>
      </c>
      <c r="FC84">
        <v>0.17</v>
      </c>
      <c r="FD84">
        <v>0.815184025</v>
      </c>
      <c r="FE84">
        <v>0.6466130544090056</v>
      </c>
      <c r="FF84">
        <v>0.08225490121794796</v>
      </c>
      <c r="FG84">
        <v>1</v>
      </c>
      <c r="FH84">
        <v>398.1466333333334</v>
      </c>
      <c r="FI84">
        <v>4.640115684093347</v>
      </c>
      <c r="FJ84">
        <v>0.3380413666336673</v>
      </c>
      <c r="FK84">
        <v>1</v>
      </c>
      <c r="FL84">
        <v>0.06995384499999999</v>
      </c>
      <c r="FM84">
        <v>0.1652478911819887</v>
      </c>
      <c r="FN84">
        <v>0.02114271709040668</v>
      </c>
      <c r="FO84">
        <v>1</v>
      </c>
      <c r="FP84">
        <v>5.360036666666668</v>
      </c>
      <c r="FQ84">
        <v>0.4119542602892059</v>
      </c>
      <c r="FR84">
        <v>0.030431179660926</v>
      </c>
      <c r="FS84">
        <v>1</v>
      </c>
      <c r="FT84">
        <v>4</v>
      </c>
      <c r="FU84">
        <v>4</v>
      </c>
      <c r="FV84" t="s">
        <v>426</v>
      </c>
      <c r="FW84">
        <v>3.17301</v>
      </c>
      <c r="FX84">
        <v>2.79688</v>
      </c>
      <c r="FY84">
        <v>0.0952525</v>
      </c>
      <c r="FZ84">
        <v>0.100041</v>
      </c>
      <c r="GA84">
        <v>0.0272298</v>
      </c>
      <c r="GB84">
        <v>0.0388223</v>
      </c>
      <c r="GC84">
        <v>27968.8</v>
      </c>
      <c r="GD84">
        <v>22183.5</v>
      </c>
      <c r="GE84">
        <v>29042.2</v>
      </c>
      <c r="GF84">
        <v>24120.7</v>
      </c>
      <c r="GG84">
        <v>35758.8</v>
      </c>
      <c r="GH84">
        <v>33875.5</v>
      </c>
      <c r="GI84">
        <v>40376.7</v>
      </c>
      <c r="GJ84">
        <v>39361.9</v>
      </c>
      <c r="GK84">
        <v>2.12347</v>
      </c>
      <c r="GL84">
        <v>1.7572</v>
      </c>
      <c r="GM84">
        <v>0.139862</v>
      </c>
      <c r="GN84">
        <v>0</v>
      </c>
      <c r="GO84">
        <v>27.7398</v>
      </c>
      <c r="GP84">
        <v>999.9</v>
      </c>
      <c r="GQ84">
        <v>36.9</v>
      </c>
      <c r="GR84">
        <v>37.4</v>
      </c>
      <c r="GS84">
        <v>23.5296</v>
      </c>
      <c r="GT84">
        <v>63.2779</v>
      </c>
      <c r="GU84">
        <v>36.0978</v>
      </c>
      <c r="GV84">
        <v>1</v>
      </c>
      <c r="GW84">
        <v>0.354888</v>
      </c>
      <c r="GX84">
        <v>5.53187</v>
      </c>
      <c r="GY84">
        <v>20.1761</v>
      </c>
      <c r="GZ84">
        <v>5.22777</v>
      </c>
      <c r="HA84">
        <v>11.9141</v>
      </c>
      <c r="HB84">
        <v>4.9642</v>
      </c>
      <c r="HC84">
        <v>3.292</v>
      </c>
      <c r="HD84">
        <v>9999</v>
      </c>
      <c r="HE84">
        <v>9999</v>
      </c>
      <c r="HF84">
        <v>9999</v>
      </c>
      <c r="HG84">
        <v>999.9</v>
      </c>
      <c r="HH84">
        <v>1.87744</v>
      </c>
      <c r="HI84">
        <v>1.87576</v>
      </c>
      <c r="HJ84">
        <v>1.87453</v>
      </c>
      <c r="HK84">
        <v>1.87376</v>
      </c>
      <c r="HL84">
        <v>1.87515</v>
      </c>
      <c r="HM84">
        <v>1.8701</v>
      </c>
      <c r="HN84">
        <v>1.87424</v>
      </c>
      <c r="HO84">
        <v>1.87936</v>
      </c>
      <c r="HP84">
        <v>0</v>
      </c>
      <c r="HQ84">
        <v>0</v>
      </c>
      <c r="HR84">
        <v>0</v>
      </c>
      <c r="HS84">
        <v>0</v>
      </c>
      <c r="HT84" t="s">
        <v>419</v>
      </c>
      <c r="HU84" t="s">
        <v>420</v>
      </c>
      <c r="HV84" t="s">
        <v>421</v>
      </c>
      <c r="HW84" t="s">
        <v>422</v>
      </c>
      <c r="HX84" t="s">
        <v>422</v>
      </c>
      <c r="HY84" t="s">
        <v>421</v>
      </c>
      <c r="HZ84">
        <v>0</v>
      </c>
      <c r="IA84">
        <v>100</v>
      </c>
      <c r="IB84">
        <v>100</v>
      </c>
      <c r="IC84">
        <v>21.292</v>
      </c>
      <c r="ID84">
        <v>1.862</v>
      </c>
      <c r="IE84">
        <v>16.29086905017746</v>
      </c>
      <c r="IF84">
        <v>0.01978926573752289</v>
      </c>
      <c r="IG84">
        <v>-7.274561305773912E-06</v>
      </c>
      <c r="IH84">
        <v>1.119864253144479E-09</v>
      </c>
      <c r="II84">
        <v>1.424193796966931</v>
      </c>
      <c r="IJ84">
        <v>0.1326643661050919</v>
      </c>
      <c r="IK84">
        <v>-0.003773007815557471</v>
      </c>
      <c r="IL84">
        <v>7.139450426060361E-05</v>
      </c>
      <c r="IM84">
        <v>-10</v>
      </c>
      <c r="IN84">
        <v>1836</v>
      </c>
      <c r="IO84">
        <v>-0</v>
      </c>
      <c r="IP84">
        <v>23</v>
      </c>
      <c r="IQ84">
        <v>2.2</v>
      </c>
      <c r="IR84">
        <v>2.1</v>
      </c>
      <c r="IS84">
        <v>1.02905</v>
      </c>
      <c r="IT84">
        <v>2.50122</v>
      </c>
      <c r="IU84">
        <v>1.42578</v>
      </c>
      <c r="IV84">
        <v>2.28027</v>
      </c>
      <c r="IW84">
        <v>1.54785</v>
      </c>
      <c r="IX84">
        <v>2.29492</v>
      </c>
      <c r="IY84">
        <v>40.835</v>
      </c>
      <c r="IZ84">
        <v>15.9795</v>
      </c>
      <c r="JA84">
        <v>18</v>
      </c>
      <c r="JB84">
        <v>636.96</v>
      </c>
      <c r="JC84">
        <v>386.991</v>
      </c>
      <c r="JD84">
        <v>19.7254</v>
      </c>
      <c r="JE84">
        <v>31.4799</v>
      </c>
      <c r="JF84">
        <v>29.9989</v>
      </c>
      <c r="JG84">
        <v>31.2609</v>
      </c>
      <c r="JH84">
        <v>31.182</v>
      </c>
      <c r="JI84">
        <v>20.6305</v>
      </c>
      <c r="JJ84">
        <v>67.6313</v>
      </c>
      <c r="JK84">
        <v>0</v>
      </c>
      <c r="JL84">
        <v>19.7711</v>
      </c>
      <c r="JM84">
        <v>398.116</v>
      </c>
      <c r="JN84">
        <v>5.3492</v>
      </c>
      <c r="JO84">
        <v>95.05970000000001</v>
      </c>
      <c r="JP84">
        <v>100.136</v>
      </c>
    </row>
    <row r="85" spans="1:276">
      <c r="A85">
        <v>69</v>
      </c>
      <c r="B85">
        <v>1658256046.5</v>
      </c>
      <c r="C85">
        <v>14505.90000009537</v>
      </c>
      <c r="D85" t="s">
        <v>693</v>
      </c>
      <c r="E85" t="s">
        <v>694</v>
      </c>
      <c r="F85" t="s">
        <v>408</v>
      </c>
      <c r="G85" t="s">
        <v>601</v>
      </c>
      <c r="H85" t="s">
        <v>410</v>
      </c>
      <c r="J85" t="s">
        <v>541</v>
      </c>
      <c r="K85" t="s">
        <v>542</v>
      </c>
      <c r="L85" t="s">
        <v>662</v>
      </c>
      <c r="M85">
        <v>1658256046.5</v>
      </c>
      <c r="N85">
        <f>(O85)/1000</f>
        <v>0</v>
      </c>
      <c r="O85">
        <f>1000*CY85*AM85*(CU85-CV85)/(100*CN85*(1000-AM85*CU85))</f>
        <v>0</v>
      </c>
      <c r="P85">
        <f>CY85*AM85*(CT85-CS85*(1000-AM85*CV85)/(1000-AM85*CU85))/(100*CN85)</f>
        <v>0</v>
      </c>
      <c r="Q85">
        <f>CS85 - IF(AM85&gt;1, P85*CN85*100.0/(AO85*DG85), 0)</f>
        <v>0</v>
      </c>
      <c r="R85">
        <f>((X85-N85/2)*Q85-P85)/(X85+N85/2)</f>
        <v>0</v>
      </c>
      <c r="S85">
        <f>R85*(CZ85+DA85)/1000.0</f>
        <v>0</v>
      </c>
      <c r="T85">
        <f>(CS85 - IF(AM85&gt;1, P85*CN85*100.0/(AO85*DG85), 0))*(CZ85+DA85)/1000.0</f>
        <v>0</v>
      </c>
      <c r="U85">
        <f>2.0/((1/W85-1/V85)+SIGN(W85)*SQRT((1/W85-1/V85)*(1/W85-1/V85) + 4*CO85/((CO85+1)*(CO85+1))*(2*1/W85*1/V85-1/V85*1/V85)))</f>
        <v>0</v>
      </c>
      <c r="V85">
        <f>IF(LEFT(CP85,1)&lt;&gt;"0",IF(LEFT(CP85,1)="1",3.0,CQ85),$D$5+$E$5*(DG85*CZ85/($K$5*1000))+$F$5*(DG85*CZ85/($K$5*1000))*MAX(MIN(CN85,$J$5),$I$5)*MAX(MIN(CN85,$J$5),$I$5)+$G$5*MAX(MIN(CN85,$J$5),$I$5)*(DG85*CZ85/($K$5*1000))+$H$5*(DG85*CZ85/($K$5*1000))*(DG85*CZ85/($K$5*1000)))</f>
        <v>0</v>
      </c>
      <c r="W85">
        <f>N85*(1000-(1000*0.61365*exp(17.502*AA85/(240.97+AA85))/(CZ85+DA85)+CU85)/2)/(1000*0.61365*exp(17.502*AA85/(240.97+AA85))/(CZ85+DA85)-CU85)</f>
        <v>0</v>
      </c>
      <c r="X85">
        <f>1/((CO85+1)/(U85/1.6)+1/(V85/1.37)) + CO85/((CO85+1)/(U85/1.6) + CO85/(V85/1.37))</f>
        <v>0</v>
      </c>
      <c r="Y85">
        <f>(CJ85*CM85)</f>
        <v>0</v>
      </c>
      <c r="Z85">
        <f>(DB85+(Y85+2*0.95*5.67E-8*(((DB85+$B$7)+273)^4-(DB85+273)^4)-44100*N85)/(1.84*29.3*V85+8*0.95*5.67E-8*(DB85+273)^3))</f>
        <v>0</v>
      </c>
      <c r="AA85">
        <f>($C$7*DC85+$D$7*DD85+$E$7*Z85)</f>
        <v>0</v>
      </c>
      <c r="AB85">
        <f>0.61365*exp(17.502*AA85/(240.97+AA85))</f>
        <v>0</v>
      </c>
      <c r="AC85">
        <f>(AD85/AE85*100)</f>
        <v>0</v>
      </c>
      <c r="AD85">
        <f>CU85*(CZ85+DA85)/1000</f>
        <v>0</v>
      </c>
      <c r="AE85">
        <f>0.61365*exp(17.502*DB85/(240.97+DB85))</f>
        <v>0</v>
      </c>
      <c r="AF85">
        <f>(AB85-CU85*(CZ85+DA85)/1000)</f>
        <v>0</v>
      </c>
      <c r="AG85">
        <f>(-N85*44100)</f>
        <v>0</v>
      </c>
      <c r="AH85">
        <f>2*29.3*V85*0.92*(DB85-AA85)</f>
        <v>0</v>
      </c>
      <c r="AI85">
        <f>2*0.95*5.67E-8*(((DB85+$B$7)+273)^4-(AA85+273)^4)</f>
        <v>0</v>
      </c>
      <c r="AJ85">
        <f>Y85+AI85+AG85+AH85</f>
        <v>0</v>
      </c>
      <c r="AK85">
        <v>0</v>
      </c>
      <c r="AL85">
        <v>0</v>
      </c>
      <c r="AM85">
        <f>IF(AK85*$H$13&gt;=AO85,1.0,(AO85/(AO85-AK85*$H$13)))</f>
        <v>0</v>
      </c>
      <c r="AN85">
        <f>(AM85-1)*100</f>
        <v>0</v>
      </c>
      <c r="AO85">
        <f>MAX(0,($B$13+$C$13*DG85)/(1+$D$13*DG85)*CZ85/(DB85+273)*$E$13)</f>
        <v>0</v>
      </c>
      <c r="AP85" t="s">
        <v>414</v>
      </c>
      <c r="AQ85">
        <v>0</v>
      </c>
      <c r="AR85">
        <v>0</v>
      </c>
      <c r="AS85">
        <v>0</v>
      </c>
      <c r="AT85">
        <f>1-AR85/AS85</f>
        <v>0</v>
      </c>
      <c r="AU85">
        <v>-1</v>
      </c>
      <c r="AV85" t="s">
        <v>695</v>
      </c>
      <c r="AW85">
        <v>10520.5</v>
      </c>
      <c r="AX85">
        <v>609.63644</v>
      </c>
      <c r="AY85">
        <v>698.6799999999999</v>
      </c>
      <c r="AZ85">
        <f>1-AX85/AY85</f>
        <v>0</v>
      </c>
      <c r="BA85">
        <v>0.5</v>
      </c>
      <c r="BB85">
        <f>CK85</f>
        <v>0</v>
      </c>
      <c r="BC85">
        <f>P85</f>
        <v>0</v>
      </c>
      <c r="BD85">
        <f>AZ85*BA85*BB85</f>
        <v>0</v>
      </c>
      <c r="BE85">
        <f>(BC85-AU85)/BB85</f>
        <v>0</v>
      </c>
      <c r="BF85">
        <f>(AS85-AY85)/AY85</f>
        <v>0</v>
      </c>
      <c r="BG85">
        <f>AR85/(AT85+AR85/AY85)</f>
        <v>0</v>
      </c>
      <c r="BH85" t="s">
        <v>414</v>
      </c>
      <c r="BI85">
        <v>0</v>
      </c>
      <c r="BJ85">
        <f>IF(BI85&lt;&gt;0, BI85, BG85)</f>
        <v>0</v>
      </c>
      <c r="BK85">
        <f>1-BJ85/AY85</f>
        <v>0</v>
      </c>
      <c r="BL85">
        <f>(AY85-AX85)/(AY85-BJ85)</f>
        <v>0</v>
      </c>
      <c r="BM85">
        <f>(AS85-AY85)/(AS85-BJ85)</f>
        <v>0</v>
      </c>
      <c r="BN85">
        <f>(AY85-AX85)/(AY85-AR85)</f>
        <v>0</v>
      </c>
      <c r="BO85">
        <f>(AS85-AY85)/(AS85-AR85)</f>
        <v>0</v>
      </c>
      <c r="BP85">
        <f>(BL85*BJ85/AX85)</f>
        <v>0</v>
      </c>
      <c r="BQ85">
        <f>(1-BP85)</f>
        <v>0</v>
      </c>
      <c r="BR85" t="s">
        <v>414</v>
      </c>
      <c r="BS85" t="s">
        <v>414</v>
      </c>
      <c r="BT85" t="s">
        <v>414</v>
      </c>
      <c r="BU85" t="s">
        <v>414</v>
      </c>
      <c r="BV85" t="s">
        <v>414</v>
      </c>
      <c r="BW85" t="s">
        <v>414</v>
      </c>
      <c r="BX85" t="s">
        <v>414</v>
      </c>
      <c r="BY85" t="s">
        <v>414</v>
      </c>
      <c r="BZ85" t="s">
        <v>414</v>
      </c>
      <c r="CA85" t="s">
        <v>414</v>
      </c>
      <c r="CB85" t="s">
        <v>414</v>
      </c>
      <c r="CC85" t="s">
        <v>414</v>
      </c>
      <c r="CD85" t="s">
        <v>414</v>
      </c>
      <c r="CE85" t="s">
        <v>414</v>
      </c>
      <c r="CF85" t="s">
        <v>414</v>
      </c>
      <c r="CG85" t="s">
        <v>414</v>
      </c>
      <c r="CH85" t="s">
        <v>414</v>
      </c>
      <c r="CI85" t="s">
        <v>414</v>
      </c>
      <c r="CJ85">
        <f>$B$11*DH85+$C$11*DI85+$F$11*DT85*(1-DW85)</f>
        <v>0</v>
      </c>
      <c r="CK85">
        <f>CJ85*CL85</f>
        <v>0</v>
      </c>
      <c r="CL85">
        <f>($B$11*$D$9+$C$11*$D$9+$F$11*((EG85+DY85)/MAX(EG85+DY85+EH85, 0.1)*$I$9+EH85/MAX(EG85+DY85+EH85, 0.1)*$J$9))/($B$11+$C$11+$F$11)</f>
        <v>0</v>
      </c>
      <c r="CM85">
        <f>($B$11*$K$9+$C$11*$K$9+$F$11*((EG85+DY85)/MAX(EG85+DY85+EH85, 0.1)*$P$9+EH85/MAX(EG85+DY85+EH85, 0.1)*$Q$9))/($B$11+$C$11+$F$11)</f>
        <v>0</v>
      </c>
      <c r="CN85">
        <v>6</v>
      </c>
      <c r="CO85">
        <v>0.5</v>
      </c>
      <c r="CP85" t="s">
        <v>416</v>
      </c>
      <c r="CQ85">
        <v>2</v>
      </c>
      <c r="CR85">
        <v>1658256046.5</v>
      </c>
      <c r="CS85">
        <v>399.909</v>
      </c>
      <c r="CT85">
        <v>412.803</v>
      </c>
      <c r="CU85">
        <v>19.779</v>
      </c>
      <c r="CV85">
        <v>15.5336</v>
      </c>
      <c r="CW85">
        <v>378.595</v>
      </c>
      <c r="CX85">
        <v>17.098</v>
      </c>
      <c r="CY85">
        <v>600.1660000000001</v>
      </c>
      <c r="CZ85">
        <v>101.056</v>
      </c>
      <c r="DA85">
        <v>0.09885480000000001</v>
      </c>
      <c r="DB85">
        <v>27.816</v>
      </c>
      <c r="DC85">
        <v>29.9078</v>
      </c>
      <c r="DD85">
        <v>999.9</v>
      </c>
      <c r="DE85">
        <v>0</v>
      </c>
      <c r="DF85">
        <v>0</v>
      </c>
      <c r="DG85">
        <v>10110</v>
      </c>
      <c r="DH85">
        <v>0</v>
      </c>
      <c r="DI85">
        <v>1302.5</v>
      </c>
      <c r="DJ85">
        <v>-12.8935</v>
      </c>
      <c r="DK85">
        <v>408.098</v>
      </c>
      <c r="DL85">
        <v>419.316</v>
      </c>
      <c r="DM85">
        <v>4.53177</v>
      </c>
      <c r="DN85">
        <v>412.803</v>
      </c>
      <c r="DO85">
        <v>15.5336</v>
      </c>
      <c r="DP85">
        <v>2.02771</v>
      </c>
      <c r="DQ85">
        <v>1.56975</v>
      </c>
      <c r="DR85">
        <v>17.6624</v>
      </c>
      <c r="DS85">
        <v>13.665</v>
      </c>
      <c r="DT85">
        <v>1500.13</v>
      </c>
      <c r="DU85">
        <v>0.973007</v>
      </c>
      <c r="DV85">
        <v>0.0269933</v>
      </c>
      <c r="DW85">
        <v>0</v>
      </c>
      <c r="DX85">
        <v>608.213</v>
      </c>
      <c r="DY85">
        <v>4.99931</v>
      </c>
      <c r="DZ85">
        <v>19955.3</v>
      </c>
      <c r="EA85">
        <v>13260.4</v>
      </c>
      <c r="EB85">
        <v>38.812</v>
      </c>
      <c r="EC85">
        <v>40.812</v>
      </c>
      <c r="ED85">
        <v>39.437</v>
      </c>
      <c r="EE85">
        <v>39.937</v>
      </c>
      <c r="EF85">
        <v>40.25</v>
      </c>
      <c r="EG85">
        <v>1454.77</v>
      </c>
      <c r="EH85">
        <v>40.36</v>
      </c>
      <c r="EI85">
        <v>0</v>
      </c>
      <c r="EJ85">
        <v>265.7000000476837</v>
      </c>
      <c r="EK85">
        <v>0</v>
      </c>
      <c r="EL85">
        <v>609.63644</v>
      </c>
      <c r="EM85">
        <v>-13.92292304665675</v>
      </c>
      <c r="EN85">
        <v>5974.776942174867</v>
      </c>
      <c r="EO85">
        <v>18875.416</v>
      </c>
      <c r="EP85">
        <v>15</v>
      </c>
      <c r="EQ85">
        <v>1658256072.5</v>
      </c>
      <c r="ER85" t="s">
        <v>696</v>
      </c>
      <c r="ES85">
        <v>1658255800.5</v>
      </c>
      <c r="ET85">
        <v>1658256072.5</v>
      </c>
      <c r="EU85">
        <v>59</v>
      </c>
      <c r="EV85">
        <v>-1.487</v>
      </c>
      <c r="EW85">
        <v>0.011</v>
      </c>
      <c r="EX85">
        <v>21.292</v>
      </c>
      <c r="EY85">
        <v>2.681</v>
      </c>
      <c r="EZ85">
        <v>398</v>
      </c>
      <c r="FA85">
        <v>15</v>
      </c>
      <c r="FB85">
        <v>0.4</v>
      </c>
      <c r="FC85">
        <v>0.02</v>
      </c>
      <c r="FD85">
        <v>-12.899325</v>
      </c>
      <c r="FE85">
        <v>-0.07279024390241005</v>
      </c>
      <c r="FF85">
        <v>0.07399878292918066</v>
      </c>
      <c r="FG85">
        <v>1</v>
      </c>
      <c r="FH85">
        <v>399.8725666666667</v>
      </c>
      <c r="FI85">
        <v>0.9997508342606468</v>
      </c>
      <c r="FJ85">
        <v>0.07419779122198905</v>
      </c>
      <c r="FK85">
        <v>1</v>
      </c>
      <c r="FL85">
        <v>4.46271275</v>
      </c>
      <c r="FM85">
        <v>0.456922514071283</v>
      </c>
      <c r="FN85">
        <v>0.04501765692411702</v>
      </c>
      <c r="FO85">
        <v>1</v>
      </c>
      <c r="FP85">
        <v>20.02729666666667</v>
      </c>
      <c r="FQ85">
        <v>0.6291176863181194</v>
      </c>
      <c r="FR85">
        <v>0.04967336297140457</v>
      </c>
      <c r="FS85">
        <v>1</v>
      </c>
      <c r="FT85">
        <v>4</v>
      </c>
      <c r="FU85">
        <v>4</v>
      </c>
      <c r="FV85" t="s">
        <v>426</v>
      </c>
      <c r="FW85">
        <v>3.17296</v>
      </c>
      <c r="FX85">
        <v>2.79677</v>
      </c>
      <c r="FY85">
        <v>0.09584769999999999</v>
      </c>
      <c r="FZ85">
        <v>0.102977</v>
      </c>
      <c r="GA85">
        <v>0.0942485</v>
      </c>
      <c r="GB85">
        <v>0.08825330000000001</v>
      </c>
      <c r="GC85">
        <v>27940.4</v>
      </c>
      <c r="GD85">
        <v>22104.6</v>
      </c>
      <c r="GE85">
        <v>29032.3</v>
      </c>
      <c r="GF85">
        <v>24114</v>
      </c>
      <c r="GG85">
        <v>33269.6</v>
      </c>
      <c r="GH85">
        <v>32117.3</v>
      </c>
      <c r="GI85">
        <v>40361.2</v>
      </c>
      <c r="GJ85">
        <v>39350.6</v>
      </c>
      <c r="GK85">
        <v>2.1238</v>
      </c>
      <c r="GL85">
        <v>1.77285</v>
      </c>
      <c r="GM85">
        <v>0.0944063</v>
      </c>
      <c r="GN85">
        <v>0</v>
      </c>
      <c r="GO85">
        <v>28.3693</v>
      </c>
      <c r="GP85">
        <v>999.9</v>
      </c>
      <c r="GQ85">
        <v>35.9</v>
      </c>
      <c r="GR85">
        <v>37.9</v>
      </c>
      <c r="GS85">
        <v>23.5222</v>
      </c>
      <c r="GT85">
        <v>62.5079</v>
      </c>
      <c r="GU85">
        <v>34.9559</v>
      </c>
      <c r="GV85">
        <v>1</v>
      </c>
      <c r="GW85">
        <v>0.377342</v>
      </c>
      <c r="GX85">
        <v>5.22645</v>
      </c>
      <c r="GY85">
        <v>20.1725</v>
      </c>
      <c r="GZ85">
        <v>5.22388</v>
      </c>
      <c r="HA85">
        <v>11.9147</v>
      </c>
      <c r="HB85">
        <v>4.9636</v>
      </c>
      <c r="HC85">
        <v>3.29142</v>
      </c>
      <c r="HD85">
        <v>9999</v>
      </c>
      <c r="HE85">
        <v>9999</v>
      </c>
      <c r="HF85">
        <v>9999</v>
      </c>
      <c r="HG85">
        <v>999.9</v>
      </c>
      <c r="HH85">
        <v>1.87746</v>
      </c>
      <c r="HI85">
        <v>1.87576</v>
      </c>
      <c r="HJ85">
        <v>1.87453</v>
      </c>
      <c r="HK85">
        <v>1.87378</v>
      </c>
      <c r="HL85">
        <v>1.87515</v>
      </c>
      <c r="HM85">
        <v>1.87011</v>
      </c>
      <c r="HN85">
        <v>1.87427</v>
      </c>
      <c r="HO85">
        <v>1.87939</v>
      </c>
      <c r="HP85">
        <v>0</v>
      </c>
      <c r="HQ85">
        <v>0</v>
      </c>
      <c r="HR85">
        <v>0</v>
      </c>
      <c r="HS85">
        <v>0</v>
      </c>
      <c r="HT85" t="s">
        <v>419</v>
      </c>
      <c r="HU85" t="s">
        <v>420</v>
      </c>
      <c r="HV85" t="s">
        <v>421</v>
      </c>
      <c r="HW85" t="s">
        <v>422</v>
      </c>
      <c r="HX85" t="s">
        <v>422</v>
      </c>
      <c r="HY85" t="s">
        <v>421</v>
      </c>
      <c r="HZ85">
        <v>0</v>
      </c>
      <c r="IA85">
        <v>100</v>
      </c>
      <c r="IB85">
        <v>100</v>
      </c>
      <c r="IC85">
        <v>21.314</v>
      </c>
      <c r="ID85">
        <v>2.681</v>
      </c>
      <c r="IE85">
        <v>14.80412117493923</v>
      </c>
      <c r="IF85">
        <v>0.01978926573752289</v>
      </c>
      <c r="IG85">
        <v>-7.274561305773912E-06</v>
      </c>
      <c r="IH85">
        <v>1.119864253144479E-09</v>
      </c>
      <c r="II85">
        <v>1.445184971598896</v>
      </c>
      <c r="IJ85">
        <v>0.1326643661050919</v>
      </c>
      <c r="IK85">
        <v>-0.003773007815557471</v>
      </c>
      <c r="IL85">
        <v>7.139450426060361E-05</v>
      </c>
      <c r="IM85">
        <v>-10</v>
      </c>
      <c r="IN85">
        <v>1836</v>
      </c>
      <c r="IO85">
        <v>-0</v>
      </c>
      <c r="IP85">
        <v>23</v>
      </c>
      <c r="IQ85">
        <v>4.1</v>
      </c>
      <c r="IR85">
        <v>4.1</v>
      </c>
      <c r="IS85">
        <v>1.06445</v>
      </c>
      <c r="IT85">
        <v>2.47803</v>
      </c>
      <c r="IU85">
        <v>1.42578</v>
      </c>
      <c r="IV85">
        <v>2.28027</v>
      </c>
      <c r="IW85">
        <v>1.54785</v>
      </c>
      <c r="IX85">
        <v>2.39624</v>
      </c>
      <c r="IY85">
        <v>41.1187</v>
      </c>
      <c r="IZ85">
        <v>15.9182</v>
      </c>
      <c r="JA85">
        <v>18</v>
      </c>
      <c r="JB85">
        <v>638.471</v>
      </c>
      <c r="JC85">
        <v>396.308</v>
      </c>
      <c r="JD85">
        <v>23.0535</v>
      </c>
      <c r="JE85">
        <v>31.5094</v>
      </c>
      <c r="JF85">
        <v>29.9936</v>
      </c>
      <c r="JG85">
        <v>31.3865</v>
      </c>
      <c r="JH85">
        <v>31.3076</v>
      </c>
      <c r="JI85">
        <v>21.3279</v>
      </c>
      <c r="JJ85">
        <v>31.0303</v>
      </c>
      <c r="JK85">
        <v>0</v>
      </c>
      <c r="JL85">
        <v>24.4549</v>
      </c>
      <c r="JM85">
        <v>412.866</v>
      </c>
      <c r="JN85">
        <v>15.3246</v>
      </c>
      <c r="JO85">
        <v>95.02500000000001</v>
      </c>
      <c r="JP85">
        <v>100.108</v>
      </c>
    </row>
    <row r="86" spans="1:276">
      <c r="A86">
        <v>70</v>
      </c>
      <c r="B86">
        <v>1658256150</v>
      </c>
      <c r="C86">
        <v>14609.40000009537</v>
      </c>
      <c r="D86" t="s">
        <v>697</v>
      </c>
      <c r="E86" t="s">
        <v>698</v>
      </c>
      <c r="F86" t="s">
        <v>408</v>
      </c>
      <c r="G86" t="s">
        <v>601</v>
      </c>
      <c r="H86" t="s">
        <v>410</v>
      </c>
      <c r="J86" t="s">
        <v>541</v>
      </c>
      <c r="K86" t="s">
        <v>542</v>
      </c>
      <c r="L86" t="s">
        <v>662</v>
      </c>
      <c r="M86">
        <v>1658256150</v>
      </c>
      <c r="N86">
        <f>(O86)/1000</f>
        <v>0</v>
      </c>
      <c r="O86">
        <f>1000*CY86*AM86*(CU86-CV86)/(100*CN86*(1000-AM86*CU86))</f>
        <v>0</v>
      </c>
      <c r="P86">
        <f>CY86*AM86*(CT86-CS86*(1000-AM86*CV86)/(1000-AM86*CU86))/(100*CN86)</f>
        <v>0</v>
      </c>
      <c r="Q86">
        <f>CS86 - IF(AM86&gt;1, P86*CN86*100.0/(AO86*DG86), 0)</f>
        <v>0</v>
      </c>
      <c r="R86">
        <f>((X86-N86/2)*Q86-P86)/(X86+N86/2)</f>
        <v>0</v>
      </c>
      <c r="S86">
        <f>R86*(CZ86+DA86)/1000.0</f>
        <v>0</v>
      </c>
      <c r="T86">
        <f>(CS86 - IF(AM86&gt;1, P86*CN86*100.0/(AO86*DG86), 0))*(CZ86+DA86)/1000.0</f>
        <v>0</v>
      </c>
      <c r="U86">
        <f>2.0/((1/W86-1/V86)+SIGN(W86)*SQRT((1/W86-1/V86)*(1/W86-1/V86) + 4*CO86/((CO86+1)*(CO86+1))*(2*1/W86*1/V86-1/V86*1/V86)))</f>
        <v>0</v>
      </c>
      <c r="V86">
        <f>IF(LEFT(CP86,1)&lt;&gt;"0",IF(LEFT(CP86,1)="1",3.0,CQ86),$D$5+$E$5*(DG86*CZ86/($K$5*1000))+$F$5*(DG86*CZ86/($K$5*1000))*MAX(MIN(CN86,$J$5),$I$5)*MAX(MIN(CN86,$J$5),$I$5)+$G$5*MAX(MIN(CN86,$J$5),$I$5)*(DG86*CZ86/($K$5*1000))+$H$5*(DG86*CZ86/($K$5*1000))*(DG86*CZ86/($K$5*1000)))</f>
        <v>0</v>
      </c>
      <c r="W86">
        <f>N86*(1000-(1000*0.61365*exp(17.502*AA86/(240.97+AA86))/(CZ86+DA86)+CU86)/2)/(1000*0.61365*exp(17.502*AA86/(240.97+AA86))/(CZ86+DA86)-CU86)</f>
        <v>0</v>
      </c>
      <c r="X86">
        <f>1/((CO86+1)/(U86/1.6)+1/(V86/1.37)) + CO86/((CO86+1)/(U86/1.6) + CO86/(V86/1.37))</f>
        <v>0</v>
      </c>
      <c r="Y86">
        <f>(CJ86*CM86)</f>
        <v>0</v>
      </c>
      <c r="Z86">
        <f>(DB86+(Y86+2*0.95*5.67E-8*(((DB86+$B$7)+273)^4-(DB86+273)^4)-44100*N86)/(1.84*29.3*V86+8*0.95*5.67E-8*(DB86+273)^3))</f>
        <v>0</v>
      </c>
      <c r="AA86">
        <f>($C$7*DC86+$D$7*DD86+$E$7*Z86)</f>
        <v>0</v>
      </c>
      <c r="AB86">
        <f>0.61365*exp(17.502*AA86/(240.97+AA86))</f>
        <v>0</v>
      </c>
      <c r="AC86">
        <f>(AD86/AE86*100)</f>
        <v>0</v>
      </c>
      <c r="AD86">
        <f>CU86*(CZ86+DA86)/1000</f>
        <v>0</v>
      </c>
      <c r="AE86">
        <f>0.61365*exp(17.502*DB86/(240.97+DB86))</f>
        <v>0</v>
      </c>
      <c r="AF86">
        <f>(AB86-CU86*(CZ86+DA86)/1000)</f>
        <v>0</v>
      </c>
      <c r="AG86">
        <f>(-N86*44100)</f>
        <v>0</v>
      </c>
      <c r="AH86">
        <f>2*29.3*V86*0.92*(DB86-AA86)</f>
        <v>0</v>
      </c>
      <c r="AI86">
        <f>2*0.95*5.67E-8*(((DB86+$B$7)+273)^4-(AA86+273)^4)</f>
        <v>0</v>
      </c>
      <c r="AJ86">
        <f>Y86+AI86+AG86+AH86</f>
        <v>0</v>
      </c>
      <c r="AK86">
        <v>0</v>
      </c>
      <c r="AL86">
        <v>0</v>
      </c>
      <c r="AM86">
        <f>IF(AK86*$H$13&gt;=AO86,1.0,(AO86/(AO86-AK86*$H$13)))</f>
        <v>0</v>
      </c>
      <c r="AN86">
        <f>(AM86-1)*100</f>
        <v>0</v>
      </c>
      <c r="AO86">
        <f>MAX(0,($B$13+$C$13*DG86)/(1+$D$13*DG86)*CZ86/(DB86+273)*$E$13)</f>
        <v>0</v>
      </c>
      <c r="AP86" t="s">
        <v>414</v>
      </c>
      <c r="AQ86">
        <v>0</v>
      </c>
      <c r="AR86">
        <v>0</v>
      </c>
      <c r="AS86">
        <v>0</v>
      </c>
      <c r="AT86">
        <f>1-AR86/AS86</f>
        <v>0</v>
      </c>
      <c r="AU86">
        <v>-1</v>
      </c>
      <c r="AV86" t="s">
        <v>699</v>
      </c>
      <c r="AW86">
        <v>10519.7</v>
      </c>
      <c r="AX86">
        <v>575.06656</v>
      </c>
      <c r="AY86">
        <v>653.8099999999999</v>
      </c>
      <c r="AZ86">
        <f>1-AX86/AY86</f>
        <v>0</v>
      </c>
      <c r="BA86">
        <v>0.5</v>
      </c>
      <c r="BB86">
        <f>CK86</f>
        <v>0</v>
      </c>
      <c r="BC86">
        <f>P86</f>
        <v>0</v>
      </c>
      <c r="BD86">
        <f>AZ86*BA86*BB86</f>
        <v>0</v>
      </c>
      <c r="BE86">
        <f>(BC86-AU86)/BB86</f>
        <v>0</v>
      </c>
      <c r="BF86">
        <f>(AS86-AY86)/AY86</f>
        <v>0</v>
      </c>
      <c r="BG86">
        <f>AR86/(AT86+AR86/AY86)</f>
        <v>0</v>
      </c>
      <c r="BH86" t="s">
        <v>414</v>
      </c>
      <c r="BI86">
        <v>0</v>
      </c>
      <c r="BJ86">
        <f>IF(BI86&lt;&gt;0, BI86, BG86)</f>
        <v>0</v>
      </c>
      <c r="BK86">
        <f>1-BJ86/AY86</f>
        <v>0</v>
      </c>
      <c r="BL86">
        <f>(AY86-AX86)/(AY86-BJ86)</f>
        <v>0</v>
      </c>
      <c r="BM86">
        <f>(AS86-AY86)/(AS86-BJ86)</f>
        <v>0</v>
      </c>
      <c r="BN86">
        <f>(AY86-AX86)/(AY86-AR86)</f>
        <v>0</v>
      </c>
      <c r="BO86">
        <f>(AS86-AY86)/(AS86-AR86)</f>
        <v>0</v>
      </c>
      <c r="BP86">
        <f>(BL86*BJ86/AX86)</f>
        <v>0</v>
      </c>
      <c r="BQ86">
        <f>(1-BP86)</f>
        <v>0</v>
      </c>
      <c r="BR86" t="s">
        <v>414</v>
      </c>
      <c r="BS86" t="s">
        <v>414</v>
      </c>
      <c r="BT86" t="s">
        <v>414</v>
      </c>
      <c r="BU86" t="s">
        <v>414</v>
      </c>
      <c r="BV86" t="s">
        <v>414</v>
      </c>
      <c r="BW86" t="s">
        <v>414</v>
      </c>
      <c r="BX86" t="s">
        <v>414</v>
      </c>
      <c r="BY86" t="s">
        <v>414</v>
      </c>
      <c r="BZ86" t="s">
        <v>414</v>
      </c>
      <c r="CA86" t="s">
        <v>414</v>
      </c>
      <c r="CB86" t="s">
        <v>414</v>
      </c>
      <c r="CC86" t="s">
        <v>414</v>
      </c>
      <c r="CD86" t="s">
        <v>414</v>
      </c>
      <c r="CE86" t="s">
        <v>414</v>
      </c>
      <c r="CF86" t="s">
        <v>414</v>
      </c>
      <c r="CG86" t="s">
        <v>414</v>
      </c>
      <c r="CH86" t="s">
        <v>414</v>
      </c>
      <c r="CI86" t="s">
        <v>414</v>
      </c>
      <c r="CJ86">
        <f>$B$11*DH86+$C$11*DI86+$F$11*DT86*(1-DW86)</f>
        <v>0</v>
      </c>
      <c r="CK86">
        <f>CJ86*CL86</f>
        <v>0</v>
      </c>
      <c r="CL86">
        <f>($B$11*$D$9+$C$11*$D$9+$F$11*((EG86+DY86)/MAX(EG86+DY86+EH86, 0.1)*$I$9+EH86/MAX(EG86+DY86+EH86, 0.1)*$J$9))/($B$11+$C$11+$F$11)</f>
        <v>0</v>
      </c>
      <c r="CM86">
        <f>($B$11*$K$9+$C$11*$K$9+$F$11*((EG86+DY86)/MAX(EG86+DY86+EH86, 0.1)*$P$9+EH86/MAX(EG86+DY86+EH86, 0.1)*$Q$9))/($B$11+$C$11+$F$11)</f>
        <v>0</v>
      </c>
      <c r="CN86">
        <v>6</v>
      </c>
      <c r="CO86">
        <v>0.5</v>
      </c>
      <c r="CP86" t="s">
        <v>416</v>
      </c>
      <c r="CQ86">
        <v>2</v>
      </c>
      <c r="CR86">
        <v>1658256150</v>
      </c>
      <c r="CS86">
        <v>300.993</v>
      </c>
      <c r="CT86">
        <v>310.15</v>
      </c>
      <c r="CU86">
        <v>19.8203</v>
      </c>
      <c r="CV86">
        <v>14.975</v>
      </c>
      <c r="CW86">
        <v>281.175</v>
      </c>
      <c r="CX86">
        <v>16.8574</v>
      </c>
      <c r="CY86">
        <v>600.269</v>
      </c>
      <c r="CZ86">
        <v>101.054</v>
      </c>
      <c r="DA86">
        <v>0.100994</v>
      </c>
      <c r="DB86">
        <v>28.0156</v>
      </c>
      <c r="DC86">
        <v>30.0462</v>
      </c>
      <c r="DD86">
        <v>999.9</v>
      </c>
      <c r="DE86">
        <v>0</v>
      </c>
      <c r="DF86">
        <v>0</v>
      </c>
      <c r="DG86">
        <v>9888.75</v>
      </c>
      <c r="DH86">
        <v>0</v>
      </c>
      <c r="DI86">
        <v>1296.91</v>
      </c>
      <c r="DJ86">
        <v>-9.15692</v>
      </c>
      <c r="DK86">
        <v>307.079</v>
      </c>
      <c r="DL86">
        <v>314.865</v>
      </c>
      <c r="DM86">
        <v>4.84532</v>
      </c>
      <c r="DN86">
        <v>310.15</v>
      </c>
      <c r="DO86">
        <v>14.975</v>
      </c>
      <c r="DP86">
        <v>2.00292</v>
      </c>
      <c r="DQ86">
        <v>1.51328</v>
      </c>
      <c r="DR86">
        <v>17.4674</v>
      </c>
      <c r="DS86">
        <v>13.103</v>
      </c>
      <c r="DT86">
        <v>1499.78</v>
      </c>
      <c r="DU86">
        <v>0.973002</v>
      </c>
      <c r="DV86">
        <v>0.0269984</v>
      </c>
      <c r="DW86">
        <v>0</v>
      </c>
      <c r="DX86">
        <v>573.571</v>
      </c>
      <c r="DY86">
        <v>4.99931</v>
      </c>
      <c r="DZ86">
        <v>20037.2</v>
      </c>
      <c r="EA86">
        <v>13257.2</v>
      </c>
      <c r="EB86">
        <v>38.812</v>
      </c>
      <c r="EC86">
        <v>40.75</v>
      </c>
      <c r="ED86">
        <v>39.437</v>
      </c>
      <c r="EE86">
        <v>39.75</v>
      </c>
      <c r="EF86">
        <v>40.125</v>
      </c>
      <c r="EG86">
        <v>1454.42</v>
      </c>
      <c r="EH86">
        <v>40.36</v>
      </c>
      <c r="EI86">
        <v>0</v>
      </c>
      <c r="EJ86">
        <v>103.2999999523163</v>
      </c>
      <c r="EK86">
        <v>0</v>
      </c>
      <c r="EL86">
        <v>575.06656</v>
      </c>
      <c r="EM86">
        <v>-11.04315386658133</v>
      </c>
      <c r="EN86">
        <v>14669.32307798474</v>
      </c>
      <c r="EO86">
        <v>19396.348</v>
      </c>
      <c r="EP86">
        <v>15</v>
      </c>
      <c r="EQ86">
        <v>1658256072.5</v>
      </c>
      <c r="ER86" t="s">
        <v>696</v>
      </c>
      <c r="ES86">
        <v>1658255800.5</v>
      </c>
      <c r="ET86">
        <v>1658256072.5</v>
      </c>
      <c r="EU86">
        <v>59</v>
      </c>
      <c r="EV86">
        <v>-1.487</v>
      </c>
      <c r="EW86">
        <v>0.011</v>
      </c>
      <c r="EX86">
        <v>21.292</v>
      </c>
      <c r="EY86">
        <v>2.681</v>
      </c>
      <c r="EZ86">
        <v>398</v>
      </c>
      <c r="FA86">
        <v>15</v>
      </c>
      <c r="FB86">
        <v>0.4</v>
      </c>
      <c r="FC86">
        <v>0.02</v>
      </c>
      <c r="FD86">
        <v>-8.946814634146342</v>
      </c>
      <c r="FE86">
        <v>-1.234055331010478</v>
      </c>
      <c r="FF86">
        <v>0.1235403880853577</v>
      </c>
      <c r="FG86">
        <v>1</v>
      </c>
      <c r="FH86">
        <v>301.5582580645161</v>
      </c>
      <c r="FI86">
        <v>-4.742129032257444</v>
      </c>
      <c r="FJ86">
        <v>0.3561786401867501</v>
      </c>
      <c r="FK86">
        <v>1</v>
      </c>
      <c r="FL86">
        <v>4.823850731707316</v>
      </c>
      <c r="FM86">
        <v>-0.01962773519163633</v>
      </c>
      <c r="FN86">
        <v>0.01816351923972671</v>
      </c>
      <c r="FO86">
        <v>1</v>
      </c>
      <c r="FP86">
        <v>19.72189677419355</v>
      </c>
      <c r="FQ86">
        <v>0.7624645161290077</v>
      </c>
      <c r="FR86">
        <v>0.05688049432587117</v>
      </c>
      <c r="FS86">
        <v>1</v>
      </c>
      <c r="FT86">
        <v>4</v>
      </c>
      <c r="FU86">
        <v>4</v>
      </c>
      <c r="FV86" t="s">
        <v>426</v>
      </c>
      <c r="FW86">
        <v>3.17311</v>
      </c>
      <c r="FX86">
        <v>2.79698</v>
      </c>
      <c r="FY86">
        <v>0.0753828</v>
      </c>
      <c r="FZ86">
        <v>0.082163</v>
      </c>
      <c r="GA86">
        <v>0.0932795</v>
      </c>
      <c r="GB86">
        <v>0.08594259999999999</v>
      </c>
      <c r="GC86">
        <v>28573.1</v>
      </c>
      <c r="GD86">
        <v>22618.5</v>
      </c>
      <c r="GE86">
        <v>29032.6</v>
      </c>
      <c r="GF86">
        <v>24115</v>
      </c>
      <c r="GG86">
        <v>33304</v>
      </c>
      <c r="GH86">
        <v>32200</v>
      </c>
      <c r="GI86">
        <v>40360.3</v>
      </c>
      <c r="GJ86">
        <v>39352.4</v>
      </c>
      <c r="GK86">
        <v>2.12423</v>
      </c>
      <c r="GL86">
        <v>1.77108</v>
      </c>
      <c r="GM86">
        <v>0.103589</v>
      </c>
      <c r="GN86">
        <v>0</v>
      </c>
      <c r="GO86">
        <v>28.3582</v>
      </c>
      <c r="GP86">
        <v>999.9</v>
      </c>
      <c r="GQ86">
        <v>35.4</v>
      </c>
      <c r="GR86">
        <v>38.1</v>
      </c>
      <c r="GS86">
        <v>23.448</v>
      </c>
      <c r="GT86">
        <v>63.3879</v>
      </c>
      <c r="GU86">
        <v>34.7877</v>
      </c>
      <c r="GV86">
        <v>1</v>
      </c>
      <c r="GW86">
        <v>0.360777</v>
      </c>
      <c r="GX86">
        <v>7.83674</v>
      </c>
      <c r="GY86">
        <v>20.0707</v>
      </c>
      <c r="GZ86">
        <v>5.22912</v>
      </c>
      <c r="HA86">
        <v>11.9141</v>
      </c>
      <c r="HB86">
        <v>4.96385</v>
      </c>
      <c r="HC86">
        <v>3.292</v>
      </c>
      <c r="HD86">
        <v>9999</v>
      </c>
      <c r="HE86">
        <v>9999</v>
      </c>
      <c r="HF86">
        <v>9999</v>
      </c>
      <c r="HG86">
        <v>999.9</v>
      </c>
      <c r="HH86">
        <v>1.87744</v>
      </c>
      <c r="HI86">
        <v>1.87574</v>
      </c>
      <c r="HJ86">
        <v>1.87449</v>
      </c>
      <c r="HK86">
        <v>1.87375</v>
      </c>
      <c r="HL86">
        <v>1.87512</v>
      </c>
      <c r="HM86">
        <v>1.87009</v>
      </c>
      <c r="HN86">
        <v>1.87424</v>
      </c>
      <c r="HO86">
        <v>1.87929</v>
      </c>
      <c r="HP86">
        <v>0</v>
      </c>
      <c r="HQ86">
        <v>0</v>
      </c>
      <c r="HR86">
        <v>0</v>
      </c>
      <c r="HS86">
        <v>0</v>
      </c>
      <c r="HT86" t="s">
        <v>419</v>
      </c>
      <c r="HU86" t="s">
        <v>420</v>
      </c>
      <c r="HV86" t="s">
        <v>421</v>
      </c>
      <c r="HW86" t="s">
        <v>422</v>
      </c>
      <c r="HX86" t="s">
        <v>422</v>
      </c>
      <c r="HY86" t="s">
        <v>421</v>
      </c>
      <c r="HZ86">
        <v>0</v>
      </c>
      <c r="IA86">
        <v>100</v>
      </c>
      <c r="IB86">
        <v>100</v>
      </c>
      <c r="IC86">
        <v>19.818</v>
      </c>
      <c r="ID86">
        <v>2.9629</v>
      </c>
      <c r="IE86">
        <v>14.80412117493923</v>
      </c>
      <c r="IF86">
        <v>0.01978926573752289</v>
      </c>
      <c r="IG86">
        <v>-7.274561305773912E-06</v>
      </c>
      <c r="IH86">
        <v>1.119864253144479E-09</v>
      </c>
      <c r="II86">
        <v>1.456678204549796</v>
      </c>
      <c r="IJ86">
        <v>0.1326643661050919</v>
      </c>
      <c r="IK86">
        <v>-0.003773007815557471</v>
      </c>
      <c r="IL86">
        <v>7.139450426060361E-05</v>
      </c>
      <c r="IM86">
        <v>-10</v>
      </c>
      <c r="IN86">
        <v>1836</v>
      </c>
      <c r="IO86">
        <v>-0</v>
      </c>
      <c r="IP86">
        <v>23</v>
      </c>
      <c r="IQ86">
        <v>5.8</v>
      </c>
      <c r="IR86">
        <v>1.3</v>
      </c>
      <c r="IS86">
        <v>0.842285</v>
      </c>
      <c r="IT86">
        <v>2.48169</v>
      </c>
      <c r="IU86">
        <v>1.42578</v>
      </c>
      <c r="IV86">
        <v>2.28027</v>
      </c>
      <c r="IW86">
        <v>1.54785</v>
      </c>
      <c r="IX86">
        <v>2.31689</v>
      </c>
      <c r="IY86">
        <v>41.2223</v>
      </c>
      <c r="IZ86">
        <v>15.7957</v>
      </c>
      <c r="JA86">
        <v>18</v>
      </c>
      <c r="JB86">
        <v>639.078</v>
      </c>
      <c r="JC86">
        <v>395.487</v>
      </c>
      <c r="JD86">
        <v>24.8038</v>
      </c>
      <c r="JE86">
        <v>31.5795</v>
      </c>
      <c r="JF86">
        <v>30.0111</v>
      </c>
      <c r="JG86">
        <v>31.4145</v>
      </c>
      <c r="JH86">
        <v>31.3321</v>
      </c>
      <c r="JI86">
        <v>16.885</v>
      </c>
      <c r="JJ86">
        <v>31.9945</v>
      </c>
      <c r="JK86">
        <v>0</v>
      </c>
      <c r="JL86">
        <v>24.0031</v>
      </c>
      <c r="JM86">
        <v>309.977</v>
      </c>
      <c r="JN86">
        <v>15.0485</v>
      </c>
      <c r="JO86">
        <v>95.0241</v>
      </c>
      <c r="JP86">
        <v>100.112</v>
      </c>
    </row>
    <row r="87" spans="1:276">
      <c r="A87">
        <v>71</v>
      </c>
      <c r="B87">
        <v>1658256230.5</v>
      </c>
      <c r="C87">
        <v>14689.90000009537</v>
      </c>
      <c r="D87" t="s">
        <v>700</v>
      </c>
      <c r="E87" t="s">
        <v>701</v>
      </c>
      <c r="F87" t="s">
        <v>408</v>
      </c>
      <c r="G87" t="s">
        <v>601</v>
      </c>
      <c r="H87" t="s">
        <v>410</v>
      </c>
      <c r="J87" t="s">
        <v>541</v>
      </c>
      <c r="K87" t="s">
        <v>542</v>
      </c>
      <c r="L87" t="s">
        <v>662</v>
      </c>
      <c r="M87">
        <v>1658256230.5</v>
      </c>
      <c r="N87">
        <f>(O87)/1000</f>
        <v>0</v>
      </c>
      <c r="O87">
        <f>1000*CY87*AM87*(CU87-CV87)/(100*CN87*(1000-AM87*CU87))</f>
        <v>0</v>
      </c>
      <c r="P87">
        <f>CY87*AM87*(CT87-CS87*(1000-AM87*CV87)/(1000-AM87*CU87))/(100*CN87)</f>
        <v>0</v>
      </c>
      <c r="Q87">
        <f>CS87 - IF(AM87&gt;1, P87*CN87*100.0/(AO87*DG87), 0)</f>
        <v>0</v>
      </c>
      <c r="R87">
        <f>((X87-N87/2)*Q87-P87)/(X87+N87/2)</f>
        <v>0</v>
      </c>
      <c r="S87">
        <f>R87*(CZ87+DA87)/1000.0</f>
        <v>0</v>
      </c>
      <c r="T87">
        <f>(CS87 - IF(AM87&gt;1, P87*CN87*100.0/(AO87*DG87), 0))*(CZ87+DA87)/1000.0</f>
        <v>0</v>
      </c>
      <c r="U87">
        <f>2.0/((1/W87-1/V87)+SIGN(W87)*SQRT((1/W87-1/V87)*(1/W87-1/V87) + 4*CO87/((CO87+1)*(CO87+1))*(2*1/W87*1/V87-1/V87*1/V87)))</f>
        <v>0</v>
      </c>
      <c r="V87">
        <f>IF(LEFT(CP87,1)&lt;&gt;"0",IF(LEFT(CP87,1)="1",3.0,CQ87),$D$5+$E$5*(DG87*CZ87/($K$5*1000))+$F$5*(DG87*CZ87/($K$5*1000))*MAX(MIN(CN87,$J$5),$I$5)*MAX(MIN(CN87,$J$5),$I$5)+$G$5*MAX(MIN(CN87,$J$5),$I$5)*(DG87*CZ87/($K$5*1000))+$H$5*(DG87*CZ87/($K$5*1000))*(DG87*CZ87/($K$5*1000)))</f>
        <v>0</v>
      </c>
      <c r="W87">
        <f>N87*(1000-(1000*0.61365*exp(17.502*AA87/(240.97+AA87))/(CZ87+DA87)+CU87)/2)/(1000*0.61365*exp(17.502*AA87/(240.97+AA87))/(CZ87+DA87)-CU87)</f>
        <v>0</v>
      </c>
      <c r="X87">
        <f>1/((CO87+1)/(U87/1.6)+1/(V87/1.37)) + CO87/((CO87+1)/(U87/1.6) + CO87/(V87/1.37))</f>
        <v>0</v>
      </c>
      <c r="Y87">
        <f>(CJ87*CM87)</f>
        <v>0</v>
      </c>
      <c r="Z87">
        <f>(DB87+(Y87+2*0.95*5.67E-8*(((DB87+$B$7)+273)^4-(DB87+273)^4)-44100*N87)/(1.84*29.3*V87+8*0.95*5.67E-8*(DB87+273)^3))</f>
        <v>0</v>
      </c>
      <c r="AA87">
        <f>($C$7*DC87+$D$7*DD87+$E$7*Z87)</f>
        <v>0</v>
      </c>
      <c r="AB87">
        <f>0.61365*exp(17.502*AA87/(240.97+AA87))</f>
        <v>0</v>
      </c>
      <c r="AC87">
        <f>(AD87/AE87*100)</f>
        <v>0</v>
      </c>
      <c r="AD87">
        <f>CU87*(CZ87+DA87)/1000</f>
        <v>0</v>
      </c>
      <c r="AE87">
        <f>0.61365*exp(17.502*DB87/(240.97+DB87))</f>
        <v>0</v>
      </c>
      <c r="AF87">
        <f>(AB87-CU87*(CZ87+DA87)/1000)</f>
        <v>0</v>
      </c>
      <c r="AG87">
        <f>(-N87*44100)</f>
        <v>0</v>
      </c>
      <c r="AH87">
        <f>2*29.3*V87*0.92*(DB87-AA87)</f>
        <v>0</v>
      </c>
      <c r="AI87">
        <f>2*0.95*5.67E-8*(((DB87+$B$7)+273)^4-(AA87+273)^4)</f>
        <v>0</v>
      </c>
      <c r="AJ87">
        <f>Y87+AI87+AG87+AH87</f>
        <v>0</v>
      </c>
      <c r="AK87">
        <v>0</v>
      </c>
      <c r="AL87">
        <v>0</v>
      </c>
      <c r="AM87">
        <f>IF(AK87*$H$13&gt;=AO87,1.0,(AO87/(AO87-AK87*$H$13)))</f>
        <v>0</v>
      </c>
      <c r="AN87">
        <f>(AM87-1)*100</f>
        <v>0</v>
      </c>
      <c r="AO87">
        <f>MAX(0,($B$13+$C$13*DG87)/(1+$D$13*DG87)*CZ87/(DB87+273)*$E$13)</f>
        <v>0</v>
      </c>
      <c r="AP87" t="s">
        <v>414</v>
      </c>
      <c r="AQ87">
        <v>0</v>
      </c>
      <c r="AR87">
        <v>0</v>
      </c>
      <c r="AS87">
        <v>0</v>
      </c>
      <c r="AT87">
        <f>1-AR87/AS87</f>
        <v>0</v>
      </c>
      <c r="AU87">
        <v>-1</v>
      </c>
      <c r="AV87" t="s">
        <v>702</v>
      </c>
      <c r="AW87">
        <v>10518.7</v>
      </c>
      <c r="AX87">
        <v>562.7698399999999</v>
      </c>
      <c r="AY87">
        <v>630.04</v>
      </c>
      <c r="AZ87">
        <f>1-AX87/AY87</f>
        <v>0</v>
      </c>
      <c r="BA87">
        <v>0.5</v>
      </c>
      <c r="BB87">
        <f>CK87</f>
        <v>0</v>
      </c>
      <c r="BC87">
        <f>P87</f>
        <v>0</v>
      </c>
      <c r="BD87">
        <f>AZ87*BA87*BB87</f>
        <v>0</v>
      </c>
      <c r="BE87">
        <f>(BC87-AU87)/BB87</f>
        <v>0</v>
      </c>
      <c r="BF87">
        <f>(AS87-AY87)/AY87</f>
        <v>0</v>
      </c>
      <c r="BG87">
        <f>AR87/(AT87+AR87/AY87)</f>
        <v>0</v>
      </c>
      <c r="BH87" t="s">
        <v>414</v>
      </c>
      <c r="BI87">
        <v>0</v>
      </c>
      <c r="BJ87">
        <f>IF(BI87&lt;&gt;0, BI87, BG87)</f>
        <v>0</v>
      </c>
      <c r="BK87">
        <f>1-BJ87/AY87</f>
        <v>0</v>
      </c>
      <c r="BL87">
        <f>(AY87-AX87)/(AY87-BJ87)</f>
        <v>0</v>
      </c>
      <c r="BM87">
        <f>(AS87-AY87)/(AS87-BJ87)</f>
        <v>0</v>
      </c>
      <c r="BN87">
        <f>(AY87-AX87)/(AY87-AR87)</f>
        <v>0</v>
      </c>
      <c r="BO87">
        <f>(AS87-AY87)/(AS87-AR87)</f>
        <v>0</v>
      </c>
      <c r="BP87">
        <f>(BL87*BJ87/AX87)</f>
        <v>0</v>
      </c>
      <c r="BQ87">
        <f>(1-BP87)</f>
        <v>0</v>
      </c>
      <c r="BR87" t="s">
        <v>414</v>
      </c>
      <c r="BS87" t="s">
        <v>414</v>
      </c>
      <c r="BT87" t="s">
        <v>414</v>
      </c>
      <c r="BU87" t="s">
        <v>414</v>
      </c>
      <c r="BV87" t="s">
        <v>414</v>
      </c>
      <c r="BW87" t="s">
        <v>414</v>
      </c>
      <c r="BX87" t="s">
        <v>414</v>
      </c>
      <c r="BY87" t="s">
        <v>414</v>
      </c>
      <c r="BZ87" t="s">
        <v>414</v>
      </c>
      <c r="CA87" t="s">
        <v>414</v>
      </c>
      <c r="CB87" t="s">
        <v>414</v>
      </c>
      <c r="CC87" t="s">
        <v>414</v>
      </c>
      <c r="CD87" t="s">
        <v>414</v>
      </c>
      <c r="CE87" t="s">
        <v>414</v>
      </c>
      <c r="CF87" t="s">
        <v>414</v>
      </c>
      <c r="CG87" t="s">
        <v>414</v>
      </c>
      <c r="CH87" t="s">
        <v>414</v>
      </c>
      <c r="CI87" t="s">
        <v>414</v>
      </c>
      <c r="CJ87">
        <f>$B$11*DH87+$C$11*DI87+$F$11*DT87*(1-DW87)</f>
        <v>0</v>
      </c>
      <c r="CK87">
        <f>CJ87*CL87</f>
        <v>0</v>
      </c>
      <c r="CL87">
        <f>($B$11*$D$9+$C$11*$D$9+$F$11*((EG87+DY87)/MAX(EG87+DY87+EH87, 0.1)*$I$9+EH87/MAX(EG87+DY87+EH87, 0.1)*$J$9))/($B$11+$C$11+$F$11)</f>
        <v>0</v>
      </c>
      <c r="CM87">
        <f>($B$11*$K$9+$C$11*$K$9+$F$11*((EG87+DY87)/MAX(EG87+DY87+EH87, 0.1)*$P$9+EH87/MAX(EG87+DY87+EH87, 0.1)*$Q$9))/($B$11+$C$11+$F$11)</f>
        <v>0</v>
      </c>
      <c r="CN87">
        <v>6</v>
      </c>
      <c r="CO87">
        <v>0.5</v>
      </c>
      <c r="CP87" t="s">
        <v>416</v>
      </c>
      <c r="CQ87">
        <v>2</v>
      </c>
      <c r="CR87">
        <v>1658256230.5</v>
      </c>
      <c r="CS87">
        <v>200.229</v>
      </c>
      <c r="CT87">
        <v>205.834</v>
      </c>
      <c r="CU87">
        <v>19.9305</v>
      </c>
      <c r="CV87">
        <v>15.0586</v>
      </c>
      <c r="CW87">
        <v>182.668</v>
      </c>
      <c r="CX87">
        <v>16.9607</v>
      </c>
      <c r="CY87">
        <v>600.258</v>
      </c>
      <c r="CZ87">
        <v>101.052</v>
      </c>
      <c r="DA87">
        <v>0.100068</v>
      </c>
      <c r="DB87">
        <v>27.9817</v>
      </c>
      <c r="DC87">
        <v>30.0441</v>
      </c>
      <c r="DD87">
        <v>999.9</v>
      </c>
      <c r="DE87">
        <v>0</v>
      </c>
      <c r="DF87">
        <v>0</v>
      </c>
      <c r="DG87">
        <v>10011.9</v>
      </c>
      <c r="DH87">
        <v>0</v>
      </c>
      <c r="DI87">
        <v>1293.1</v>
      </c>
      <c r="DJ87">
        <v>-4.98349</v>
      </c>
      <c r="DK87">
        <v>204.935</v>
      </c>
      <c r="DL87">
        <v>208.981</v>
      </c>
      <c r="DM87">
        <v>4.87189</v>
      </c>
      <c r="DN87">
        <v>205.834</v>
      </c>
      <c r="DO87">
        <v>15.0586</v>
      </c>
      <c r="DP87">
        <v>2.01402</v>
      </c>
      <c r="DQ87">
        <v>1.5217</v>
      </c>
      <c r="DR87">
        <v>17.555</v>
      </c>
      <c r="DS87">
        <v>13.188</v>
      </c>
      <c r="DT87">
        <v>1499.96</v>
      </c>
      <c r="DU87">
        <v>0.9729910000000001</v>
      </c>
      <c r="DV87">
        <v>0.0270087</v>
      </c>
      <c r="DW87">
        <v>0</v>
      </c>
      <c r="DX87">
        <v>562.059</v>
      </c>
      <c r="DY87">
        <v>4.99931</v>
      </c>
      <c r="DZ87">
        <v>16648</v>
      </c>
      <c r="EA87">
        <v>13258.9</v>
      </c>
      <c r="EB87">
        <v>38.875</v>
      </c>
      <c r="EC87">
        <v>40.687</v>
      </c>
      <c r="ED87">
        <v>39.375</v>
      </c>
      <c r="EE87">
        <v>39.812</v>
      </c>
      <c r="EF87">
        <v>40.187</v>
      </c>
      <c r="EG87">
        <v>1454.58</v>
      </c>
      <c r="EH87">
        <v>40.38</v>
      </c>
      <c r="EI87">
        <v>0</v>
      </c>
      <c r="EJ87">
        <v>79.90000009536743</v>
      </c>
      <c r="EK87">
        <v>0</v>
      </c>
      <c r="EL87">
        <v>562.7698399999999</v>
      </c>
      <c r="EM87">
        <v>-4.489923089957332</v>
      </c>
      <c r="EN87">
        <v>-19737.46147977689</v>
      </c>
      <c r="EO87">
        <v>19003.976</v>
      </c>
      <c r="EP87">
        <v>15</v>
      </c>
      <c r="EQ87">
        <v>1658256247.5</v>
      </c>
      <c r="ER87" t="s">
        <v>703</v>
      </c>
      <c r="ES87">
        <v>1658256247.5</v>
      </c>
      <c r="ET87">
        <v>1658256072.5</v>
      </c>
      <c r="EU87">
        <v>60</v>
      </c>
      <c r="EV87">
        <v>-0.718</v>
      </c>
      <c r="EW87">
        <v>0.011</v>
      </c>
      <c r="EX87">
        <v>17.561</v>
      </c>
      <c r="EY87">
        <v>2.681</v>
      </c>
      <c r="EZ87">
        <v>206</v>
      </c>
      <c r="FA87">
        <v>15</v>
      </c>
      <c r="FB87">
        <v>0.3</v>
      </c>
      <c r="FC87">
        <v>0.02</v>
      </c>
      <c r="FD87">
        <v>-4.729848749999999</v>
      </c>
      <c r="FE87">
        <v>-1.294069305816126</v>
      </c>
      <c r="FF87">
        <v>0.1339602099167417</v>
      </c>
      <c r="FG87">
        <v>1</v>
      </c>
      <c r="FH87">
        <v>201.4305666666666</v>
      </c>
      <c r="FI87">
        <v>-4.672258064516653</v>
      </c>
      <c r="FJ87">
        <v>0.3404077636534673</v>
      </c>
      <c r="FK87">
        <v>1</v>
      </c>
      <c r="FL87">
        <v>4.873848499999999</v>
      </c>
      <c r="FM87">
        <v>-0.008776210131343455</v>
      </c>
      <c r="FN87">
        <v>0.001613907602683608</v>
      </c>
      <c r="FO87">
        <v>1</v>
      </c>
      <c r="FP87">
        <v>19.93032666666667</v>
      </c>
      <c r="FQ87">
        <v>0.00594794215791261</v>
      </c>
      <c r="FR87">
        <v>0.00143942889909695</v>
      </c>
      <c r="FS87">
        <v>1</v>
      </c>
      <c r="FT87">
        <v>4</v>
      </c>
      <c r="FU87">
        <v>4</v>
      </c>
      <c r="FV87" t="s">
        <v>426</v>
      </c>
      <c r="FW87">
        <v>3.17312</v>
      </c>
      <c r="FX87">
        <v>2.79713</v>
      </c>
      <c r="FY87">
        <v>0.0517431</v>
      </c>
      <c r="FZ87">
        <v>0.0579188</v>
      </c>
      <c r="GA87">
        <v>0.0936932</v>
      </c>
      <c r="GB87">
        <v>0.08628959999999999</v>
      </c>
      <c r="GC87">
        <v>29304.3</v>
      </c>
      <c r="GD87">
        <v>23216.8</v>
      </c>
      <c r="GE87">
        <v>29032.9</v>
      </c>
      <c r="GF87">
        <v>24115.6</v>
      </c>
      <c r="GG87">
        <v>33287.9</v>
      </c>
      <c r="GH87">
        <v>32187.6</v>
      </c>
      <c r="GI87">
        <v>40360.5</v>
      </c>
      <c r="GJ87">
        <v>39353.4</v>
      </c>
      <c r="GK87">
        <v>2.12388</v>
      </c>
      <c r="GL87">
        <v>1.7714</v>
      </c>
      <c r="GM87">
        <v>0.09135160000000001</v>
      </c>
      <c r="GN87">
        <v>0</v>
      </c>
      <c r="GO87">
        <v>28.5558</v>
      </c>
      <c r="GP87">
        <v>999.9</v>
      </c>
      <c r="GQ87">
        <v>35</v>
      </c>
      <c r="GR87">
        <v>38.3</v>
      </c>
      <c r="GS87">
        <v>23.4354</v>
      </c>
      <c r="GT87">
        <v>62.2879</v>
      </c>
      <c r="GU87">
        <v>35.2324</v>
      </c>
      <c r="GV87">
        <v>1</v>
      </c>
      <c r="GW87">
        <v>0.348874</v>
      </c>
      <c r="GX87">
        <v>3.4398</v>
      </c>
      <c r="GY87">
        <v>20.2271</v>
      </c>
      <c r="GZ87">
        <v>5.22882</v>
      </c>
      <c r="HA87">
        <v>11.9141</v>
      </c>
      <c r="HB87">
        <v>4.96395</v>
      </c>
      <c r="HC87">
        <v>3.292</v>
      </c>
      <c r="HD87">
        <v>9999</v>
      </c>
      <c r="HE87">
        <v>9999</v>
      </c>
      <c r="HF87">
        <v>9999</v>
      </c>
      <c r="HG87">
        <v>999.9</v>
      </c>
      <c r="HH87">
        <v>1.87748</v>
      </c>
      <c r="HI87">
        <v>1.87576</v>
      </c>
      <c r="HJ87">
        <v>1.87454</v>
      </c>
      <c r="HK87">
        <v>1.87378</v>
      </c>
      <c r="HL87">
        <v>1.87515</v>
      </c>
      <c r="HM87">
        <v>1.87012</v>
      </c>
      <c r="HN87">
        <v>1.87427</v>
      </c>
      <c r="HO87">
        <v>1.87939</v>
      </c>
      <c r="HP87">
        <v>0</v>
      </c>
      <c r="HQ87">
        <v>0</v>
      </c>
      <c r="HR87">
        <v>0</v>
      </c>
      <c r="HS87">
        <v>0</v>
      </c>
      <c r="HT87" t="s">
        <v>419</v>
      </c>
      <c r="HU87" t="s">
        <v>420</v>
      </c>
      <c r="HV87" t="s">
        <v>421</v>
      </c>
      <c r="HW87" t="s">
        <v>422</v>
      </c>
      <c r="HX87" t="s">
        <v>422</v>
      </c>
      <c r="HY87" t="s">
        <v>421</v>
      </c>
      <c r="HZ87">
        <v>0</v>
      </c>
      <c r="IA87">
        <v>100</v>
      </c>
      <c r="IB87">
        <v>100</v>
      </c>
      <c r="IC87">
        <v>17.561</v>
      </c>
      <c r="ID87">
        <v>2.9698</v>
      </c>
      <c r="IE87">
        <v>14.80412117493923</v>
      </c>
      <c r="IF87">
        <v>0.01978926573752289</v>
      </c>
      <c r="IG87">
        <v>-7.274561305773912E-06</v>
      </c>
      <c r="IH87">
        <v>1.119864253144479E-09</v>
      </c>
      <c r="II87">
        <v>1.456678204549796</v>
      </c>
      <c r="IJ87">
        <v>0.1326643661050919</v>
      </c>
      <c r="IK87">
        <v>-0.003773007815557471</v>
      </c>
      <c r="IL87">
        <v>7.139450426060361E-05</v>
      </c>
      <c r="IM87">
        <v>-10</v>
      </c>
      <c r="IN87">
        <v>1836</v>
      </c>
      <c r="IO87">
        <v>-0</v>
      </c>
      <c r="IP87">
        <v>23</v>
      </c>
      <c r="IQ87">
        <v>7.2</v>
      </c>
      <c r="IR87">
        <v>2.6</v>
      </c>
      <c r="IS87">
        <v>0.60791</v>
      </c>
      <c r="IT87">
        <v>2.48291</v>
      </c>
      <c r="IU87">
        <v>1.42578</v>
      </c>
      <c r="IV87">
        <v>2.28149</v>
      </c>
      <c r="IW87">
        <v>1.54785</v>
      </c>
      <c r="IX87">
        <v>2.41211</v>
      </c>
      <c r="IY87">
        <v>41.3261</v>
      </c>
      <c r="IZ87">
        <v>15.9182</v>
      </c>
      <c r="JA87">
        <v>18</v>
      </c>
      <c r="JB87">
        <v>638.722</v>
      </c>
      <c r="JC87">
        <v>395.615</v>
      </c>
      <c r="JD87">
        <v>23.8903</v>
      </c>
      <c r="JE87">
        <v>31.5569</v>
      </c>
      <c r="JF87">
        <v>30.0002</v>
      </c>
      <c r="JG87">
        <v>31.4056</v>
      </c>
      <c r="JH87">
        <v>31.3241</v>
      </c>
      <c r="JI87">
        <v>12.1838</v>
      </c>
      <c r="JJ87">
        <v>31.9642</v>
      </c>
      <c r="JK87">
        <v>0</v>
      </c>
      <c r="JL87">
        <v>23.8824</v>
      </c>
      <c r="JM87">
        <v>205.766</v>
      </c>
      <c r="JN87">
        <v>15.0767</v>
      </c>
      <c r="JO87">
        <v>95.0248</v>
      </c>
      <c r="JP87">
        <v>100.114</v>
      </c>
    </row>
    <row r="88" spans="1:276">
      <c r="A88">
        <v>72</v>
      </c>
      <c r="B88">
        <v>1658256325.5</v>
      </c>
      <c r="C88">
        <v>14784.90000009537</v>
      </c>
      <c r="D88" t="s">
        <v>704</v>
      </c>
      <c r="E88" t="s">
        <v>705</v>
      </c>
      <c r="F88" t="s">
        <v>408</v>
      </c>
      <c r="G88" t="s">
        <v>601</v>
      </c>
      <c r="H88" t="s">
        <v>410</v>
      </c>
      <c r="J88" t="s">
        <v>541</v>
      </c>
      <c r="K88" t="s">
        <v>542</v>
      </c>
      <c r="L88" t="s">
        <v>662</v>
      </c>
      <c r="M88">
        <v>1658256325.5</v>
      </c>
      <c r="N88">
        <f>(O88)/1000</f>
        <v>0</v>
      </c>
      <c r="O88">
        <f>1000*CY88*AM88*(CU88-CV88)/(100*CN88*(1000-AM88*CU88))</f>
        <v>0</v>
      </c>
      <c r="P88">
        <f>CY88*AM88*(CT88-CS88*(1000-AM88*CV88)/(1000-AM88*CU88))/(100*CN88)</f>
        <v>0</v>
      </c>
      <c r="Q88">
        <f>CS88 - IF(AM88&gt;1, P88*CN88*100.0/(AO88*DG88), 0)</f>
        <v>0</v>
      </c>
      <c r="R88">
        <f>((X88-N88/2)*Q88-P88)/(X88+N88/2)</f>
        <v>0</v>
      </c>
      <c r="S88">
        <f>R88*(CZ88+DA88)/1000.0</f>
        <v>0</v>
      </c>
      <c r="T88">
        <f>(CS88 - IF(AM88&gt;1, P88*CN88*100.0/(AO88*DG88), 0))*(CZ88+DA88)/1000.0</f>
        <v>0</v>
      </c>
      <c r="U88">
        <f>2.0/((1/W88-1/V88)+SIGN(W88)*SQRT((1/W88-1/V88)*(1/W88-1/V88) + 4*CO88/((CO88+1)*(CO88+1))*(2*1/W88*1/V88-1/V88*1/V88)))</f>
        <v>0</v>
      </c>
      <c r="V88">
        <f>IF(LEFT(CP88,1)&lt;&gt;"0",IF(LEFT(CP88,1)="1",3.0,CQ88),$D$5+$E$5*(DG88*CZ88/($K$5*1000))+$F$5*(DG88*CZ88/($K$5*1000))*MAX(MIN(CN88,$J$5),$I$5)*MAX(MIN(CN88,$J$5),$I$5)+$G$5*MAX(MIN(CN88,$J$5),$I$5)*(DG88*CZ88/($K$5*1000))+$H$5*(DG88*CZ88/($K$5*1000))*(DG88*CZ88/($K$5*1000)))</f>
        <v>0</v>
      </c>
      <c r="W88">
        <f>N88*(1000-(1000*0.61365*exp(17.502*AA88/(240.97+AA88))/(CZ88+DA88)+CU88)/2)/(1000*0.61365*exp(17.502*AA88/(240.97+AA88))/(CZ88+DA88)-CU88)</f>
        <v>0</v>
      </c>
      <c r="X88">
        <f>1/((CO88+1)/(U88/1.6)+1/(V88/1.37)) + CO88/((CO88+1)/(U88/1.6) + CO88/(V88/1.37))</f>
        <v>0</v>
      </c>
      <c r="Y88">
        <f>(CJ88*CM88)</f>
        <v>0</v>
      </c>
      <c r="Z88">
        <f>(DB88+(Y88+2*0.95*5.67E-8*(((DB88+$B$7)+273)^4-(DB88+273)^4)-44100*N88)/(1.84*29.3*V88+8*0.95*5.67E-8*(DB88+273)^3))</f>
        <v>0</v>
      </c>
      <c r="AA88">
        <f>($C$7*DC88+$D$7*DD88+$E$7*Z88)</f>
        <v>0</v>
      </c>
      <c r="AB88">
        <f>0.61365*exp(17.502*AA88/(240.97+AA88))</f>
        <v>0</v>
      </c>
      <c r="AC88">
        <f>(AD88/AE88*100)</f>
        <v>0</v>
      </c>
      <c r="AD88">
        <f>CU88*(CZ88+DA88)/1000</f>
        <v>0</v>
      </c>
      <c r="AE88">
        <f>0.61365*exp(17.502*DB88/(240.97+DB88))</f>
        <v>0</v>
      </c>
      <c r="AF88">
        <f>(AB88-CU88*(CZ88+DA88)/1000)</f>
        <v>0</v>
      </c>
      <c r="AG88">
        <f>(-N88*44100)</f>
        <v>0</v>
      </c>
      <c r="AH88">
        <f>2*29.3*V88*0.92*(DB88-AA88)</f>
        <v>0</v>
      </c>
      <c r="AI88">
        <f>2*0.95*5.67E-8*(((DB88+$B$7)+273)^4-(AA88+273)^4)</f>
        <v>0</v>
      </c>
      <c r="AJ88">
        <f>Y88+AI88+AG88+AH88</f>
        <v>0</v>
      </c>
      <c r="AK88">
        <v>0</v>
      </c>
      <c r="AL88">
        <v>0</v>
      </c>
      <c r="AM88">
        <f>IF(AK88*$H$13&gt;=AO88,1.0,(AO88/(AO88-AK88*$H$13)))</f>
        <v>0</v>
      </c>
      <c r="AN88">
        <f>(AM88-1)*100</f>
        <v>0</v>
      </c>
      <c r="AO88">
        <f>MAX(0,($B$13+$C$13*DG88)/(1+$D$13*DG88)*CZ88/(DB88+273)*$E$13)</f>
        <v>0</v>
      </c>
      <c r="AP88" t="s">
        <v>414</v>
      </c>
      <c r="AQ88">
        <v>0</v>
      </c>
      <c r="AR88">
        <v>0</v>
      </c>
      <c r="AS88">
        <v>0</v>
      </c>
      <c r="AT88">
        <f>1-AR88/AS88</f>
        <v>0</v>
      </c>
      <c r="AU88">
        <v>-1</v>
      </c>
      <c r="AV88" t="s">
        <v>706</v>
      </c>
      <c r="AW88">
        <v>10517.6</v>
      </c>
      <c r="AX88">
        <v>561.3729615384616</v>
      </c>
      <c r="AY88">
        <v>615.89</v>
      </c>
      <c r="AZ88">
        <f>1-AX88/AY88</f>
        <v>0</v>
      </c>
      <c r="BA88">
        <v>0.5</v>
      </c>
      <c r="BB88">
        <f>CK88</f>
        <v>0</v>
      </c>
      <c r="BC88">
        <f>P88</f>
        <v>0</v>
      </c>
      <c r="BD88">
        <f>AZ88*BA88*BB88</f>
        <v>0</v>
      </c>
      <c r="BE88">
        <f>(BC88-AU88)/BB88</f>
        <v>0</v>
      </c>
      <c r="BF88">
        <f>(AS88-AY88)/AY88</f>
        <v>0</v>
      </c>
      <c r="BG88">
        <f>AR88/(AT88+AR88/AY88)</f>
        <v>0</v>
      </c>
      <c r="BH88" t="s">
        <v>414</v>
      </c>
      <c r="BI88">
        <v>0</v>
      </c>
      <c r="BJ88">
        <f>IF(BI88&lt;&gt;0, BI88, BG88)</f>
        <v>0</v>
      </c>
      <c r="BK88">
        <f>1-BJ88/AY88</f>
        <v>0</v>
      </c>
      <c r="BL88">
        <f>(AY88-AX88)/(AY88-BJ88)</f>
        <v>0</v>
      </c>
      <c r="BM88">
        <f>(AS88-AY88)/(AS88-BJ88)</f>
        <v>0</v>
      </c>
      <c r="BN88">
        <f>(AY88-AX88)/(AY88-AR88)</f>
        <v>0</v>
      </c>
      <c r="BO88">
        <f>(AS88-AY88)/(AS88-AR88)</f>
        <v>0</v>
      </c>
      <c r="BP88">
        <f>(BL88*BJ88/AX88)</f>
        <v>0</v>
      </c>
      <c r="BQ88">
        <f>(1-BP88)</f>
        <v>0</v>
      </c>
      <c r="BR88" t="s">
        <v>414</v>
      </c>
      <c r="BS88" t="s">
        <v>414</v>
      </c>
      <c r="BT88" t="s">
        <v>414</v>
      </c>
      <c r="BU88" t="s">
        <v>414</v>
      </c>
      <c r="BV88" t="s">
        <v>414</v>
      </c>
      <c r="BW88" t="s">
        <v>414</v>
      </c>
      <c r="BX88" t="s">
        <v>414</v>
      </c>
      <c r="BY88" t="s">
        <v>414</v>
      </c>
      <c r="BZ88" t="s">
        <v>414</v>
      </c>
      <c r="CA88" t="s">
        <v>414</v>
      </c>
      <c r="CB88" t="s">
        <v>414</v>
      </c>
      <c r="CC88" t="s">
        <v>414</v>
      </c>
      <c r="CD88" t="s">
        <v>414</v>
      </c>
      <c r="CE88" t="s">
        <v>414</v>
      </c>
      <c r="CF88" t="s">
        <v>414</v>
      </c>
      <c r="CG88" t="s">
        <v>414</v>
      </c>
      <c r="CH88" t="s">
        <v>414</v>
      </c>
      <c r="CI88" t="s">
        <v>414</v>
      </c>
      <c r="CJ88">
        <f>$B$11*DH88+$C$11*DI88+$F$11*DT88*(1-DW88)</f>
        <v>0</v>
      </c>
      <c r="CK88">
        <f>CJ88*CL88</f>
        <v>0</v>
      </c>
      <c r="CL88">
        <f>($B$11*$D$9+$C$11*$D$9+$F$11*((EG88+DY88)/MAX(EG88+DY88+EH88, 0.1)*$I$9+EH88/MAX(EG88+DY88+EH88, 0.1)*$J$9))/($B$11+$C$11+$F$11)</f>
        <v>0</v>
      </c>
      <c r="CM88">
        <f>($B$11*$K$9+$C$11*$K$9+$F$11*((EG88+DY88)/MAX(EG88+DY88+EH88, 0.1)*$P$9+EH88/MAX(EG88+DY88+EH88, 0.1)*$Q$9))/($B$11+$C$11+$F$11)</f>
        <v>0</v>
      </c>
      <c r="CN88">
        <v>6</v>
      </c>
      <c r="CO88">
        <v>0.5</v>
      </c>
      <c r="CP88" t="s">
        <v>416</v>
      </c>
      <c r="CQ88">
        <v>2</v>
      </c>
      <c r="CR88">
        <v>1658256325.5</v>
      </c>
      <c r="CS88">
        <v>101.1936</v>
      </c>
      <c r="CT88">
        <v>102.899</v>
      </c>
      <c r="CU88">
        <v>19.8654</v>
      </c>
      <c r="CV88">
        <v>14.8981</v>
      </c>
      <c r="CW88">
        <v>85.18859999999999</v>
      </c>
      <c r="CX88">
        <v>16.8997</v>
      </c>
      <c r="CY88">
        <v>600.152</v>
      </c>
      <c r="CZ88">
        <v>101.055</v>
      </c>
      <c r="DA88">
        <v>0.0995669</v>
      </c>
      <c r="DB88">
        <v>27.8215</v>
      </c>
      <c r="DC88">
        <v>29.996</v>
      </c>
      <c r="DD88">
        <v>999.9</v>
      </c>
      <c r="DE88">
        <v>0</v>
      </c>
      <c r="DF88">
        <v>0</v>
      </c>
      <c r="DG88">
        <v>10041.9</v>
      </c>
      <c r="DH88">
        <v>0</v>
      </c>
      <c r="DI88">
        <v>1289.03</v>
      </c>
      <c r="DJ88">
        <v>-1.99075</v>
      </c>
      <c r="DK88">
        <v>102.953</v>
      </c>
      <c r="DL88">
        <v>104.455</v>
      </c>
      <c r="DM88">
        <v>4.96726</v>
      </c>
      <c r="DN88">
        <v>102.899</v>
      </c>
      <c r="DO88">
        <v>14.8981</v>
      </c>
      <c r="DP88">
        <v>2.00749</v>
      </c>
      <c r="DQ88">
        <v>1.50553</v>
      </c>
      <c r="DR88">
        <v>17.5036</v>
      </c>
      <c r="DS88">
        <v>13.0244</v>
      </c>
      <c r="DT88">
        <v>1499.91</v>
      </c>
      <c r="DU88">
        <v>0.973006</v>
      </c>
      <c r="DV88">
        <v>0.0269935</v>
      </c>
      <c r="DW88">
        <v>0</v>
      </c>
      <c r="DX88">
        <v>561.145</v>
      </c>
      <c r="DY88">
        <v>4.99931</v>
      </c>
      <c r="DZ88">
        <v>21454.5</v>
      </c>
      <c r="EA88">
        <v>13258.5</v>
      </c>
      <c r="EB88">
        <v>39.062</v>
      </c>
      <c r="EC88">
        <v>40.687</v>
      </c>
      <c r="ED88">
        <v>39.562</v>
      </c>
      <c r="EE88">
        <v>39.937</v>
      </c>
      <c r="EF88">
        <v>40.375</v>
      </c>
      <c r="EG88">
        <v>1454.56</v>
      </c>
      <c r="EH88">
        <v>40.35</v>
      </c>
      <c r="EI88">
        <v>0</v>
      </c>
      <c r="EJ88">
        <v>94.70000004768372</v>
      </c>
      <c r="EK88">
        <v>0</v>
      </c>
      <c r="EL88">
        <v>561.3729615384616</v>
      </c>
      <c r="EM88">
        <v>-2.902871783781608</v>
      </c>
      <c r="EN88">
        <v>-1369.247825317488</v>
      </c>
      <c r="EO88">
        <v>19174.25</v>
      </c>
      <c r="EP88">
        <v>15</v>
      </c>
      <c r="EQ88">
        <v>1658256346</v>
      </c>
      <c r="ER88" t="s">
        <v>707</v>
      </c>
      <c r="ES88">
        <v>1658256346</v>
      </c>
      <c r="ET88">
        <v>1658256072.5</v>
      </c>
      <c r="EU88">
        <v>61</v>
      </c>
      <c r="EV88">
        <v>0.254</v>
      </c>
      <c r="EW88">
        <v>0.011</v>
      </c>
      <c r="EX88">
        <v>16.005</v>
      </c>
      <c r="EY88">
        <v>2.681</v>
      </c>
      <c r="EZ88">
        <v>103</v>
      </c>
      <c r="FA88">
        <v>15</v>
      </c>
      <c r="FB88">
        <v>0.61</v>
      </c>
      <c r="FC88">
        <v>0.02</v>
      </c>
      <c r="FD88">
        <v>-1.64734725</v>
      </c>
      <c r="FE88">
        <v>-0.8803610881801112</v>
      </c>
      <c r="FF88">
        <v>0.0918860436624491</v>
      </c>
      <c r="FG88">
        <v>1</v>
      </c>
      <c r="FH88">
        <v>101.5111</v>
      </c>
      <c r="FI88">
        <v>-4.87573748609566</v>
      </c>
      <c r="FJ88">
        <v>0.3523352901238633</v>
      </c>
      <c r="FK88">
        <v>1</v>
      </c>
      <c r="FL88">
        <v>4.93539825</v>
      </c>
      <c r="FM88">
        <v>-0.2549278424015152</v>
      </c>
      <c r="FN88">
        <v>0.03180801737671652</v>
      </c>
      <c r="FO88">
        <v>1</v>
      </c>
      <c r="FP88">
        <v>19.91916666666667</v>
      </c>
      <c r="FQ88">
        <v>-0.4479590656285193</v>
      </c>
      <c r="FR88">
        <v>0.03374980822990779</v>
      </c>
      <c r="FS88">
        <v>1</v>
      </c>
      <c r="FT88">
        <v>4</v>
      </c>
      <c r="FU88">
        <v>4</v>
      </c>
      <c r="FV88" t="s">
        <v>426</v>
      </c>
      <c r="FW88">
        <v>3.17285</v>
      </c>
      <c r="FX88">
        <v>2.79688</v>
      </c>
      <c r="FY88">
        <v>0.0250461</v>
      </c>
      <c r="FZ88">
        <v>0.0302923</v>
      </c>
      <c r="GA88">
        <v>0.093444</v>
      </c>
      <c r="GB88">
        <v>0.08561630000000001</v>
      </c>
      <c r="GC88">
        <v>30127.5</v>
      </c>
      <c r="GD88">
        <v>23895</v>
      </c>
      <c r="GE88">
        <v>29031.3</v>
      </c>
      <c r="GF88">
        <v>24113.1</v>
      </c>
      <c r="GG88">
        <v>33293.6</v>
      </c>
      <c r="GH88">
        <v>32207.1</v>
      </c>
      <c r="GI88">
        <v>40357.4</v>
      </c>
      <c r="GJ88">
        <v>39349.3</v>
      </c>
      <c r="GK88">
        <v>2.12357</v>
      </c>
      <c r="GL88">
        <v>1.7691</v>
      </c>
      <c r="GM88">
        <v>0.0586659</v>
      </c>
      <c r="GN88">
        <v>0</v>
      </c>
      <c r="GO88">
        <v>29.0406</v>
      </c>
      <c r="GP88">
        <v>999.9</v>
      </c>
      <c r="GQ88">
        <v>35.1</v>
      </c>
      <c r="GR88">
        <v>38.5</v>
      </c>
      <c r="GS88">
        <v>23.7571</v>
      </c>
      <c r="GT88">
        <v>62.2979</v>
      </c>
      <c r="GU88">
        <v>35.3566</v>
      </c>
      <c r="GV88">
        <v>1</v>
      </c>
      <c r="GW88">
        <v>0.353849</v>
      </c>
      <c r="GX88">
        <v>2.58517</v>
      </c>
      <c r="GY88">
        <v>20.238</v>
      </c>
      <c r="GZ88">
        <v>5.22238</v>
      </c>
      <c r="HA88">
        <v>11.9141</v>
      </c>
      <c r="HB88">
        <v>4.9631</v>
      </c>
      <c r="HC88">
        <v>3.29145</v>
      </c>
      <c r="HD88">
        <v>9999</v>
      </c>
      <c r="HE88">
        <v>9999</v>
      </c>
      <c r="HF88">
        <v>9999</v>
      </c>
      <c r="HG88">
        <v>999.9</v>
      </c>
      <c r="HH88">
        <v>1.8775</v>
      </c>
      <c r="HI88">
        <v>1.87577</v>
      </c>
      <c r="HJ88">
        <v>1.87454</v>
      </c>
      <c r="HK88">
        <v>1.87379</v>
      </c>
      <c r="HL88">
        <v>1.87515</v>
      </c>
      <c r="HM88">
        <v>1.87012</v>
      </c>
      <c r="HN88">
        <v>1.87431</v>
      </c>
      <c r="HO88">
        <v>1.87942</v>
      </c>
      <c r="HP88">
        <v>0</v>
      </c>
      <c r="HQ88">
        <v>0</v>
      </c>
      <c r="HR88">
        <v>0</v>
      </c>
      <c r="HS88">
        <v>0</v>
      </c>
      <c r="HT88" t="s">
        <v>419</v>
      </c>
      <c r="HU88" t="s">
        <v>420</v>
      </c>
      <c r="HV88" t="s">
        <v>421</v>
      </c>
      <c r="HW88" t="s">
        <v>422</v>
      </c>
      <c r="HX88" t="s">
        <v>422</v>
      </c>
      <c r="HY88" t="s">
        <v>421</v>
      </c>
      <c r="HZ88">
        <v>0</v>
      </c>
      <c r="IA88">
        <v>100</v>
      </c>
      <c r="IB88">
        <v>100</v>
      </c>
      <c r="IC88">
        <v>16.005</v>
      </c>
      <c r="ID88">
        <v>2.9657</v>
      </c>
      <c r="IE88">
        <v>14.0856202000243</v>
      </c>
      <c r="IF88">
        <v>0.01978926573752289</v>
      </c>
      <c r="IG88">
        <v>-7.274561305773912E-06</v>
      </c>
      <c r="IH88">
        <v>1.119864253144479E-09</v>
      </c>
      <c r="II88">
        <v>1.456678204549796</v>
      </c>
      <c r="IJ88">
        <v>0.1326643661050919</v>
      </c>
      <c r="IK88">
        <v>-0.003773007815557471</v>
      </c>
      <c r="IL88">
        <v>7.139450426060361E-05</v>
      </c>
      <c r="IM88">
        <v>-10</v>
      </c>
      <c r="IN88">
        <v>1836</v>
      </c>
      <c r="IO88">
        <v>-0</v>
      </c>
      <c r="IP88">
        <v>23</v>
      </c>
      <c r="IQ88">
        <v>1.3</v>
      </c>
      <c r="IR88">
        <v>4.2</v>
      </c>
      <c r="IS88">
        <v>0.366211</v>
      </c>
      <c r="IT88">
        <v>2.51953</v>
      </c>
      <c r="IU88">
        <v>1.42578</v>
      </c>
      <c r="IV88">
        <v>2.28149</v>
      </c>
      <c r="IW88">
        <v>1.54785</v>
      </c>
      <c r="IX88">
        <v>2.30469</v>
      </c>
      <c r="IY88">
        <v>41.5344</v>
      </c>
      <c r="IZ88">
        <v>15.9095</v>
      </c>
      <c r="JA88">
        <v>18</v>
      </c>
      <c r="JB88">
        <v>638.831</v>
      </c>
      <c r="JC88">
        <v>394.626</v>
      </c>
      <c r="JD88">
        <v>22.9807</v>
      </c>
      <c r="JE88">
        <v>31.5854</v>
      </c>
      <c r="JF88">
        <v>29.9989</v>
      </c>
      <c r="JG88">
        <v>31.4392</v>
      </c>
      <c r="JH88">
        <v>31.3675</v>
      </c>
      <c r="JI88">
        <v>7.35664</v>
      </c>
      <c r="JJ88">
        <v>33.441</v>
      </c>
      <c r="JK88">
        <v>0</v>
      </c>
      <c r="JL88">
        <v>23.3953</v>
      </c>
      <c r="JM88">
        <v>102.604</v>
      </c>
      <c r="JN88">
        <v>14.7425</v>
      </c>
      <c r="JO88">
        <v>95.0183</v>
      </c>
      <c r="JP88">
        <v>100.104</v>
      </c>
    </row>
    <row r="89" spans="1:276">
      <c r="A89">
        <v>73</v>
      </c>
      <c r="B89">
        <v>1658256422</v>
      </c>
      <c r="C89">
        <v>14881.40000009537</v>
      </c>
      <c r="D89" t="s">
        <v>708</v>
      </c>
      <c r="E89" t="s">
        <v>709</v>
      </c>
      <c r="F89" t="s">
        <v>408</v>
      </c>
      <c r="G89" t="s">
        <v>601</v>
      </c>
      <c r="H89" t="s">
        <v>410</v>
      </c>
      <c r="J89" t="s">
        <v>541</v>
      </c>
      <c r="K89" t="s">
        <v>542</v>
      </c>
      <c r="L89" t="s">
        <v>662</v>
      </c>
      <c r="M89">
        <v>1658256422</v>
      </c>
      <c r="N89">
        <f>(O89)/1000</f>
        <v>0</v>
      </c>
      <c r="O89">
        <f>1000*CY89*AM89*(CU89-CV89)/(100*CN89*(1000-AM89*CU89))</f>
        <v>0</v>
      </c>
      <c r="P89">
        <f>CY89*AM89*(CT89-CS89*(1000-AM89*CV89)/(1000-AM89*CU89))/(100*CN89)</f>
        <v>0</v>
      </c>
      <c r="Q89">
        <f>CS89 - IF(AM89&gt;1, P89*CN89*100.0/(AO89*DG89), 0)</f>
        <v>0</v>
      </c>
      <c r="R89">
        <f>((X89-N89/2)*Q89-P89)/(X89+N89/2)</f>
        <v>0</v>
      </c>
      <c r="S89">
        <f>R89*(CZ89+DA89)/1000.0</f>
        <v>0</v>
      </c>
      <c r="T89">
        <f>(CS89 - IF(AM89&gt;1, P89*CN89*100.0/(AO89*DG89), 0))*(CZ89+DA89)/1000.0</f>
        <v>0</v>
      </c>
      <c r="U89">
        <f>2.0/((1/W89-1/V89)+SIGN(W89)*SQRT((1/W89-1/V89)*(1/W89-1/V89) + 4*CO89/((CO89+1)*(CO89+1))*(2*1/W89*1/V89-1/V89*1/V89)))</f>
        <v>0</v>
      </c>
      <c r="V89">
        <f>IF(LEFT(CP89,1)&lt;&gt;"0",IF(LEFT(CP89,1)="1",3.0,CQ89),$D$5+$E$5*(DG89*CZ89/($K$5*1000))+$F$5*(DG89*CZ89/($K$5*1000))*MAX(MIN(CN89,$J$5),$I$5)*MAX(MIN(CN89,$J$5),$I$5)+$G$5*MAX(MIN(CN89,$J$5),$I$5)*(DG89*CZ89/($K$5*1000))+$H$5*(DG89*CZ89/($K$5*1000))*(DG89*CZ89/($K$5*1000)))</f>
        <v>0</v>
      </c>
      <c r="W89">
        <f>N89*(1000-(1000*0.61365*exp(17.502*AA89/(240.97+AA89))/(CZ89+DA89)+CU89)/2)/(1000*0.61365*exp(17.502*AA89/(240.97+AA89))/(CZ89+DA89)-CU89)</f>
        <v>0</v>
      </c>
      <c r="X89">
        <f>1/((CO89+1)/(U89/1.6)+1/(V89/1.37)) + CO89/((CO89+1)/(U89/1.6) + CO89/(V89/1.37))</f>
        <v>0</v>
      </c>
      <c r="Y89">
        <f>(CJ89*CM89)</f>
        <v>0</v>
      </c>
      <c r="Z89">
        <f>(DB89+(Y89+2*0.95*5.67E-8*(((DB89+$B$7)+273)^4-(DB89+273)^4)-44100*N89)/(1.84*29.3*V89+8*0.95*5.67E-8*(DB89+273)^3))</f>
        <v>0</v>
      </c>
      <c r="AA89">
        <f>($C$7*DC89+$D$7*DD89+$E$7*Z89)</f>
        <v>0</v>
      </c>
      <c r="AB89">
        <f>0.61365*exp(17.502*AA89/(240.97+AA89))</f>
        <v>0</v>
      </c>
      <c r="AC89">
        <f>(AD89/AE89*100)</f>
        <v>0</v>
      </c>
      <c r="AD89">
        <f>CU89*(CZ89+DA89)/1000</f>
        <v>0</v>
      </c>
      <c r="AE89">
        <f>0.61365*exp(17.502*DB89/(240.97+DB89))</f>
        <v>0</v>
      </c>
      <c r="AF89">
        <f>(AB89-CU89*(CZ89+DA89)/1000)</f>
        <v>0</v>
      </c>
      <c r="AG89">
        <f>(-N89*44100)</f>
        <v>0</v>
      </c>
      <c r="AH89">
        <f>2*29.3*V89*0.92*(DB89-AA89)</f>
        <v>0</v>
      </c>
      <c r="AI89">
        <f>2*0.95*5.67E-8*(((DB89+$B$7)+273)^4-(AA89+273)^4)</f>
        <v>0</v>
      </c>
      <c r="AJ89">
        <f>Y89+AI89+AG89+AH89</f>
        <v>0</v>
      </c>
      <c r="AK89">
        <v>0</v>
      </c>
      <c r="AL89">
        <v>0</v>
      </c>
      <c r="AM89">
        <f>IF(AK89*$H$13&gt;=AO89,1.0,(AO89/(AO89-AK89*$H$13)))</f>
        <v>0</v>
      </c>
      <c r="AN89">
        <f>(AM89-1)*100</f>
        <v>0</v>
      </c>
      <c r="AO89">
        <f>MAX(0,($B$13+$C$13*DG89)/(1+$D$13*DG89)*CZ89/(DB89+273)*$E$13)</f>
        <v>0</v>
      </c>
      <c r="AP89" t="s">
        <v>414</v>
      </c>
      <c r="AQ89">
        <v>0</v>
      </c>
      <c r="AR89">
        <v>0</v>
      </c>
      <c r="AS89">
        <v>0</v>
      </c>
      <c r="AT89">
        <f>1-AR89/AS89</f>
        <v>0</v>
      </c>
      <c r="AU89">
        <v>-1</v>
      </c>
      <c r="AV89" t="s">
        <v>710</v>
      </c>
      <c r="AW89">
        <v>10517</v>
      </c>
      <c r="AX89">
        <v>561.73244</v>
      </c>
      <c r="AY89">
        <v>607.74</v>
      </c>
      <c r="AZ89">
        <f>1-AX89/AY89</f>
        <v>0</v>
      </c>
      <c r="BA89">
        <v>0.5</v>
      </c>
      <c r="BB89">
        <f>CK89</f>
        <v>0</v>
      </c>
      <c r="BC89">
        <f>P89</f>
        <v>0</v>
      </c>
      <c r="BD89">
        <f>AZ89*BA89*BB89</f>
        <v>0</v>
      </c>
      <c r="BE89">
        <f>(BC89-AU89)/BB89</f>
        <v>0</v>
      </c>
      <c r="BF89">
        <f>(AS89-AY89)/AY89</f>
        <v>0</v>
      </c>
      <c r="BG89">
        <f>AR89/(AT89+AR89/AY89)</f>
        <v>0</v>
      </c>
      <c r="BH89" t="s">
        <v>414</v>
      </c>
      <c r="BI89">
        <v>0</v>
      </c>
      <c r="BJ89">
        <f>IF(BI89&lt;&gt;0, BI89, BG89)</f>
        <v>0</v>
      </c>
      <c r="BK89">
        <f>1-BJ89/AY89</f>
        <v>0</v>
      </c>
      <c r="BL89">
        <f>(AY89-AX89)/(AY89-BJ89)</f>
        <v>0</v>
      </c>
      <c r="BM89">
        <f>(AS89-AY89)/(AS89-BJ89)</f>
        <v>0</v>
      </c>
      <c r="BN89">
        <f>(AY89-AX89)/(AY89-AR89)</f>
        <v>0</v>
      </c>
      <c r="BO89">
        <f>(AS89-AY89)/(AS89-AR89)</f>
        <v>0</v>
      </c>
      <c r="BP89">
        <f>(BL89*BJ89/AX89)</f>
        <v>0</v>
      </c>
      <c r="BQ89">
        <f>(1-BP89)</f>
        <v>0</v>
      </c>
      <c r="BR89" t="s">
        <v>414</v>
      </c>
      <c r="BS89" t="s">
        <v>414</v>
      </c>
      <c r="BT89" t="s">
        <v>414</v>
      </c>
      <c r="BU89" t="s">
        <v>414</v>
      </c>
      <c r="BV89" t="s">
        <v>414</v>
      </c>
      <c r="BW89" t="s">
        <v>414</v>
      </c>
      <c r="BX89" t="s">
        <v>414</v>
      </c>
      <c r="BY89" t="s">
        <v>414</v>
      </c>
      <c r="BZ89" t="s">
        <v>414</v>
      </c>
      <c r="CA89" t="s">
        <v>414</v>
      </c>
      <c r="CB89" t="s">
        <v>414</v>
      </c>
      <c r="CC89" t="s">
        <v>414</v>
      </c>
      <c r="CD89" t="s">
        <v>414</v>
      </c>
      <c r="CE89" t="s">
        <v>414</v>
      </c>
      <c r="CF89" t="s">
        <v>414</v>
      </c>
      <c r="CG89" t="s">
        <v>414</v>
      </c>
      <c r="CH89" t="s">
        <v>414</v>
      </c>
      <c r="CI89" t="s">
        <v>414</v>
      </c>
      <c r="CJ89">
        <f>$B$11*DH89+$C$11*DI89+$F$11*DT89*(1-DW89)</f>
        <v>0</v>
      </c>
      <c r="CK89">
        <f>CJ89*CL89</f>
        <v>0</v>
      </c>
      <c r="CL89">
        <f>($B$11*$D$9+$C$11*$D$9+$F$11*((EG89+DY89)/MAX(EG89+DY89+EH89, 0.1)*$I$9+EH89/MAX(EG89+DY89+EH89, 0.1)*$J$9))/($B$11+$C$11+$F$11)</f>
        <v>0</v>
      </c>
      <c r="CM89">
        <f>($B$11*$K$9+$C$11*$K$9+$F$11*((EG89+DY89)/MAX(EG89+DY89+EH89, 0.1)*$P$9+EH89/MAX(EG89+DY89+EH89, 0.1)*$Q$9))/($B$11+$C$11+$F$11)</f>
        <v>0</v>
      </c>
      <c r="CN89">
        <v>6</v>
      </c>
      <c r="CO89">
        <v>0.5</v>
      </c>
      <c r="CP89" t="s">
        <v>416</v>
      </c>
      <c r="CQ89">
        <v>2</v>
      </c>
      <c r="CR89">
        <v>1658256422</v>
      </c>
      <c r="CS89">
        <v>51.253</v>
      </c>
      <c r="CT89">
        <v>50.8748</v>
      </c>
      <c r="CU89">
        <v>19.4171</v>
      </c>
      <c r="CV89">
        <v>14.3519</v>
      </c>
      <c r="CW89">
        <v>35.493</v>
      </c>
      <c r="CX89">
        <v>16.4793</v>
      </c>
      <c r="CY89">
        <v>600.306</v>
      </c>
      <c r="CZ89">
        <v>101.054</v>
      </c>
      <c r="DA89">
        <v>0.09998120000000001</v>
      </c>
      <c r="DB89">
        <v>27.7104</v>
      </c>
      <c r="DC89">
        <v>29.9475</v>
      </c>
      <c r="DD89">
        <v>999.9</v>
      </c>
      <c r="DE89">
        <v>0</v>
      </c>
      <c r="DF89">
        <v>0</v>
      </c>
      <c r="DG89">
        <v>10012.5</v>
      </c>
      <c r="DH89">
        <v>0</v>
      </c>
      <c r="DI89">
        <v>822.451</v>
      </c>
      <c r="DJ89">
        <v>-0.348953</v>
      </c>
      <c r="DK89">
        <v>51.5264</v>
      </c>
      <c r="DL89">
        <v>51.6156</v>
      </c>
      <c r="DM89">
        <v>5.06519</v>
      </c>
      <c r="DN89">
        <v>50.8748</v>
      </c>
      <c r="DO89">
        <v>14.3519</v>
      </c>
      <c r="DP89">
        <v>1.96218</v>
      </c>
      <c r="DQ89">
        <v>1.45032</v>
      </c>
      <c r="DR89">
        <v>17.1424</v>
      </c>
      <c r="DS89">
        <v>12.4542</v>
      </c>
      <c r="DT89">
        <v>1500.06</v>
      </c>
      <c r="DU89">
        <v>0.9729910000000001</v>
      </c>
      <c r="DV89">
        <v>0.0270087</v>
      </c>
      <c r="DW89">
        <v>0</v>
      </c>
      <c r="DX89">
        <v>561.513</v>
      </c>
      <c r="DY89">
        <v>4.99931</v>
      </c>
      <c r="DZ89">
        <v>21269.9</v>
      </c>
      <c r="EA89">
        <v>13259.7</v>
      </c>
      <c r="EB89">
        <v>39.25</v>
      </c>
      <c r="EC89">
        <v>40.75</v>
      </c>
      <c r="ED89">
        <v>39.687</v>
      </c>
      <c r="EE89">
        <v>40.187</v>
      </c>
      <c r="EF89">
        <v>40.5</v>
      </c>
      <c r="EG89">
        <v>1454.68</v>
      </c>
      <c r="EH89">
        <v>40.38</v>
      </c>
      <c r="EI89">
        <v>0</v>
      </c>
      <c r="EJ89">
        <v>96.10000014305115</v>
      </c>
      <c r="EK89">
        <v>0</v>
      </c>
      <c r="EL89">
        <v>561.73244</v>
      </c>
      <c r="EM89">
        <v>-1.966307683087977</v>
      </c>
      <c r="EN89">
        <v>-1033.023090304333</v>
      </c>
      <c r="EO89">
        <v>19309.24</v>
      </c>
      <c r="EP89">
        <v>15</v>
      </c>
      <c r="EQ89">
        <v>1658256440</v>
      </c>
      <c r="ER89" t="s">
        <v>711</v>
      </c>
      <c r="ES89">
        <v>1658256440</v>
      </c>
      <c r="ET89">
        <v>1658256072.5</v>
      </c>
      <c r="EU89">
        <v>62</v>
      </c>
      <c r="EV89">
        <v>0.734</v>
      </c>
      <c r="EW89">
        <v>0.011</v>
      </c>
      <c r="EX89">
        <v>15.76</v>
      </c>
      <c r="EY89">
        <v>2.681</v>
      </c>
      <c r="EZ89">
        <v>51</v>
      </c>
      <c r="FA89">
        <v>15</v>
      </c>
      <c r="FB89">
        <v>0.35</v>
      </c>
      <c r="FC89">
        <v>0.02</v>
      </c>
      <c r="FD89">
        <v>-0.2271106268292683</v>
      </c>
      <c r="FE89">
        <v>-0.4832847177700351</v>
      </c>
      <c r="FF89">
        <v>0.07633751673091319</v>
      </c>
      <c r="FG89">
        <v>1</v>
      </c>
      <c r="FH89">
        <v>50.85790645161291</v>
      </c>
      <c r="FI89">
        <v>-2.715125806451632</v>
      </c>
      <c r="FJ89">
        <v>0.2042824308923313</v>
      </c>
      <c r="FK89">
        <v>1</v>
      </c>
      <c r="FL89">
        <v>5.094595609756098</v>
      </c>
      <c r="FM89">
        <v>-0.4432722648083657</v>
      </c>
      <c r="FN89">
        <v>0.04624913758187518</v>
      </c>
      <c r="FO89">
        <v>1</v>
      </c>
      <c r="FP89">
        <v>19.45751935483871</v>
      </c>
      <c r="FQ89">
        <v>-0.466093548387099</v>
      </c>
      <c r="FR89">
        <v>0.037586282838933</v>
      </c>
      <c r="FS89">
        <v>1</v>
      </c>
      <c r="FT89">
        <v>4</v>
      </c>
      <c r="FU89">
        <v>4</v>
      </c>
      <c r="FV89" t="s">
        <v>426</v>
      </c>
      <c r="FW89">
        <v>3.17309</v>
      </c>
      <c r="FX89">
        <v>2.79704</v>
      </c>
      <c r="FY89">
        <v>0.0104807</v>
      </c>
      <c r="FZ89">
        <v>0.0151113</v>
      </c>
      <c r="GA89">
        <v>0.09173539999999999</v>
      </c>
      <c r="GB89">
        <v>0.0833102</v>
      </c>
      <c r="GC89">
        <v>30571.1</v>
      </c>
      <c r="GD89">
        <v>24264.2</v>
      </c>
      <c r="GE89">
        <v>29025.7</v>
      </c>
      <c r="GF89">
        <v>24108.7</v>
      </c>
      <c r="GG89">
        <v>33349.7</v>
      </c>
      <c r="GH89">
        <v>32282.6</v>
      </c>
      <c r="GI89">
        <v>40349.2</v>
      </c>
      <c r="GJ89">
        <v>39342.4</v>
      </c>
      <c r="GK89">
        <v>2.12283</v>
      </c>
      <c r="GL89">
        <v>1.76545</v>
      </c>
      <c r="GM89">
        <v>0.0470132</v>
      </c>
      <c r="GN89">
        <v>0</v>
      </c>
      <c r="GO89">
        <v>29.1819</v>
      </c>
      <c r="GP89">
        <v>999.9</v>
      </c>
      <c r="GQ89">
        <v>35.3</v>
      </c>
      <c r="GR89">
        <v>38.7</v>
      </c>
      <c r="GS89">
        <v>24.1525</v>
      </c>
      <c r="GT89">
        <v>62.0479</v>
      </c>
      <c r="GU89">
        <v>34.972</v>
      </c>
      <c r="GV89">
        <v>1</v>
      </c>
      <c r="GW89">
        <v>0.360191</v>
      </c>
      <c r="GX89">
        <v>3.25751</v>
      </c>
      <c r="GY89">
        <v>20.231</v>
      </c>
      <c r="GZ89">
        <v>5.22328</v>
      </c>
      <c r="HA89">
        <v>11.9141</v>
      </c>
      <c r="HB89">
        <v>4.9637</v>
      </c>
      <c r="HC89">
        <v>3.292</v>
      </c>
      <c r="HD89">
        <v>9999</v>
      </c>
      <c r="HE89">
        <v>9999</v>
      </c>
      <c r="HF89">
        <v>9999</v>
      </c>
      <c r="HG89">
        <v>999.9</v>
      </c>
      <c r="HH89">
        <v>1.87759</v>
      </c>
      <c r="HI89">
        <v>1.87577</v>
      </c>
      <c r="HJ89">
        <v>1.87457</v>
      </c>
      <c r="HK89">
        <v>1.87382</v>
      </c>
      <c r="HL89">
        <v>1.87524</v>
      </c>
      <c r="HM89">
        <v>1.87012</v>
      </c>
      <c r="HN89">
        <v>1.87437</v>
      </c>
      <c r="HO89">
        <v>1.87943</v>
      </c>
      <c r="HP89">
        <v>0</v>
      </c>
      <c r="HQ89">
        <v>0</v>
      </c>
      <c r="HR89">
        <v>0</v>
      </c>
      <c r="HS89">
        <v>0</v>
      </c>
      <c r="HT89" t="s">
        <v>419</v>
      </c>
      <c r="HU89" t="s">
        <v>420</v>
      </c>
      <c r="HV89" t="s">
        <v>421</v>
      </c>
      <c r="HW89" t="s">
        <v>422</v>
      </c>
      <c r="HX89" t="s">
        <v>422</v>
      </c>
      <c r="HY89" t="s">
        <v>421</v>
      </c>
      <c r="HZ89">
        <v>0</v>
      </c>
      <c r="IA89">
        <v>100</v>
      </c>
      <c r="IB89">
        <v>100</v>
      </c>
      <c r="IC89">
        <v>15.76</v>
      </c>
      <c r="ID89">
        <v>2.9378</v>
      </c>
      <c r="IE89">
        <v>14.33957542866577</v>
      </c>
      <c r="IF89">
        <v>0.01978926573752289</v>
      </c>
      <c r="IG89">
        <v>-7.274561305773912E-06</v>
      </c>
      <c r="IH89">
        <v>1.119864253144479E-09</v>
      </c>
      <c r="II89">
        <v>1.456678204549796</v>
      </c>
      <c r="IJ89">
        <v>0.1326643661050919</v>
      </c>
      <c r="IK89">
        <v>-0.003773007815557471</v>
      </c>
      <c r="IL89">
        <v>7.139450426060361E-05</v>
      </c>
      <c r="IM89">
        <v>-10</v>
      </c>
      <c r="IN89">
        <v>1836</v>
      </c>
      <c r="IO89">
        <v>-0</v>
      </c>
      <c r="IP89">
        <v>23</v>
      </c>
      <c r="IQ89">
        <v>1.3</v>
      </c>
      <c r="IR89">
        <v>5.8</v>
      </c>
      <c r="IS89">
        <v>0.245361</v>
      </c>
      <c r="IT89">
        <v>2.5293</v>
      </c>
      <c r="IU89">
        <v>1.42578</v>
      </c>
      <c r="IV89">
        <v>2.28394</v>
      </c>
      <c r="IW89">
        <v>1.54785</v>
      </c>
      <c r="IX89">
        <v>2.40112</v>
      </c>
      <c r="IY89">
        <v>41.7961</v>
      </c>
      <c r="IZ89">
        <v>15.8745</v>
      </c>
      <c r="JA89">
        <v>18</v>
      </c>
      <c r="JB89">
        <v>639.057</v>
      </c>
      <c r="JC89">
        <v>393.121</v>
      </c>
      <c r="JD89">
        <v>23.4145</v>
      </c>
      <c r="JE89">
        <v>31.6808</v>
      </c>
      <c r="JF89">
        <v>30.0002</v>
      </c>
      <c r="JG89">
        <v>31.5186</v>
      </c>
      <c r="JH89">
        <v>31.4463</v>
      </c>
      <c r="JI89">
        <v>4.9443</v>
      </c>
      <c r="JJ89">
        <v>36.4578</v>
      </c>
      <c r="JK89">
        <v>0</v>
      </c>
      <c r="JL89">
        <v>23.4249</v>
      </c>
      <c r="JM89">
        <v>50.8255</v>
      </c>
      <c r="JN89">
        <v>14.2174</v>
      </c>
      <c r="JO89">
        <v>94.9995</v>
      </c>
      <c r="JP89">
        <v>100.086</v>
      </c>
    </row>
    <row r="90" spans="1:276">
      <c r="A90">
        <v>74</v>
      </c>
      <c r="B90">
        <v>1658256516</v>
      </c>
      <c r="C90">
        <v>14975.40000009537</v>
      </c>
      <c r="D90" t="s">
        <v>712</v>
      </c>
      <c r="E90" t="s">
        <v>713</v>
      </c>
      <c r="F90" t="s">
        <v>408</v>
      </c>
      <c r="G90" t="s">
        <v>601</v>
      </c>
      <c r="H90" t="s">
        <v>410</v>
      </c>
      <c r="J90" t="s">
        <v>541</v>
      </c>
      <c r="K90" t="s">
        <v>542</v>
      </c>
      <c r="L90" t="s">
        <v>662</v>
      </c>
      <c r="M90">
        <v>1658256516</v>
      </c>
      <c r="N90">
        <f>(O90)/1000</f>
        <v>0</v>
      </c>
      <c r="O90">
        <f>1000*CY90*AM90*(CU90-CV90)/(100*CN90*(1000-AM90*CU90))</f>
        <v>0</v>
      </c>
      <c r="P90">
        <f>CY90*AM90*(CT90-CS90*(1000-AM90*CV90)/(1000-AM90*CU90))/(100*CN90)</f>
        <v>0</v>
      </c>
      <c r="Q90">
        <f>CS90 - IF(AM90&gt;1, P90*CN90*100.0/(AO90*DG90), 0)</f>
        <v>0</v>
      </c>
      <c r="R90">
        <f>((X90-N90/2)*Q90-P90)/(X90+N90/2)</f>
        <v>0</v>
      </c>
      <c r="S90">
        <f>R90*(CZ90+DA90)/1000.0</f>
        <v>0</v>
      </c>
      <c r="T90">
        <f>(CS90 - IF(AM90&gt;1, P90*CN90*100.0/(AO90*DG90), 0))*(CZ90+DA90)/1000.0</f>
        <v>0</v>
      </c>
      <c r="U90">
        <f>2.0/((1/W90-1/V90)+SIGN(W90)*SQRT((1/W90-1/V90)*(1/W90-1/V90) + 4*CO90/((CO90+1)*(CO90+1))*(2*1/W90*1/V90-1/V90*1/V90)))</f>
        <v>0</v>
      </c>
      <c r="V90">
        <f>IF(LEFT(CP90,1)&lt;&gt;"0",IF(LEFT(CP90,1)="1",3.0,CQ90),$D$5+$E$5*(DG90*CZ90/($K$5*1000))+$F$5*(DG90*CZ90/($K$5*1000))*MAX(MIN(CN90,$J$5),$I$5)*MAX(MIN(CN90,$J$5),$I$5)+$G$5*MAX(MIN(CN90,$J$5),$I$5)*(DG90*CZ90/($K$5*1000))+$H$5*(DG90*CZ90/($K$5*1000))*(DG90*CZ90/($K$5*1000)))</f>
        <v>0</v>
      </c>
      <c r="W90">
        <f>N90*(1000-(1000*0.61365*exp(17.502*AA90/(240.97+AA90))/(CZ90+DA90)+CU90)/2)/(1000*0.61365*exp(17.502*AA90/(240.97+AA90))/(CZ90+DA90)-CU90)</f>
        <v>0</v>
      </c>
      <c r="X90">
        <f>1/((CO90+1)/(U90/1.6)+1/(V90/1.37)) + CO90/((CO90+1)/(U90/1.6) + CO90/(V90/1.37))</f>
        <v>0</v>
      </c>
      <c r="Y90">
        <f>(CJ90*CM90)</f>
        <v>0</v>
      </c>
      <c r="Z90">
        <f>(DB90+(Y90+2*0.95*5.67E-8*(((DB90+$B$7)+273)^4-(DB90+273)^4)-44100*N90)/(1.84*29.3*V90+8*0.95*5.67E-8*(DB90+273)^3))</f>
        <v>0</v>
      </c>
      <c r="AA90">
        <f>($C$7*DC90+$D$7*DD90+$E$7*Z90)</f>
        <v>0</v>
      </c>
      <c r="AB90">
        <f>0.61365*exp(17.502*AA90/(240.97+AA90))</f>
        <v>0</v>
      </c>
      <c r="AC90">
        <f>(AD90/AE90*100)</f>
        <v>0</v>
      </c>
      <c r="AD90">
        <f>CU90*(CZ90+DA90)/1000</f>
        <v>0</v>
      </c>
      <c r="AE90">
        <f>0.61365*exp(17.502*DB90/(240.97+DB90))</f>
        <v>0</v>
      </c>
      <c r="AF90">
        <f>(AB90-CU90*(CZ90+DA90)/1000)</f>
        <v>0</v>
      </c>
      <c r="AG90">
        <f>(-N90*44100)</f>
        <v>0</v>
      </c>
      <c r="AH90">
        <f>2*29.3*V90*0.92*(DB90-AA90)</f>
        <v>0</v>
      </c>
      <c r="AI90">
        <f>2*0.95*5.67E-8*(((DB90+$B$7)+273)^4-(AA90+273)^4)</f>
        <v>0</v>
      </c>
      <c r="AJ90">
        <f>Y90+AI90+AG90+AH90</f>
        <v>0</v>
      </c>
      <c r="AK90">
        <v>0</v>
      </c>
      <c r="AL90">
        <v>0</v>
      </c>
      <c r="AM90">
        <f>IF(AK90*$H$13&gt;=AO90,1.0,(AO90/(AO90-AK90*$H$13)))</f>
        <v>0</v>
      </c>
      <c r="AN90">
        <f>(AM90-1)*100</f>
        <v>0</v>
      </c>
      <c r="AO90">
        <f>MAX(0,($B$13+$C$13*DG90)/(1+$D$13*DG90)*CZ90/(DB90+273)*$E$13)</f>
        <v>0</v>
      </c>
      <c r="AP90" t="s">
        <v>414</v>
      </c>
      <c r="AQ90">
        <v>0</v>
      </c>
      <c r="AR90">
        <v>0</v>
      </c>
      <c r="AS90">
        <v>0</v>
      </c>
      <c r="AT90">
        <f>1-AR90/AS90</f>
        <v>0</v>
      </c>
      <c r="AU90">
        <v>-1</v>
      </c>
      <c r="AV90" t="s">
        <v>714</v>
      </c>
      <c r="AW90">
        <v>10516</v>
      </c>
      <c r="AX90">
        <v>563.00256</v>
      </c>
      <c r="AY90">
        <v>600.75</v>
      </c>
      <c r="AZ90">
        <f>1-AX90/AY90</f>
        <v>0</v>
      </c>
      <c r="BA90">
        <v>0.5</v>
      </c>
      <c r="BB90">
        <f>CK90</f>
        <v>0</v>
      </c>
      <c r="BC90">
        <f>P90</f>
        <v>0</v>
      </c>
      <c r="BD90">
        <f>AZ90*BA90*BB90</f>
        <v>0</v>
      </c>
      <c r="BE90">
        <f>(BC90-AU90)/BB90</f>
        <v>0</v>
      </c>
      <c r="BF90">
        <f>(AS90-AY90)/AY90</f>
        <v>0</v>
      </c>
      <c r="BG90">
        <f>AR90/(AT90+AR90/AY90)</f>
        <v>0</v>
      </c>
      <c r="BH90" t="s">
        <v>414</v>
      </c>
      <c r="BI90">
        <v>0</v>
      </c>
      <c r="BJ90">
        <f>IF(BI90&lt;&gt;0, BI90, BG90)</f>
        <v>0</v>
      </c>
      <c r="BK90">
        <f>1-BJ90/AY90</f>
        <v>0</v>
      </c>
      <c r="BL90">
        <f>(AY90-AX90)/(AY90-BJ90)</f>
        <v>0</v>
      </c>
      <c r="BM90">
        <f>(AS90-AY90)/(AS90-BJ90)</f>
        <v>0</v>
      </c>
      <c r="BN90">
        <f>(AY90-AX90)/(AY90-AR90)</f>
        <v>0</v>
      </c>
      <c r="BO90">
        <f>(AS90-AY90)/(AS90-AR90)</f>
        <v>0</v>
      </c>
      <c r="BP90">
        <f>(BL90*BJ90/AX90)</f>
        <v>0</v>
      </c>
      <c r="BQ90">
        <f>(1-BP90)</f>
        <v>0</v>
      </c>
      <c r="BR90" t="s">
        <v>414</v>
      </c>
      <c r="BS90" t="s">
        <v>414</v>
      </c>
      <c r="BT90" t="s">
        <v>414</v>
      </c>
      <c r="BU90" t="s">
        <v>414</v>
      </c>
      <c r="BV90" t="s">
        <v>414</v>
      </c>
      <c r="BW90" t="s">
        <v>414</v>
      </c>
      <c r="BX90" t="s">
        <v>414</v>
      </c>
      <c r="BY90" t="s">
        <v>414</v>
      </c>
      <c r="BZ90" t="s">
        <v>414</v>
      </c>
      <c r="CA90" t="s">
        <v>414</v>
      </c>
      <c r="CB90" t="s">
        <v>414</v>
      </c>
      <c r="CC90" t="s">
        <v>414</v>
      </c>
      <c r="CD90" t="s">
        <v>414</v>
      </c>
      <c r="CE90" t="s">
        <v>414</v>
      </c>
      <c r="CF90" t="s">
        <v>414</v>
      </c>
      <c r="CG90" t="s">
        <v>414</v>
      </c>
      <c r="CH90" t="s">
        <v>414</v>
      </c>
      <c r="CI90" t="s">
        <v>414</v>
      </c>
      <c r="CJ90">
        <f>$B$11*DH90+$C$11*DI90+$F$11*DT90*(1-DW90)</f>
        <v>0</v>
      </c>
      <c r="CK90">
        <f>CJ90*CL90</f>
        <v>0</v>
      </c>
      <c r="CL90">
        <f>($B$11*$D$9+$C$11*$D$9+$F$11*((EG90+DY90)/MAX(EG90+DY90+EH90, 0.1)*$I$9+EH90/MAX(EG90+DY90+EH90, 0.1)*$J$9))/($B$11+$C$11+$F$11)</f>
        <v>0</v>
      </c>
      <c r="CM90">
        <f>($B$11*$K$9+$C$11*$K$9+$F$11*((EG90+DY90)/MAX(EG90+DY90+EH90, 0.1)*$P$9+EH90/MAX(EG90+DY90+EH90, 0.1)*$Q$9))/($B$11+$C$11+$F$11)</f>
        <v>0</v>
      </c>
      <c r="CN90">
        <v>6</v>
      </c>
      <c r="CO90">
        <v>0.5</v>
      </c>
      <c r="CP90" t="s">
        <v>416</v>
      </c>
      <c r="CQ90">
        <v>2</v>
      </c>
      <c r="CR90">
        <v>1658256516</v>
      </c>
      <c r="CS90">
        <v>6.334</v>
      </c>
      <c r="CT90">
        <v>3.97352</v>
      </c>
      <c r="CU90">
        <v>19.385</v>
      </c>
      <c r="CV90">
        <v>14.2771</v>
      </c>
      <c r="CW90">
        <v>-9.849</v>
      </c>
      <c r="CX90">
        <v>16.4492</v>
      </c>
      <c r="CY90">
        <v>600.228</v>
      </c>
      <c r="CZ90">
        <v>101.05</v>
      </c>
      <c r="DA90">
        <v>0.09990739999999999</v>
      </c>
      <c r="DB90">
        <v>27.747</v>
      </c>
      <c r="DC90">
        <v>29.9929</v>
      </c>
      <c r="DD90">
        <v>999.9</v>
      </c>
      <c r="DE90">
        <v>0</v>
      </c>
      <c r="DF90">
        <v>0</v>
      </c>
      <c r="DG90">
        <v>10021.9</v>
      </c>
      <c r="DH90">
        <v>0</v>
      </c>
      <c r="DI90">
        <v>1186.27</v>
      </c>
      <c r="DJ90">
        <v>1.05561</v>
      </c>
      <c r="DK90">
        <v>5.12855</v>
      </c>
      <c r="DL90">
        <v>4.03107</v>
      </c>
      <c r="DM90">
        <v>5.10787</v>
      </c>
      <c r="DN90">
        <v>3.97352</v>
      </c>
      <c r="DO90">
        <v>14.2771</v>
      </c>
      <c r="DP90">
        <v>1.95886</v>
      </c>
      <c r="DQ90">
        <v>1.44271</v>
      </c>
      <c r="DR90">
        <v>17.1157</v>
      </c>
      <c r="DS90">
        <v>12.3741</v>
      </c>
      <c r="DT90">
        <v>1500.15</v>
      </c>
      <c r="DU90">
        <v>0.9729910000000001</v>
      </c>
      <c r="DV90">
        <v>0.0270087</v>
      </c>
      <c r="DW90">
        <v>0</v>
      </c>
      <c r="DX90">
        <v>562.599</v>
      </c>
      <c r="DY90">
        <v>4.99931</v>
      </c>
      <c r="DZ90">
        <v>20386.8</v>
      </c>
      <c r="EA90">
        <v>13260.5</v>
      </c>
      <c r="EB90">
        <v>39.437</v>
      </c>
      <c r="EC90">
        <v>40.875</v>
      </c>
      <c r="ED90">
        <v>39.937</v>
      </c>
      <c r="EE90">
        <v>40.375</v>
      </c>
      <c r="EF90">
        <v>40.625</v>
      </c>
      <c r="EG90">
        <v>1454.77</v>
      </c>
      <c r="EH90">
        <v>40.38</v>
      </c>
      <c r="EI90">
        <v>0</v>
      </c>
      <c r="EJ90">
        <v>93.70000004768372</v>
      </c>
      <c r="EK90">
        <v>0</v>
      </c>
      <c r="EL90">
        <v>563.00256</v>
      </c>
      <c r="EM90">
        <v>-0.886846150226134</v>
      </c>
      <c r="EN90">
        <v>16068.86154339836</v>
      </c>
      <c r="EO90">
        <v>19685.704</v>
      </c>
      <c r="EP90">
        <v>15</v>
      </c>
      <c r="EQ90">
        <v>1658256541.5</v>
      </c>
      <c r="ER90" t="s">
        <v>715</v>
      </c>
      <c r="ES90">
        <v>1658256541.5</v>
      </c>
      <c r="ET90">
        <v>1658256072.5</v>
      </c>
      <c r="EU90">
        <v>63</v>
      </c>
      <c r="EV90">
        <v>1.349</v>
      </c>
      <c r="EW90">
        <v>0.011</v>
      </c>
      <c r="EX90">
        <v>16.183</v>
      </c>
      <c r="EY90">
        <v>2.681</v>
      </c>
      <c r="EZ90">
        <v>4</v>
      </c>
      <c r="FA90">
        <v>15</v>
      </c>
      <c r="FB90">
        <v>0.41</v>
      </c>
      <c r="FC90">
        <v>0.02</v>
      </c>
      <c r="FD90">
        <v>1.058366341463415</v>
      </c>
      <c r="FE90">
        <v>-0.08020013937282056</v>
      </c>
      <c r="FF90">
        <v>0.01926473066488914</v>
      </c>
      <c r="FG90">
        <v>1</v>
      </c>
      <c r="FH90">
        <v>5.036242580645162</v>
      </c>
      <c r="FI90">
        <v>-0.1166104838709756</v>
      </c>
      <c r="FJ90">
        <v>0.02241263295378115</v>
      </c>
      <c r="FK90">
        <v>1</v>
      </c>
      <c r="FL90">
        <v>5.15950487804878</v>
      </c>
      <c r="FM90">
        <v>-0.1868280836236846</v>
      </c>
      <c r="FN90">
        <v>0.0254722452611399</v>
      </c>
      <c r="FO90">
        <v>1</v>
      </c>
      <c r="FP90">
        <v>19.46538064516129</v>
      </c>
      <c r="FQ90">
        <v>-0.7596387096774856</v>
      </c>
      <c r="FR90">
        <v>0.05783911177738371</v>
      </c>
      <c r="FS90">
        <v>1</v>
      </c>
      <c r="FT90">
        <v>4</v>
      </c>
      <c r="FU90">
        <v>4</v>
      </c>
      <c r="FV90" t="s">
        <v>426</v>
      </c>
      <c r="FW90">
        <v>3.17279</v>
      </c>
      <c r="FX90">
        <v>2.79706</v>
      </c>
      <c r="FY90">
        <v>-0.00288432</v>
      </c>
      <c r="FZ90">
        <v>0.001175</v>
      </c>
      <c r="GA90">
        <v>0.0915868</v>
      </c>
      <c r="GB90">
        <v>0.08296920000000001</v>
      </c>
      <c r="GC90">
        <v>30974.7</v>
      </c>
      <c r="GD90">
        <v>24600.7</v>
      </c>
      <c r="GE90">
        <v>29017.7</v>
      </c>
      <c r="GF90">
        <v>24102.7</v>
      </c>
      <c r="GG90">
        <v>33345.7</v>
      </c>
      <c r="GH90">
        <v>32286.5</v>
      </c>
      <c r="GI90">
        <v>40338.3</v>
      </c>
      <c r="GJ90">
        <v>39333.1</v>
      </c>
      <c r="GK90">
        <v>2.12165</v>
      </c>
      <c r="GL90">
        <v>1.76017</v>
      </c>
      <c r="GM90">
        <v>0.0441447</v>
      </c>
      <c r="GN90">
        <v>0</v>
      </c>
      <c r="GO90">
        <v>29.2741</v>
      </c>
      <c r="GP90">
        <v>999.9</v>
      </c>
      <c r="GQ90">
        <v>35.7</v>
      </c>
      <c r="GR90">
        <v>38.9</v>
      </c>
      <c r="GS90">
        <v>24.6923</v>
      </c>
      <c r="GT90">
        <v>61.9479</v>
      </c>
      <c r="GU90">
        <v>35.3646</v>
      </c>
      <c r="GV90">
        <v>1</v>
      </c>
      <c r="GW90">
        <v>0.37281</v>
      </c>
      <c r="GX90">
        <v>3.5794</v>
      </c>
      <c r="GY90">
        <v>20.2241</v>
      </c>
      <c r="GZ90">
        <v>5.22388</v>
      </c>
      <c r="HA90">
        <v>11.9141</v>
      </c>
      <c r="HB90">
        <v>4.96365</v>
      </c>
      <c r="HC90">
        <v>3.292</v>
      </c>
      <c r="HD90">
        <v>9999</v>
      </c>
      <c r="HE90">
        <v>9999</v>
      </c>
      <c r="HF90">
        <v>9999</v>
      </c>
      <c r="HG90">
        <v>999.9</v>
      </c>
      <c r="HH90">
        <v>1.87759</v>
      </c>
      <c r="HI90">
        <v>1.87586</v>
      </c>
      <c r="HJ90">
        <v>1.87463</v>
      </c>
      <c r="HK90">
        <v>1.87391</v>
      </c>
      <c r="HL90">
        <v>1.87527</v>
      </c>
      <c r="HM90">
        <v>1.87021</v>
      </c>
      <c r="HN90">
        <v>1.87439</v>
      </c>
      <c r="HO90">
        <v>1.87943</v>
      </c>
      <c r="HP90">
        <v>0</v>
      </c>
      <c r="HQ90">
        <v>0</v>
      </c>
      <c r="HR90">
        <v>0</v>
      </c>
      <c r="HS90">
        <v>0</v>
      </c>
      <c r="HT90" t="s">
        <v>419</v>
      </c>
      <c r="HU90" t="s">
        <v>420</v>
      </c>
      <c r="HV90" t="s">
        <v>421</v>
      </c>
      <c r="HW90" t="s">
        <v>422</v>
      </c>
      <c r="HX90" t="s">
        <v>422</v>
      </c>
      <c r="HY90" t="s">
        <v>421</v>
      </c>
      <c r="HZ90">
        <v>0</v>
      </c>
      <c r="IA90">
        <v>100</v>
      </c>
      <c r="IB90">
        <v>100</v>
      </c>
      <c r="IC90">
        <v>16.183</v>
      </c>
      <c r="ID90">
        <v>2.9358</v>
      </c>
      <c r="IE90">
        <v>15.07374904239717</v>
      </c>
      <c r="IF90">
        <v>0.01978926573752289</v>
      </c>
      <c r="IG90">
        <v>-7.274561305773912E-06</v>
      </c>
      <c r="IH90">
        <v>1.119864253144479E-09</v>
      </c>
      <c r="II90">
        <v>1.456678204549796</v>
      </c>
      <c r="IJ90">
        <v>0.1326643661050919</v>
      </c>
      <c r="IK90">
        <v>-0.003773007815557471</v>
      </c>
      <c r="IL90">
        <v>7.139450426060361E-05</v>
      </c>
      <c r="IM90">
        <v>-10</v>
      </c>
      <c r="IN90">
        <v>1836</v>
      </c>
      <c r="IO90">
        <v>-0</v>
      </c>
      <c r="IP90">
        <v>23</v>
      </c>
      <c r="IQ90">
        <v>1.3</v>
      </c>
      <c r="IR90">
        <v>7.4</v>
      </c>
      <c r="IS90">
        <v>0.0317383</v>
      </c>
      <c r="IT90">
        <v>4.99756</v>
      </c>
      <c r="IU90">
        <v>1.42578</v>
      </c>
      <c r="IV90">
        <v>2.28149</v>
      </c>
      <c r="IW90">
        <v>1.54785</v>
      </c>
      <c r="IX90">
        <v>2.42432</v>
      </c>
      <c r="IY90">
        <v>42.0593</v>
      </c>
      <c r="IZ90">
        <v>15.8394</v>
      </c>
      <c r="JA90">
        <v>18</v>
      </c>
      <c r="JB90">
        <v>639.236</v>
      </c>
      <c r="JC90">
        <v>390.929</v>
      </c>
      <c r="JD90">
        <v>23.391</v>
      </c>
      <c r="JE90">
        <v>31.7922</v>
      </c>
      <c r="JF90">
        <v>30.0006</v>
      </c>
      <c r="JG90">
        <v>31.6257</v>
      </c>
      <c r="JH90">
        <v>31.5568</v>
      </c>
      <c r="JI90">
        <v>0</v>
      </c>
      <c r="JJ90">
        <v>37.7546</v>
      </c>
      <c r="JK90">
        <v>0</v>
      </c>
      <c r="JL90">
        <v>23.3933</v>
      </c>
      <c r="JM90">
        <v>50.5659</v>
      </c>
      <c r="JN90">
        <v>14.2146</v>
      </c>
      <c r="JO90">
        <v>94.9736</v>
      </c>
      <c r="JP90">
        <v>100.062</v>
      </c>
    </row>
    <row r="91" spans="1:276">
      <c r="A91">
        <v>75</v>
      </c>
      <c r="B91">
        <v>1658256658.6</v>
      </c>
      <c r="C91">
        <v>15118</v>
      </c>
      <c r="D91" t="s">
        <v>716</v>
      </c>
      <c r="E91" t="s">
        <v>717</v>
      </c>
      <c r="F91" t="s">
        <v>408</v>
      </c>
      <c r="G91" t="s">
        <v>601</v>
      </c>
      <c r="H91" t="s">
        <v>410</v>
      </c>
      <c r="J91" t="s">
        <v>541</v>
      </c>
      <c r="K91" t="s">
        <v>542</v>
      </c>
      <c r="L91" t="s">
        <v>662</v>
      </c>
      <c r="M91">
        <v>1658256658.6</v>
      </c>
      <c r="N91">
        <f>(O91)/1000</f>
        <v>0</v>
      </c>
      <c r="O91">
        <f>1000*CY91*AM91*(CU91-CV91)/(100*CN91*(1000-AM91*CU91))</f>
        <v>0</v>
      </c>
      <c r="P91">
        <f>CY91*AM91*(CT91-CS91*(1000-AM91*CV91)/(1000-AM91*CU91))/(100*CN91)</f>
        <v>0</v>
      </c>
      <c r="Q91">
        <f>CS91 - IF(AM91&gt;1, P91*CN91*100.0/(AO91*DG91), 0)</f>
        <v>0</v>
      </c>
      <c r="R91">
        <f>((X91-N91/2)*Q91-P91)/(X91+N91/2)</f>
        <v>0</v>
      </c>
      <c r="S91">
        <f>R91*(CZ91+DA91)/1000.0</f>
        <v>0</v>
      </c>
      <c r="T91">
        <f>(CS91 - IF(AM91&gt;1, P91*CN91*100.0/(AO91*DG91), 0))*(CZ91+DA91)/1000.0</f>
        <v>0</v>
      </c>
      <c r="U91">
        <f>2.0/((1/W91-1/V91)+SIGN(W91)*SQRT((1/W91-1/V91)*(1/W91-1/V91) + 4*CO91/((CO91+1)*(CO91+1))*(2*1/W91*1/V91-1/V91*1/V91)))</f>
        <v>0</v>
      </c>
      <c r="V91">
        <f>IF(LEFT(CP91,1)&lt;&gt;"0",IF(LEFT(CP91,1)="1",3.0,CQ91),$D$5+$E$5*(DG91*CZ91/($K$5*1000))+$F$5*(DG91*CZ91/($K$5*1000))*MAX(MIN(CN91,$J$5),$I$5)*MAX(MIN(CN91,$J$5),$I$5)+$G$5*MAX(MIN(CN91,$J$5),$I$5)*(DG91*CZ91/($K$5*1000))+$H$5*(DG91*CZ91/($K$5*1000))*(DG91*CZ91/($K$5*1000)))</f>
        <v>0</v>
      </c>
      <c r="W91">
        <f>N91*(1000-(1000*0.61365*exp(17.502*AA91/(240.97+AA91))/(CZ91+DA91)+CU91)/2)/(1000*0.61365*exp(17.502*AA91/(240.97+AA91))/(CZ91+DA91)-CU91)</f>
        <v>0</v>
      </c>
      <c r="X91">
        <f>1/((CO91+1)/(U91/1.6)+1/(V91/1.37)) + CO91/((CO91+1)/(U91/1.6) + CO91/(V91/1.37))</f>
        <v>0</v>
      </c>
      <c r="Y91">
        <f>(CJ91*CM91)</f>
        <v>0</v>
      </c>
      <c r="Z91">
        <f>(DB91+(Y91+2*0.95*5.67E-8*(((DB91+$B$7)+273)^4-(DB91+273)^4)-44100*N91)/(1.84*29.3*V91+8*0.95*5.67E-8*(DB91+273)^3))</f>
        <v>0</v>
      </c>
      <c r="AA91">
        <f>($C$7*DC91+$D$7*DD91+$E$7*Z91)</f>
        <v>0</v>
      </c>
      <c r="AB91">
        <f>0.61365*exp(17.502*AA91/(240.97+AA91))</f>
        <v>0</v>
      </c>
      <c r="AC91">
        <f>(AD91/AE91*100)</f>
        <v>0</v>
      </c>
      <c r="AD91">
        <f>CU91*(CZ91+DA91)/1000</f>
        <v>0</v>
      </c>
      <c r="AE91">
        <f>0.61365*exp(17.502*DB91/(240.97+DB91))</f>
        <v>0</v>
      </c>
      <c r="AF91">
        <f>(AB91-CU91*(CZ91+DA91)/1000)</f>
        <v>0</v>
      </c>
      <c r="AG91">
        <f>(-N91*44100)</f>
        <v>0</v>
      </c>
      <c r="AH91">
        <f>2*29.3*V91*0.92*(DB91-AA91)</f>
        <v>0</v>
      </c>
      <c r="AI91">
        <f>2*0.95*5.67E-8*(((DB91+$B$7)+273)^4-(AA91+273)^4)</f>
        <v>0</v>
      </c>
      <c r="AJ91">
        <f>Y91+AI91+AG91+AH91</f>
        <v>0</v>
      </c>
      <c r="AK91">
        <v>0</v>
      </c>
      <c r="AL91">
        <v>0</v>
      </c>
      <c r="AM91">
        <f>IF(AK91*$H$13&gt;=AO91,1.0,(AO91/(AO91-AK91*$H$13)))</f>
        <v>0</v>
      </c>
      <c r="AN91">
        <f>(AM91-1)*100</f>
        <v>0</v>
      </c>
      <c r="AO91">
        <f>MAX(0,($B$13+$C$13*DG91)/(1+$D$13*DG91)*CZ91/(DB91+273)*$E$13)</f>
        <v>0</v>
      </c>
      <c r="AP91" t="s">
        <v>414</v>
      </c>
      <c r="AQ91">
        <v>0</v>
      </c>
      <c r="AR91">
        <v>0</v>
      </c>
      <c r="AS91">
        <v>0</v>
      </c>
      <c r="AT91">
        <f>1-AR91/AS91</f>
        <v>0</v>
      </c>
      <c r="AU91">
        <v>-1</v>
      </c>
      <c r="AV91" t="s">
        <v>718</v>
      </c>
      <c r="AW91">
        <v>10516.4</v>
      </c>
      <c r="AX91">
        <v>554.2912307692309</v>
      </c>
      <c r="AY91">
        <v>632.53</v>
      </c>
      <c r="AZ91">
        <f>1-AX91/AY91</f>
        <v>0</v>
      </c>
      <c r="BA91">
        <v>0.5</v>
      </c>
      <c r="BB91">
        <f>CK91</f>
        <v>0</v>
      </c>
      <c r="BC91">
        <f>P91</f>
        <v>0</v>
      </c>
      <c r="BD91">
        <f>AZ91*BA91*BB91</f>
        <v>0</v>
      </c>
      <c r="BE91">
        <f>(BC91-AU91)/BB91</f>
        <v>0</v>
      </c>
      <c r="BF91">
        <f>(AS91-AY91)/AY91</f>
        <v>0</v>
      </c>
      <c r="BG91">
        <f>AR91/(AT91+AR91/AY91)</f>
        <v>0</v>
      </c>
      <c r="BH91" t="s">
        <v>414</v>
      </c>
      <c r="BI91">
        <v>0</v>
      </c>
      <c r="BJ91">
        <f>IF(BI91&lt;&gt;0, BI91, BG91)</f>
        <v>0</v>
      </c>
      <c r="BK91">
        <f>1-BJ91/AY91</f>
        <v>0</v>
      </c>
      <c r="BL91">
        <f>(AY91-AX91)/(AY91-BJ91)</f>
        <v>0</v>
      </c>
      <c r="BM91">
        <f>(AS91-AY91)/(AS91-BJ91)</f>
        <v>0</v>
      </c>
      <c r="BN91">
        <f>(AY91-AX91)/(AY91-AR91)</f>
        <v>0</v>
      </c>
      <c r="BO91">
        <f>(AS91-AY91)/(AS91-AR91)</f>
        <v>0</v>
      </c>
      <c r="BP91">
        <f>(BL91*BJ91/AX91)</f>
        <v>0</v>
      </c>
      <c r="BQ91">
        <f>(1-BP91)</f>
        <v>0</v>
      </c>
      <c r="BR91" t="s">
        <v>414</v>
      </c>
      <c r="BS91" t="s">
        <v>414</v>
      </c>
      <c r="BT91" t="s">
        <v>414</v>
      </c>
      <c r="BU91" t="s">
        <v>414</v>
      </c>
      <c r="BV91" t="s">
        <v>414</v>
      </c>
      <c r="BW91" t="s">
        <v>414</v>
      </c>
      <c r="BX91" t="s">
        <v>414</v>
      </c>
      <c r="BY91" t="s">
        <v>414</v>
      </c>
      <c r="BZ91" t="s">
        <v>414</v>
      </c>
      <c r="CA91" t="s">
        <v>414</v>
      </c>
      <c r="CB91" t="s">
        <v>414</v>
      </c>
      <c r="CC91" t="s">
        <v>414</v>
      </c>
      <c r="CD91" t="s">
        <v>414</v>
      </c>
      <c r="CE91" t="s">
        <v>414</v>
      </c>
      <c r="CF91" t="s">
        <v>414</v>
      </c>
      <c r="CG91" t="s">
        <v>414</v>
      </c>
      <c r="CH91" t="s">
        <v>414</v>
      </c>
      <c r="CI91" t="s">
        <v>414</v>
      </c>
      <c r="CJ91">
        <f>$B$11*DH91+$C$11*DI91+$F$11*DT91*(1-DW91)</f>
        <v>0</v>
      </c>
      <c r="CK91">
        <f>CJ91*CL91</f>
        <v>0</v>
      </c>
      <c r="CL91">
        <f>($B$11*$D$9+$C$11*$D$9+$F$11*((EG91+DY91)/MAX(EG91+DY91+EH91, 0.1)*$I$9+EH91/MAX(EG91+DY91+EH91, 0.1)*$J$9))/($B$11+$C$11+$F$11)</f>
        <v>0</v>
      </c>
      <c r="CM91">
        <f>($B$11*$K$9+$C$11*$K$9+$F$11*((EG91+DY91)/MAX(EG91+DY91+EH91, 0.1)*$P$9+EH91/MAX(EG91+DY91+EH91, 0.1)*$Q$9))/($B$11+$C$11+$F$11)</f>
        <v>0</v>
      </c>
      <c r="CN91">
        <v>6</v>
      </c>
      <c r="CO91">
        <v>0.5</v>
      </c>
      <c r="CP91" t="s">
        <v>416</v>
      </c>
      <c r="CQ91">
        <v>2</v>
      </c>
      <c r="CR91">
        <v>1658256658.6</v>
      </c>
      <c r="CS91">
        <v>398.185</v>
      </c>
      <c r="CT91">
        <v>410.421</v>
      </c>
      <c r="CU91">
        <v>19.0635</v>
      </c>
      <c r="CV91">
        <v>13.8555</v>
      </c>
      <c r="CW91">
        <v>376.516</v>
      </c>
      <c r="CX91">
        <v>16.1478</v>
      </c>
      <c r="CY91">
        <v>600.237</v>
      </c>
      <c r="CZ91">
        <v>101.048</v>
      </c>
      <c r="DA91">
        <v>0.100123</v>
      </c>
      <c r="DB91">
        <v>27.7942</v>
      </c>
      <c r="DC91">
        <v>29.9965</v>
      </c>
      <c r="DD91">
        <v>999.9</v>
      </c>
      <c r="DE91">
        <v>0</v>
      </c>
      <c r="DF91">
        <v>0</v>
      </c>
      <c r="DG91">
        <v>9993.75</v>
      </c>
      <c r="DH91">
        <v>0</v>
      </c>
      <c r="DI91">
        <v>1273.19</v>
      </c>
      <c r="DJ91">
        <v>-11.0025</v>
      </c>
      <c r="DK91">
        <v>407.181</v>
      </c>
      <c r="DL91">
        <v>416.188</v>
      </c>
      <c r="DM91">
        <v>5.20798</v>
      </c>
      <c r="DN91">
        <v>410.421</v>
      </c>
      <c r="DO91">
        <v>13.8555</v>
      </c>
      <c r="DP91">
        <v>1.92632</v>
      </c>
      <c r="DQ91">
        <v>1.40006</v>
      </c>
      <c r="DR91">
        <v>16.8514</v>
      </c>
      <c r="DS91">
        <v>11.9183</v>
      </c>
      <c r="DT91">
        <v>1500.1</v>
      </c>
      <c r="DU91">
        <v>0.9729910000000001</v>
      </c>
      <c r="DV91">
        <v>0.0270087</v>
      </c>
      <c r="DW91">
        <v>0</v>
      </c>
      <c r="DX91">
        <v>555.159</v>
      </c>
      <c r="DY91">
        <v>4.99931</v>
      </c>
      <c r="DZ91">
        <v>22430.4</v>
      </c>
      <c r="EA91">
        <v>13260.1</v>
      </c>
      <c r="EB91">
        <v>39.437</v>
      </c>
      <c r="EC91">
        <v>40.875</v>
      </c>
      <c r="ED91">
        <v>39.875</v>
      </c>
      <c r="EE91">
        <v>40.437</v>
      </c>
      <c r="EF91">
        <v>40.687</v>
      </c>
      <c r="EG91">
        <v>1454.72</v>
      </c>
      <c r="EH91">
        <v>40.38</v>
      </c>
      <c r="EI91">
        <v>0</v>
      </c>
      <c r="EJ91">
        <v>142.2999999523163</v>
      </c>
      <c r="EK91">
        <v>0</v>
      </c>
      <c r="EL91">
        <v>554.2912307692309</v>
      </c>
      <c r="EM91">
        <v>6.843076907064535</v>
      </c>
      <c r="EN91">
        <v>75.49402134065318</v>
      </c>
      <c r="EO91">
        <v>22433.14615384616</v>
      </c>
      <c r="EP91">
        <v>15</v>
      </c>
      <c r="EQ91">
        <v>1658256676.6</v>
      </c>
      <c r="ER91" t="s">
        <v>719</v>
      </c>
      <c r="ES91">
        <v>1658256676.6</v>
      </c>
      <c r="ET91">
        <v>1658256072.5</v>
      </c>
      <c r="EU91">
        <v>64</v>
      </c>
      <c r="EV91">
        <v>-1.418</v>
      </c>
      <c r="EW91">
        <v>0.011</v>
      </c>
      <c r="EX91">
        <v>21.669</v>
      </c>
      <c r="EY91">
        <v>2.681</v>
      </c>
      <c r="EZ91">
        <v>411</v>
      </c>
      <c r="FA91">
        <v>15</v>
      </c>
      <c r="FB91">
        <v>0.16</v>
      </c>
      <c r="FC91">
        <v>0.02</v>
      </c>
      <c r="FD91">
        <v>-11.22884634146341</v>
      </c>
      <c r="FE91">
        <v>1.853673694293428</v>
      </c>
      <c r="FF91">
        <v>0.1864735881351055</v>
      </c>
      <c r="FG91">
        <v>1</v>
      </c>
      <c r="FH91">
        <v>399.1422258064517</v>
      </c>
      <c r="FI91">
        <v>2.526731460343508</v>
      </c>
      <c r="FJ91">
        <v>0.1917003221895398</v>
      </c>
      <c r="FK91">
        <v>1</v>
      </c>
      <c r="FL91">
        <v>5.239359756097561</v>
      </c>
      <c r="FM91">
        <v>-0.08428934145967222</v>
      </c>
      <c r="FN91">
        <v>0.01943511474898885</v>
      </c>
      <c r="FO91">
        <v>1</v>
      </c>
      <c r="FP91">
        <v>19.01076129032258</v>
      </c>
      <c r="FQ91">
        <v>0.2558453328060887</v>
      </c>
      <c r="FR91">
        <v>0.01921213792102163</v>
      </c>
      <c r="FS91">
        <v>1</v>
      </c>
      <c r="FT91">
        <v>4</v>
      </c>
      <c r="FU91">
        <v>4</v>
      </c>
      <c r="FV91" t="s">
        <v>426</v>
      </c>
      <c r="FW91">
        <v>3.17271</v>
      </c>
      <c r="FX91">
        <v>2.79703</v>
      </c>
      <c r="FY91">
        <v>0.0953412</v>
      </c>
      <c r="FZ91">
        <v>0.102413</v>
      </c>
      <c r="GA91">
        <v>0.09034209999999999</v>
      </c>
      <c r="GB91">
        <v>0.0811571</v>
      </c>
      <c r="GC91">
        <v>27935.1</v>
      </c>
      <c r="GD91">
        <v>22105.6</v>
      </c>
      <c r="GE91">
        <v>29012.4</v>
      </c>
      <c r="GF91">
        <v>24101.4</v>
      </c>
      <c r="GG91">
        <v>33389</v>
      </c>
      <c r="GH91">
        <v>32352.4</v>
      </c>
      <c r="GI91">
        <v>40330.4</v>
      </c>
      <c r="GJ91">
        <v>39330.9</v>
      </c>
      <c r="GK91">
        <v>2.1209</v>
      </c>
      <c r="GL91">
        <v>1.75802</v>
      </c>
      <c r="GM91">
        <v>0.0680611</v>
      </c>
      <c r="GN91">
        <v>0</v>
      </c>
      <c r="GO91">
        <v>28.8878</v>
      </c>
      <c r="GP91">
        <v>999.9</v>
      </c>
      <c r="GQ91">
        <v>35.4</v>
      </c>
      <c r="GR91">
        <v>39.2</v>
      </c>
      <c r="GS91">
        <v>24.883</v>
      </c>
      <c r="GT91">
        <v>62.6279</v>
      </c>
      <c r="GU91">
        <v>35.2364</v>
      </c>
      <c r="GV91">
        <v>1</v>
      </c>
      <c r="GW91">
        <v>0.373166</v>
      </c>
      <c r="GX91">
        <v>2.58493</v>
      </c>
      <c r="GY91">
        <v>20.2416</v>
      </c>
      <c r="GZ91">
        <v>5.22253</v>
      </c>
      <c r="HA91">
        <v>11.9141</v>
      </c>
      <c r="HB91">
        <v>4.96305</v>
      </c>
      <c r="HC91">
        <v>3.29135</v>
      </c>
      <c r="HD91">
        <v>9999</v>
      </c>
      <c r="HE91">
        <v>9999</v>
      </c>
      <c r="HF91">
        <v>9999</v>
      </c>
      <c r="HG91">
        <v>999.9</v>
      </c>
      <c r="HH91">
        <v>1.87758</v>
      </c>
      <c r="HI91">
        <v>1.87583</v>
      </c>
      <c r="HJ91">
        <v>1.87455</v>
      </c>
      <c r="HK91">
        <v>1.87392</v>
      </c>
      <c r="HL91">
        <v>1.87525</v>
      </c>
      <c r="HM91">
        <v>1.87018</v>
      </c>
      <c r="HN91">
        <v>1.87437</v>
      </c>
      <c r="HO91">
        <v>1.87943</v>
      </c>
      <c r="HP91">
        <v>0</v>
      </c>
      <c r="HQ91">
        <v>0</v>
      </c>
      <c r="HR91">
        <v>0</v>
      </c>
      <c r="HS91">
        <v>0</v>
      </c>
      <c r="HT91" t="s">
        <v>419</v>
      </c>
      <c r="HU91" t="s">
        <v>420</v>
      </c>
      <c r="HV91" t="s">
        <v>421</v>
      </c>
      <c r="HW91" t="s">
        <v>422</v>
      </c>
      <c r="HX91" t="s">
        <v>422</v>
      </c>
      <c r="HY91" t="s">
        <v>421</v>
      </c>
      <c r="HZ91">
        <v>0</v>
      </c>
      <c r="IA91">
        <v>100</v>
      </c>
      <c r="IB91">
        <v>100</v>
      </c>
      <c r="IC91">
        <v>21.669</v>
      </c>
      <c r="ID91">
        <v>2.9157</v>
      </c>
      <c r="IE91">
        <v>16.42300819726781</v>
      </c>
      <c r="IF91">
        <v>0.01978926573752289</v>
      </c>
      <c r="IG91">
        <v>-7.274561305773912E-06</v>
      </c>
      <c r="IH91">
        <v>1.119864253144479E-09</v>
      </c>
      <c r="II91">
        <v>1.456678204549796</v>
      </c>
      <c r="IJ91">
        <v>0.1326643661050919</v>
      </c>
      <c r="IK91">
        <v>-0.003773007815557471</v>
      </c>
      <c r="IL91">
        <v>7.139450426060361E-05</v>
      </c>
      <c r="IM91">
        <v>-10</v>
      </c>
      <c r="IN91">
        <v>1836</v>
      </c>
      <c r="IO91">
        <v>-0</v>
      </c>
      <c r="IP91">
        <v>23</v>
      </c>
      <c r="IQ91">
        <v>2</v>
      </c>
      <c r="IR91">
        <v>9.800000000000001</v>
      </c>
      <c r="IS91">
        <v>1.06323</v>
      </c>
      <c r="IT91">
        <v>2.4939</v>
      </c>
      <c r="IU91">
        <v>1.42578</v>
      </c>
      <c r="IV91">
        <v>2.28149</v>
      </c>
      <c r="IW91">
        <v>1.54785</v>
      </c>
      <c r="IX91">
        <v>2.41455</v>
      </c>
      <c r="IY91">
        <v>42.4038</v>
      </c>
      <c r="IZ91">
        <v>15.8569</v>
      </c>
      <c r="JA91">
        <v>18</v>
      </c>
      <c r="JB91">
        <v>639.556</v>
      </c>
      <c r="JC91">
        <v>390.27</v>
      </c>
      <c r="JD91">
        <v>24.4343</v>
      </c>
      <c r="JE91">
        <v>31.8749</v>
      </c>
      <c r="JF91">
        <v>30.0004</v>
      </c>
      <c r="JG91">
        <v>31.7146</v>
      </c>
      <c r="JH91">
        <v>31.6393</v>
      </c>
      <c r="JI91">
        <v>21.3129</v>
      </c>
      <c r="JJ91">
        <v>38.9778</v>
      </c>
      <c r="JK91">
        <v>0</v>
      </c>
      <c r="JL91">
        <v>24.4255</v>
      </c>
      <c r="JM91">
        <v>410.533</v>
      </c>
      <c r="JN91">
        <v>14.0545</v>
      </c>
      <c r="JO91">
        <v>94.9555</v>
      </c>
      <c r="JP91">
        <v>100.057</v>
      </c>
    </row>
    <row r="92" spans="1:276">
      <c r="A92">
        <v>76</v>
      </c>
      <c r="B92">
        <v>1658256797.6</v>
      </c>
      <c r="C92">
        <v>15257</v>
      </c>
      <c r="D92" t="s">
        <v>720</v>
      </c>
      <c r="E92" t="s">
        <v>721</v>
      </c>
      <c r="F92" t="s">
        <v>408</v>
      </c>
      <c r="G92" t="s">
        <v>601</v>
      </c>
      <c r="H92" t="s">
        <v>410</v>
      </c>
      <c r="J92" t="s">
        <v>541</v>
      </c>
      <c r="K92" t="s">
        <v>542</v>
      </c>
      <c r="L92" t="s">
        <v>662</v>
      </c>
      <c r="M92">
        <v>1658256797.6</v>
      </c>
      <c r="N92">
        <f>(O92)/1000</f>
        <v>0</v>
      </c>
      <c r="O92">
        <f>1000*CY92*AM92*(CU92-CV92)/(100*CN92*(1000-AM92*CU92))</f>
        <v>0</v>
      </c>
      <c r="P92">
        <f>CY92*AM92*(CT92-CS92*(1000-AM92*CV92)/(1000-AM92*CU92))/(100*CN92)</f>
        <v>0</v>
      </c>
      <c r="Q92">
        <f>CS92 - IF(AM92&gt;1, P92*CN92*100.0/(AO92*DG92), 0)</f>
        <v>0</v>
      </c>
      <c r="R92">
        <f>((X92-N92/2)*Q92-P92)/(X92+N92/2)</f>
        <v>0</v>
      </c>
      <c r="S92">
        <f>R92*(CZ92+DA92)/1000.0</f>
        <v>0</v>
      </c>
      <c r="T92">
        <f>(CS92 - IF(AM92&gt;1, P92*CN92*100.0/(AO92*DG92), 0))*(CZ92+DA92)/1000.0</f>
        <v>0</v>
      </c>
      <c r="U92">
        <f>2.0/((1/W92-1/V92)+SIGN(W92)*SQRT((1/W92-1/V92)*(1/W92-1/V92) + 4*CO92/((CO92+1)*(CO92+1))*(2*1/W92*1/V92-1/V92*1/V92)))</f>
        <v>0</v>
      </c>
      <c r="V92">
        <f>IF(LEFT(CP92,1)&lt;&gt;"0",IF(LEFT(CP92,1)="1",3.0,CQ92),$D$5+$E$5*(DG92*CZ92/($K$5*1000))+$F$5*(DG92*CZ92/($K$5*1000))*MAX(MIN(CN92,$J$5),$I$5)*MAX(MIN(CN92,$J$5),$I$5)+$G$5*MAX(MIN(CN92,$J$5),$I$5)*(DG92*CZ92/($K$5*1000))+$H$5*(DG92*CZ92/($K$5*1000))*(DG92*CZ92/($K$5*1000)))</f>
        <v>0</v>
      </c>
      <c r="W92">
        <f>N92*(1000-(1000*0.61365*exp(17.502*AA92/(240.97+AA92))/(CZ92+DA92)+CU92)/2)/(1000*0.61365*exp(17.502*AA92/(240.97+AA92))/(CZ92+DA92)-CU92)</f>
        <v>0</v>
      </c>
      <c r="X92">
        <f>1/((CO92+1)/(U92/1.6)+1/(V92/1.37)) + CO92/((CO92+1)/(U92/1.6) + CO92/(V92/1.37))</f>
        <v>0</v>
      </c>
      <c r="Y92">
        <f>(CJ92*CM92)</f>
        <v>0</v>
      </c>
      <c r="Z92">
        <f>(DB92+(Y92+2*0.95*5.67E-8*(((DB92+$B$7)+273)^4-(DB92+273)^4)-44100*N92)/(1.84*29.3*V92+8*0.95*5.67E-8*(DB92+273)^3))</f>
        <v>0</v>
      </c>
      <c r="AA92">
        <f>($C$7*DC92+$D$7*DD92+$E$7*Z92)</f>
        <v>0</v>
      </c>
      <c r="AB92">
        <f>0.61365*exp(17.502*AA92/(240.97+AA92))</f>
        <v>0</v>
      </c>
      <c r="AC92">
        <f>(AD92/AE92*100)</f>
        <v>0</v>
      </c>
      <c r="AD92">
        <f>CU92*(CZ92+DA92)/1000</f>
        <v>0</v>
      </c>
      <c r="AE92">
        <f>0.61365*exp(17.502*DB92/(240.97+DB92))</f>
        <v>0</v>
      </c>
      <c r="AF92">
        <f>(AB92-CU92*(CZ92+DA92)/1000)</f>
        <v>0</v>
      </c>
      <c r="AG92">
        <f>(-N92*44100)</f>
        <v>0</v>
      </c>
      <c r="AH92">
        <f>2*29.3*V92*0.92*(DB92-AA92)</f>
        <v>0</v>
      </c>
      <c r="AI92">
        <f>2*0.95*5.67E-8*(((DB92+$B$7)+273)^4-(AA92+273)^4)</f>
        <v>0</v>
      </c>
      <c r="AJ92">
        <f>Y92+AI92+AG92+AH92</f>
        <v>0</v>
      </c>
      <c r="AK92">
        <v>0</v>
      </c>
      <c r="AL92">
        <v>0</v>
      </c>
      <c r="AM92">
        <f>IF(AK92*$H$13&gt;=AO92,1.0,(AO92/(AO92-AK92*$H$13)))</f>
        <v>0</v>
      </c>
      <c r="AN92">
        <f>(AM92-1)*100</f>
        <v>0</v>
      </c>
      <c r="AO92">
        <f>MAX(0,($B$13+$C$13*DG92)/(1+$D$13*DG92)*CZ92/(DB92+273)*$E$13)</f>
        <v>0</v>
      </c>
      <c r="AP92" t="s">
        <v>414</v>
      </c>
      <c r="AQ92">
        <v>0</v>
      </c>
      <c r="AR92">
        <v>0</v>
      </c>
      <c r="AS92">
        <v>0</v>
      </c>
      <c r="AT92">
        <f>1-AR92/AS92</f>
        <v>0</v>
      </c>
      <c r="AU92">
        <v>-1</v>
      </c>
      <c r="AV92" t="s">
        <v>722</v>
      </c>
      <c r="AW92">
        <v>10515.4</v>
      </c>
      <c r="AX92">
        <v>553.5122692307692</v>
      </c>
      <c r="AY92">
        <v>637.8200000000001</v>
      </c>
      <c r="AZ92">
        <f>1-AX92/AY92</f>
        <v>0</v>
      </c>
      <c r="BA92">
        <v>0.5</v>
      </c>
      <c r="BB92">
        <f>CK92</f>
        <v>0</v>
      </c>
      <c r="BC92">
        <f>P92</f>
        <v>0</v>
      </c>
      <c r="BD92">
        <f>AZ92*BA92*BB92</f>
        <v>0</v>
      </c>
      <c r="BE92">
        <f>(BC92-AU92)/BB92</f>
        <v>0</v>
      </c>
      <c r="BF92">
        <f>(AS92-AY92)/AY92</f>
        <v>0</v>
      </c>
      <c r="BG92">
        <f>AR92/(AT92+AR92/AY92)</f>
        <v>0</v>
      </c>
      <c r="BH92" t="s">
        <v>414</v>
      </c>
      <c r="BI92">
        <v>0</v>
      </c>
      <c r="BJ92">
        <f>IF(BI92&lt;&gt;0, BI92, BG92)</f>
        <v>0</v>
      </c>
      <c r="BK92">
        <f>1-BJ92/AY92</f>
        <v>0</v>
      </c>
      <c r="BL92">
        <f>(AY92-AX92)/(AY92-BJ92)</f>
        <v>0</v>
      </c>
      <c r="BM92">
        <f>(AS92-AY92)/(AS92-BJ92)</f>
        <v>0</v>
      </c>
      <c r="BN92">
        <f>(AY92-AX92)/(AY92-AR92)</f>
        <v>0</v>
      </c>
      <c r="BO92">
        <f>(AS92-AY92)/(AS92-AR92)</f>
        <v>0</v>
      </c>
      <c r="BP92">
        <f>(BL92*BJ92/AX92)</f>
        <v>0</v>
      </c>
      <c r="BQ92">
        <f>(1-BP92)</f>
        <v>0</v>
      </c>
      <c r="BR92" t="s">
        <v>414</v>
      </c>
      <c r="BS92" t="s">
        <v>414</v>
      </c>
      <c r="BT92" t="s">
        <v>414</v>
      </c>
      <c r="BU92" t="s">
        <v>414</v>
      </c>
      <c r="BV92" t="s">
        <v>414</v>
      </c>
      <c r="BW92" t="s">
        <v>414</v>
      </c>
      <c r="BX92" t="s">
        <v>414</v>
      </c>
      <c r="BY92" t="s">
        <v>414</v>
      </c>
      <c r="BZ92" t="s">
        <v>414</v>
      </c>
      <c r="CA92" t="s">
        <v>414</v>
      </c>
      <c r="CB92" t="s">
        <v>414</v>
      </c>
      <c r="CC92" t="s">
        <v>414</v>
      </c>
      <c r="CD92" t="s">
        <v>414</v>
      </c>
      <c r="CE92" t="s">
        <v>414</v>
      </c>
      <c r="CF92" t="s">
        <v>414</v>
      </c>
      <c r="CG92" t="s">
        <v>414</v>
      </c>
      <c r="CH92" t="s">
        <v>414</v>
      </c>
      <c r="CI92" t="s">
        <v>414</v>
      </c>
      <c r="CJ92">
        <f>$B$11*DH92+$C$11*DI92+$F$11*DT92*(1-DW92)</f>
        <v>0</v>
      </c>
      <c r="CK92">
        <f>CJ92*CL92</f>
        <v>0</v>
      </c>
      <c r="CL92">
        <f>($B$11*$D$9+$C$11*$D$9+$F$11*((EG92+DY92)/MAX(EG92+DY92+EH92, 0.1)*$I$9+EH92/MAX(EG92+DY92+EH92, 0.1)*$J$9))/($B$11+$C$11+$F$11)</f>
        <v>0</v>
      </c>
      <c r="CM92">
        <f>($B$11*$K$9+$C$11*$K$9+$F$11*((EG92+DY92)/MAX(EG92+DY92+EH92, 0.1)*$P$9+EH92/MAX(EG92+DY92+EH92, 0.1)*$Q$9))/($B$11+$C$11+$F$11)</f>
        <v>0</v>
      </c>
      <c r="CN92">
        <v>6</v>
      </c>
      <c r="CO92">
        <v>0.5</v>
      </c>
      <c r="CP92" t="s">
        <v>416</v>
      </c>
      <c r="CQ92">
        <v>2</v>
      </c>
      <c r="CR92">
        <v>1658256797.6</v>
      </c>
      <c r="CS92">
        <v>399.726</v>
      </c>
      <c r="CT92">
        <v>413.003</v>
      </c>
      <c r="CU92">
        <v>19.7137</v>
      </c>
      <c r="CV92">
        <v>14.4314</v>
      </c>
      <c r="CW92">
        <v>378.218</v>
      </c>
      <c r="CX92">
        <v>16.7643</v>
      </c>
      <c r="CY92">
        <v>600.0940000000001</v>
      </c>
      <c r="CZ92">
        <v>101.047</v>
      </c>
      <c r="DA92">
        <v>0.099652</v>
      </c>
      <c r="DB92">
        <v>27.8576</v>
      </c>
      <c r="DC92">
        <v>30.0851</v>
      </c>
      <c r="DD92">
        <v>999.9</v>
      </c>
      <c r="DE92">
        <v>0</v>
      </c>
      <c r="DF92">
        <v>0</v>
      </c>
      <c r="DG92">
        <v>9967.5</v>
      </c>
      <c r="DH92">
        <v>0</v>
      </c>
      <c r="DI92">
        <v>1265.52</v>
      </c>
      <c r="DJ92">
        <v>-13.2777</v>
      </c>
      <c r="DK92">
        <v>407.764</v>
      </c>
      <c r="DL92">
        <v>419.051</v>
      </c>
      <c r="DM92">
        <v>5.28227</v>
      </c>
      <c r="DN92">
        <v>413.003</v>
      </c>
      <c r="DO92">
        <v>14.4314</v>
      </c>
      <c r="DP92">
        <v>1.99201</v>
      </c>
      <c r="DQ92">
        <v>1.45825</v>
      </c>
      <c r="DR92">
        <v>17.3809</v>
      </c>
      <c r="DS92">
        <v>12.5373</v>
      </c>
      <c r="DT92">
        <v>1499.62</v>
      </c>
      <c r="DU92">
        <v>0.9729910000000001</v>
      </c>
      <c r="DV92">
        <v>0.0270087</v>
      </c>
      <c r="DW92">
        <v>0</v>
      </c>
      <c r="DX92">
        <v>553.558</v>
      </c>
      <c r="DY92">
        <v>4.99931</v>
      </c>
      <c r="DZ92">
        <v>18038</v>
      </c>
      <c r="EA92">
        <v>13255.8</v>
      </c>
      <c r="EB92">
        <v>39.375</v>
      </c>
      <c r="EC92">
        <v>40.875</v>
      </c>
      <c r="ED92">
        <v>39.937</v>
      </c>
      <c r="EE92">
        <v>40.25</v>
      </c>
      <c r="EF92">
        <v>40.75</v>
      </c>
      <c r="EG92">
        <v>1454.25</v>
      </c>
      <c r="EH92">
        <v>40.37</v>
      </c>
      <c r="EI92">
        <v>0</v>
      </c>
      <c r="EJ92">
        <v>138.6999998092651</v>
      </c>
      <c r="EK92">
        <v>0</v>
      </c>
      <c r="EL92">
        <v>553.5122692307692</v>
      </c>
      <c r="EM92">
        <v>-0.4812649649346112</v>
      </c>
      <c r="EN92">
        <v>15988.22229246028</v>
      </c>
      <c r="EO92">
        <v>19681.88846153846</v>
      </c>
      <c r="EP92">
        <v>15</v>
      </c>
      <c r="EQ92">
        <v>1658256760.1</v>
      </c>
      <c r="ER92" t="s">
        <v>723</v>
      </c>
      <c r="ES92">
        <v>1658256746.1</v>
      </c>
      <c r="ET92">
        <v>1658256760.1</v>
      </c>
      <c r="EU92">
        <v>65</v>
      </c>
      <c r="EV92">
        <v>-0.001</v>
      </c>
      <c r="EW92">
        <v>-0.007</v>
      </c>
      <c r="EX92">
        <v>21.697</v>
      </c>
      <c r="EY92">
        <v>2.614</v>
      </c>
      <c r="EZ92">
        <v>413</v>
      </c>
      <c r="FA92">
        <v>15</v>
      </c>
      <c r="FB92">
        <v>0.1</v>
      </c>
      <c r="FC92">
        <v>0.02</v>
      </c>
      <c r="FD92">
        <v>-13.349825</v>
      </c>
      <c r="FE92">
        <v>3.483651782363976</v>
      </c>
      <c r="FF92">
        <v>0.4156363421008803</v>
      </c>
      <c r="FG92">
        <v>0</v>
      </c>
      <c r="FH92">
        <v>399.8779999999999</v>
      </c>
      <c r="FI92">
        <v>-0.896729699666601</v>
      </c>
      <c r="FJ92">
        <v>0.07176814520848629</v>
      </c>
      <c r="FK92">
        <v>1</v>
      </c>
      <c r="FL92">
        <v>5.2108975</v>
      </c>
      <c r="FM92">
        <v>0.687123827392115</v>
      </c>
      <c r="FN92">
        <v>0.06874469502259797</v>
      </c>
      <c r="FO92">
        <v>0</v>
      </c>
      <c r="FP92">
        <v>19.86877999999999</v>
      </c>
      <c r="FQ92">
        <v>-1.008731479421529</v>
      </c>
      <c r="FR92">
        <v>0.0728153298877833</v>
      </c>
      <c r="FS92">
        <v>0</v>
      </c>
      <c r="FT92">
        <v>1</v>
      </c>
      <c r="FU92">
        <v>4</v>
      </c>
      <c r="FV92" t="s">
        <v>643</v>
      </c>
      <c r="FW92">
        <v>3.17239</v>
      </c>
      <c r="FX92">
        <v>2.79633</v>
      </c>
      <c r="FY92">
        <v>0.09567680000000001</v>
      </c>
      <c r="FZ92">
        <v>0.102904</v>
      </c>
      <c r="GA92">
        <v>0.0928286</v>
      </c>
      <c r="GB92">
        <v>0.0835973</v>
      </c>
      <c r="GC92">
        <v>27925</v>
      </c>
      <c r="GD92">
        <v>22093.1</v>
      </c>
      <c r="GE92">
        <v>29012.6</v>
      </c>
      <c r="GF92">
        <v>24100.9</v>
      </c>
      <c r="GG92">
        <v>33297.5</v>
      </c>
      <c r="GH92">
        <v>32265.6</v>
      </c>
      <c r="GI92">
        <v>40330.9</v>
      </c>
      <c r="GJ92">
        <v>39330.2</v>
      </c>
      <c r="GK92">
        <v>2.1202</v>
      </c>
      <c r="GL92">
        <v>1.7572</v>
      </c>
      <c r="GM92">
        <v>0.0589043</v>
      </c>
      <c r="GN92">
        <v>0</v>
      </c>
      <c r="GO92">
        <v>29.1259</v>
      </c>
      <c r="GP92">
        <v>999.9</v>
      </c>
      <c r="GQ92">
        <v>34.5</v>
      </c>
      <c r="GR92">
        <v>39.6</v>
      </c>
      <c r="GS92">
        <v>24.7762</v>
      </c>
      <c r="GT92">
        <v>62.4378</v>
      </c>
      <c r="GU92">
        <v>35.8213</v>
      </c>
      <c r="GV92">
        <v>1</v>
      </c>
      <c r="GW92">
        <v>0.380249</v>
      </c>
      <c r="GX92">
        <v>4.07349</v>
      </c>
      <c r="GY92">
        <v>20.2122</v>
      </c>
      <c r="GZ92">
        <v>5.22268</v>
      </c>
      <c r="HA92">
        <v>11.9141</v>
      </c>
      <c r="HB92">
        <v>4.9617</v>
      </c>
      <c r="HC92">
        <v>3.292</v>
      </c>
      <c r="HD92">
        <v>9999</v>
      </c>
      <c r="HE92">
        <v>9999</v>
      </c>
      <c r="HF92">
        <v>9999</v>
      </c>
      <c r="HG92">
        <v>999.9</v>
      </c>
      <c r="HH92">
        <v>1.87759</v>
      </c>
      <c r="HI92">
        <v>1.87586</v>
      </c>
      <c r="HJ92">
        <v>1.87463</v>
      </c>
      <c r="HK92">
        <v>1.87393</v>
      </c>
      <c r="HL92">
        <v>1.87526</v>
      </c>
      <c r="HM92">
        <v>1.87025</v>
      </c>
      <c r="HN92">
        <v>1.87436</v>
      </c>
      <c r="HO92">
        <v>1.87943</v>
      </c>
      <c r="HP92">
        <v>0</v>
      </c>
      <c r="HQ92">
        <v>0</v>
      </c>
      <c r="HR92">
        <v>0</v>
      </c>
      <c r="HS92">
        <v>0</v>
      </c>
      <c r="HT92" t="s">
        <v>419</v>
      </c>
      <c r="HU92" t="s">
        <v>420</v>
      </c>
      <c r="HV92" t="s">
        <v>421</v>
      </c>
      <c r="HW92" t="s">
        <v>422</v>
      </c>
      <c r="HX92" t="s">
        <v>422</v>
      </c>
      <c r="HY92" t="s">
        <v>421</v>
      </c>
      <c r="HZ92">
        <v>0</v>
      </c>
      <c r="IA92">
        <v>100</v>
      </c>
      <c r="IB92">
        <v>100</v>
      </c>
      <c r="IC92">
        <v>21.508</v>
      </c>
      <c r="ID92">
        <v>2.9494</v>
      </c>
      <c r="IE92">
        <v>15.00344790599467</v>
      </c>
      <c r="IF92">
        <v>0.01978926573752289</v>
      </c>
      <c r="IG92">
        <v>-7.274561305773912E-06</v>
      </c>
      <c r="IH92">
        <v>1.119864253144479E-09</v>
      </c>
      <c r="II92">
        <v>1.449426581792806</v>
      </c>
      <c r="IJ92">
        <v>0.1326643661050919</v>
      </c>
      <c r="IK92">
        <v>-0.003773007815557471</v>
      </c>
      <c r="IL92">
        <v>7.139450426060361E-05</v>
      </c>
      <c r="IM92">
        <v>-10</v>
      </c>
      <c r="IN92">
        <v>1836</v>
      </c>
      <c r="IO92">
        <v>-0</v>
      </c>
      <c r="IP92">
        <v>23</v>
      </c>
      <c r="IQ92">
        <v>0.9</v>
      </c>
      <c r="IR92">
        <v>0.6</v>
      </c>
      <c r="IS92">
        <v>1.06689</v>
      </c>
      <c r="IT92">
        <v>2.49146</v>
      </c>
      <c r="IU92">
        <v>1.42578</v>
      </c>
      <c r="IV92">
        <v>2.28149</v>
      </c>
      <c r="IW92">
        <v>1.54785</v>
      </c>
      <c r="IX92">
        <v>2.32178</v>
      </c>
      <c r="IY92">
        <v>42.6974</v>
      </c>
      <c r="IZ92">
        <v>15.7781</v>
      </c>
      <c r="JA92">
        <v>18</v>
      </c>
      <c r="JB92">
        <v>639.225</v>
      </c>
      <c r="JC92">
        <v>389.94</v>
      </c>
      <c r="JD92">
        <v>23.3176</v>
      </c>
      <c r="JE92">
        <v>31.8581</v>
      </c>
      <c r="JF92">
        <v>30.0004</v>
      </c>
      <c r="JG92">
        <v>31.7349</v>
      </c>
      <c r="JH92">
        <v>31.6586</v>
      </c>
      <c r="JI92">
        <v>21.3755</v>
      </c>
      <c r="JJ92">
        <v>38.3615</v>
      </c>
      <c r="JK92">
        <v>0</v>
      </c>
      <c r="JL92">
        <v>23.2562</v>
      </c>
      <c r="JM92">
        <v>413.122</v>
      </c>
      <c r="JN92">
        <v>14.3824</v>
      </c>
      <c r="JO92">
        <v>94.95659999999999</v>
      </c>
      <c r="JP92">
        <v>100.055</v>
      </c>
    </row>
    <row r="93" spans="1:276">
      <c r="A93">
        <v>77</v>
      </c>
      <c r="B93">
        <v>1658256893.1</v>
      </c>
      <c r="C93">
        <v>15352.5</v>
      </c>
      <c r="D93" t="s">
        <v>724</v>
      </c>
      <c r="E93" t="s">
        <v>725</v>
      </c>
      <c r="F93" t="s">
        <v>408</v>
      </c>
      <c r="G93" t="s">
        <v>601</v>
      </c>
      <c r="H93" t="s">
        <v>410</v>
      </c>
      <c r="J93" t="s">
        <v>541</v>
      </c>
      <c r="K93" t="s">
        <v>542</v>
      </c>
      <c r="L93" t="s">
        <v>662</v>
      </c>
      <c r="M93">
        <v>1658256893.1</v>
      </c>
      <c r="N93">
        <f>(O93)/1000</f>
        <v>0</v>
      </c>
      <c r="O93">
        <f>1000*CY93*AM93*(CU93-CV93)/(100*CN93*(1000-AM93*CU93))</f>
        <v>0</v>
      </c>
      <c r="P93">
        <f>CY93*AM93*(CT93-CS93*(1000-AM93*CV93)/(1000-AM93*CU93))/(100*CN93)</f>
        <v>0</v>
      </c>
      <c r="Q93">
        <f>CS93 - IF(AM93&gt;1, P93*CN93*100.0/(AO93*DG93), 0)</f>
        <v>0</v>
      </c>
      <c r="R93">
        <f>((X93-N93/2)*Q93-P93)/(X93+N93/2)</f>
        <v>0</v>
      </c>
      <c r="S93">
        <f>R93*(CZ93+DA93)/1000.0</f>
        <v>0</v>
      </c>
      <c r="T93">
        <f>(CS93 - IF(AM93&gt;1, P93*CN93*100.0/(AO93*DG93), 0))*(CZ93+DA93)/1000.0</f>
        <v>0</v>
      </c>
      <c r="U93">
        <f>2.0/((1/W93-1/V93)+SIGN(W93)*SQRT((1/W93-1/V93)*(1/W93-1/V93) + 4*CO93/((CO93+1)*(CO93+1))*(2*1/W93*1/V93-1/V93*1/V93)))</f>
        <v>0</v>
      </c>
      <c r="V93">
        <f>IF(LEFT(CP93,1)&lt;&gt;"0",IF(LEFT(CP93,1)="1",3.0,CQ93),$D$5+$E$5*(DG93*CZ93/($K$5*1000))+$F$5*(DG93*CZ93/($K$5*1000))*MAX(MIN(CN93,$J$5),$I$5)*MAX(MIN(CN93,$J$5),$I$5)+$G$5*MAX(MIN(CN93,$J$5),$I$5)*(DG93*CZ93/($K$5*1000))+$H$5*(DG93*CZ93/($K$5*1000))*(DG93*CZ93/($K$5*1000)))</f>
        <v>0</v>
      </c>
      <c r="W93">
        <f>N93*(1000-(1000*0.61365*exp(17.502*AA93/(240.97+AA93))/(CZ93+DA93)+CU93)/2)/(1000*0.61365*exp(17.502*AA93/(240.97+AA93))/(CZ93+DA93)-CU93)</f>
        <v>0</v>
      </c>
      <c r="X93">
        <f>1/((CO93+1)/(U93/1.6)+1/(V93/1.37)) + CO93/((CO93+1)/(U93/1.6) + CO93/(V93/1.37))</f>
        <v>0</v>
      </c>
      <c r="Y93">
        <f>(CJ93*CM93)</f>
        <v>0</v>
      </c>
      <c r="Z93">
        <f>(DB93+(Y93+2*0.95*5.67E-8*(((DB93+$B$7)+273)^4-(DB93+273)^4)-44100*N93)/(1.84*29.3*V93+8*0.95*5.67E-8*(DB93+273)^3))</f>
        <v>0</v>
      </c>
      <c r="AA93">
        <f>($C$7*DC93+$D$7*DD93+$E$7*Z93)</f>
        <v>0</v>
      </c>
      <c r="AB93">
        <f>0.61365*exp(17.502*AA93/(240.97+AA93))</f>
        <v>0</v>
      </c>
      <c r="AC93">
        <f>(AD93/AE93*100)</f>
        <v>0</v>
      </c>
      <c r="AD93">
        <f>CU93*(CZ93+DA93)/1000</f>
        <v>0</v>
      </c>
      <c r="AE93">
        <f>0.61365*exp(17.502*DB93/(240.97+DB93))</f>
        <v>0</v>
      </c>
      <c r="AF93">
        <f>(AB93-CU93*(CZ93+DA93)/1000)</f>
        <v>0</v>
      </c>
      <c r="AG93">
        <f>(-N93*44100)</f>
        <v>0</v>
      </c>
      <c r="AH93">
        <f>2*29.3*V93*0.92*(DB93-AA93)</f>
        <v>0</v>
      </c>
      <c r="AI93">
        <f>2*0.95*5.67E-8*(((DB93+$B$7)+273)^4-(AA93+273)^4)</f>
        <v>0</v>
      </c>
      <c r="AJ93">
        <f>Y93+AI93+AG93+AH93</f>
        <v>0</v>
      </c>
      <c r="AK93">
        <v>0</v>
      </c>
      <c r="AL93">
        <v>0</v>
      </c>
      <c r="AM93">
        <f>IF(AK93*$H$13&gt;=AO93,1.0,(AO93/(AO93-AK93*$H$13)))</f>
        <v>0</v>
      </c>
      <c r="AN93">
        <f>(AM93-1)*100</f>
        <v>0</v>
      </c>
      <c r="AO93">
        <f>MAX(0,($B$13+$C$13*DG93)/(1+$D$13*DG93)*CZ93/(DB93+273)*$E$13)</f>
        <v>0</v>
      </c>
      <c r="AP93" t="s">
        <v>414</v>
      </c>
      <c r="AQ93">
        <v>0</v>
      </c>
      <c r="AR93">
        <v>0</v>
      </c>
      <c r="AS93">
        <v>0</v>
      </c>
      <c r="AT93">
        <f>1-AR93/AS93</f>
        <v>0</v>
      </c>
      <c r="AU93">
        <v>-1</v>
      </c>
      <c r="AV93" t="s">
        <v>726</v>
      </c>
      <c r="AW93">
        <v>10516.5</v>
      </c>
      <c r="AX93">
        <v>574.2687199999999</v>
      </c>
      <c r="AY93">
        <v>669.59</v>
      </c>
      <c r="AZ93">
        <f>1-AX93/AY93</f>
        <v>0</v>
      </c>
      <c r="BA93">
        <v>0.5</v>
      </c>
      <c r="BB93">
        <f>CK93</f>
        <v>0</v>
      </c>
      <c r="BC93">
        <f>P93</f>
        <v>0</v>
      </c>
      <c r="BD93">
        <f>AZ93*BA93*BB93</f>
        <v>0</v>
      </c>
      <c r="BE93">
        <f>(BC93-AU93)/BB93</f>
        <v>0</v>
      </c>
      <c r="BF93">
        <f>(AS93-AY93)/AY93</f>
        <v>0</v>
      </c>
      <c r="BG93">
        <f>AR93/(AT93+AR93/AY93)</f>
        <v>0</v>
      </c>
      <c r="BH93" t="s">
        <v>414</v>
      </c>
      <c r="BI93">
        <v>0</v>
      </c>
      <c r="BJ93">
        <f>IF(BI93&lt;&gt;0, BI93, BG93)</f>
        <v>0</v>
      </c>
      <c r="BK93">
        <f>1-BJ93/AY93</f>
        <v>0</v>
      </c>
      <c r="BL93">
        <f>(AY93-AX93)/(AY93-BJ93)</f>
        <v>0</v>
      </c>
      <c r="BM93">
        <f>(AS93-AY93)/(AS93-BJ93)</f>
        <v>0</v>
      </c>
      <c r="BN93">
        <f>(AY93-AX93)/(AY93-AR93)</f>
        <v>0</v>
      </c>
      <c r="BO93">
        <f>(AS93-AY93)/(AS93-AR93)</f>
        <v>0</v>
      </c>
      <c r="BP93">
        <f>(BL93*BJ93/AX93)</f>
        <v>0</v>
      </c>
      <c r="BQ93">
        <f>(1-BP93)</f>
        <v>0</v>
      </c>
      <c r="BR93" t="s">
        <v>414</v>
      </c>
      <c r="BS93" t="s">
        <v>414</v>
      </c>
      <c r="BT93" t="s">
        <v>414</v>
      </c>
      <c r="BU93" t="s">
        <v>414</v>
      </c>
      <c r="BV93" t="s">
        <v>414</v>
      </c>
      <c r="BW93" t="s">
        <v>414</v>
      </c>
      <c r="BX93" t="s">
        <v>414</v>
      </c>
      <c r="BY93" t="s">
        <v>414</v>
      </c>
      <c r="BZ93" t="s">
        <v>414</v>
      </c>
      <c r="CA93" t="s">
        <v>414</v>
      </c>
      <c r="CB93" t="s">
        <v>414</v>
      </c>
      <c r="CC93" t="s">
        <v>414</v>
      </c>
      <c r="CD93" t="s">
        <v>414</v>
      </c>
      <c r="CE93" t="s">
        <v>414</v>
      </c>
      <c r="CF93" t="s">
        <v>414</v>
      </c>
      <c r="CG93" t="s">
        <v>414</v>
      </c>
      <c r="CH93" t="s">
        <v>414</v>
      </c>
      <c r="CI93" t="s">
        <v>414</v>
      </c>
      <c r="CJ93">
        <f>$B$11*DH93+$C$11*DI93+$F$11*DT93*(1-DW93)</f>
        <v>0</v>
      </c>
      <c r="CK93">
        <f>CJ93*CL93</f>
        <v>0</v>
      </c>
      <c r="CL93">
        <f>($B$11*$D$9+$C$11*$D$9+$F$11*((EG93+DY93)/MAX(EG93+DY93+EH93, 0.1)*$I$9+EH93/MAX(EG93+DY93+EH93, 0.1)*$J$9))/($B$11+$C$11+$F$11)</f>
        <v>0</v>
      </c>
      <c r="CM93">
        <f>($B$11*$K$9+$C$11*$K$9+$F$11*((EG93+DY93)/MAX(EG93+DY93+EH93, 0.1)*$P$9+EH93/MAX(EG93+DY93+EH93, 0.1)*$Q$9))/($B$11+$C$11+$F$11)</f>
        <v>0</v>
      </c>
      <c r="CN93">
        <v>6</v>
      </c>
      <c r="CO93">
        <v>0.5</v>
      </c>
      <c r="CP93" t="s">
        <v>416</v>
      </c>
      <c r="CQ93">
        <v>2</v>
      </c>
      <c r="CR93">
        <v>1658256893.1</v>
      </c>
      <c r="CS93">
        <v>600.2859999999999</v>
      </c>
      <c r="CT93">
        <v>617.715</v>
      </c>
      <c r="CU93">
        <v>19.4205</v>
      </c>
      <c r="CV93">
        <v>14.164</v>
      </c>
      <c r="CW93">
        <v>575.106</v>
      </c>
      <c r="CX93">
        <v>16.4893</v>
      </c>
      <c r="CY93">
        <v>600.1420000000001</v>
      </c>
      <c r="CZ93">
        <v>101.05</v>
      </c>
      <c r="DA93">
        <v>0.09957539999999999</v>
      </c>
      <c r="DB93">
        <v>27.7717</v>
      </c>
      <c r="DC93">
        <v>29.8845</v>
      </c>
      <c r="DD93">
        <v>999.9</v>
      </c>
      <c r="DE93">
        <v>0</v>
      </c>
      <c r="DF93">
        <v>0</v>
      </c>
      <c r="DG93">
        <v>10016.2</v>
      </c>
      <c r="DH93">
        <v>0</v>
      </c>
      <c r="DI93">
        <v>1263.8</v>
      </c>
      <c r="DJ93">
        <v>-18.4174</v>
      </c>
      <c r="DK93">
        <v>611.167</v>
      </c>
      <c r="DL93">
        <v>626.59</v>
      </c>
      <c r="DM93">
        <v>5.25644</v>
      </c>
      <c r="DN93">
        <v>617.715</v>
      </c>
      <c r="DO93">
        <v>14.164</v>
      </c>
      <c r="DP93">
        <v>1.96243</v>
      </c>
      <c r="DQ93">
        <v>1.43127</v>
      </c>
      <c r="DR93">
        <v>17.1444</v>
      </c>
      <c r="DS93">
        <v>12.253</v>
      </c>
      <c r="DT93">
        <v>1500.38</v>
      </c>
      <c r="DU93">
        <v>0.973002</v>
      </c>
      <c r="DV93">
        <v>0.0269984</v>
      </c>
      <c r="DW93">
        <v>0</v>
      </c>
      <c r="DX93">
        <v>574.365</v>
      </c>
      <c r="DY93">
        <v>4.99931</v>
      </c>
      <c r="DZ93">
        <v>17918.7</v>
      </c>
      <c r="EA93">
        <v>13262.6</v>
      </c>
      <c r="EB93">
        <v>39.25</v>
      </c>
      <c r="EC93">
        <v>40.937</v>
      </c>
      <c r="ED93">
        <v>39.937</v>
      </c>
      <c r="EE93">
        <v>40.125</v>
      </c>
      <c r="EF93">
        <v>40.562</v>
      </c>
      <c r="EG93">
        <v>1455.01</v>
      </c>
      <c r="EH93">
        <v>40.37</v>
      </c>
      <c r="EI93">
        <v>0</v>
      </c>
      <c r="EJ93">
        <v>94.79999995231628</v>
      </c>
      <c r="EK93">
        <v>0</v>
      </c>
      <c r="EL93">
        <v>574.2687199999999</v>
      </c>
      <c r="EM93">
        <v>-0.8500769190059394</v>
      </c>
      <c r="EN93">
        <v>220.4307878171208</v>
      </c>
      <c r="EO93">
        <v>16269.504</v>
      </c>
      <c r="EP93">
        <v>15</v>
      </c>
      <c r="EQ93">
        <v>1658256912.1</v>
      </c>
      <c r="ER93" t="s">
        <v>727</v>
      </c>
      <c r="ES93">
        <v>1658256912.1</v>
      </c>
      <c r="ET93">
        <v>1658256760.1</v>
      </c>
      <c r="EU93">
        <v>66</v>
      </c>
      <c r="EV93">
        <v>0.761</v>
      </c>
      <c r="EW93">
        <v>-0.007</v>
      </c>
      <c r="EX93">
        <v>25.18</v>
      </c>
      <c r="EY93">
        <v>2.614</v>
      </c>
      <c r="EZ93">
        <v>619</v>
      </c>
      <c r="FA93">
        <v>15</v>
      </c>
      <c r="FB93">
        <v>0.38</v>
      </c>
      <c r="FC93">
        <v>0.02</v>
      </c>
      <c r="FD93">
        <v>-18.726675</v>
      </c>
      <c r="FE93">
        <v>1.848409756097632</v>
      </c>
      <c r="FF93">
        <v>0.1954527203059604</v>
      </c>
      <c r="FG93">
        <v>1</v>
      </c>
      <c r="FH93">
        <v>598.8452333333335</v>
      </c>
      <c r="FI93">
        <v>3.624053392658185</v>
      </c>
      <c r="FJ93">
        <v>0.2625242443830413</v>
      </c>
      <c r="FK93">
        <v>1</v>
      </c>
      <c r="FL93">
        <v>5.243403000000001</v>
      </c>
      <c r="FM93">
        <v>0.07038776735459225</v>
      </c>
      <c r="FN93">
        <v>0.006908833186580731</v>
      </c>
      <c r="FO93">
        <v>1</v>
      </c>
      <c r="FP93">
        <v>19.43705333333333</v>
      </c>
      <c r="FQ93">
        <v>-0.111665406006685</v>
      </c>
      <c r="FR93">
        <v>0.008155232812263543</v>
      </c>
      <c r="FS93">
        <v>1</v>
      </c>
      <c r="FT93">
        <v>4</v>
      </c>
      <c r="FU93">
        <v>4</v>
      </c>
      <c r="FV93" t="s">
        <v>426</v>
      </c>
      <c r="FW93">
        <v>3.17252</v>
      </c>
      <c r="FX93">
        <v>2.79667</v>
      </c>
      <c r="FY93">
        <v>0.130685</v>
      </c>
      <c r="FZ93">
        <v>0.138074</v>
      </c>
      <c r="GA93">
        <v>0.0917255</v>
      </c>
      <c r="GB93">
        <v>0.0824698</v>
      </c>
      <c r="GC93">
        <v>26844.4</v>
      </c>
      <c r="GD93">
        <v>21227.7</v>
      </c>
      <c r="GE93">
        <v>29014.1</v>
      </c>
      <c r="GF93">
        <v>24102.7</v>
      </c>
      <c r="GG93">
        <v>33340.3</v>
      </c>
      <c r="GH93">
        <v>32309.1</v>
      </c>
      <c r="GI93">
        <v>40331.8</v>
      </c>
      <c r="GJ93">
        <v>39333.2</v>
      </c>
      <c r="GK93">
        <v>2.1212</v>
      </c>
      <c r="GL93">
        <v>1.75608</v>
      </c>
      <c r="GM93">
        <v>0.06484239999999999</v>
      </c>
      <c r="GN93">
        <v>0</v>
      </c>
      <c r="GO93">
        <v>28.8281</v>
      </c>
      <c r="GP93">
        <v>999.9</v>
      </c>
      <c r="GQ93">
        <v>33.8</v>
      </c>
      <c r="GR93">
        <v>39.8</v>
      </c>
      <c r="GS93">
        <v>24.5343</v>
      </c>
      <c r="GT93">
        <v>62.1978</v>
      </c>
      <c r="GU93">
        <v>36.0577</v>
      </c>
      <c r="GV93">
        <v>1</v>
      </c>
      <c r="GW93">
        <v>0.371878</v>
      </c>
      <c r="GX93">
        <v>2.80427</v>
      </c>
      <c r="GY93">
        <v>20.2393</v>
      </c>
      <c r="GZ93">
        <v>5.22493</v>
      </c>
      <c r="HA93">
        <v>11.9141</v>
      </c>
      <c r="HB93">
        <v>4.9637</v>
      </c>
      <c r="HC93">
        <v>3.292</v>
      </c>
      <c r="HD93">
        <v>9999</v>
      </c>
      <c r="HE93">
        <v>9999</v>
      </c>
      <c r="HF93">
        <v>9999</v>
      </c>
      <c r="HG93">
        <v>999.9</v>
      </c>
      <c r="HH93">
        <v>1.87759</v>
      </c>
      <c r="HI93">
        <v>1.87592</v>
      </c>
      <c r="HJ93">
        <v>1.87467</v>
      </c>
      <c r="HK93">
        <v>1.87393</v>
      </c>
      <c r="HL93">
        <v>1.8753</v>
      </c>
      <c r="HM93">
        <v>1.87027</v>
      </c>
      <c r="HN93">
        <v>1.87439</v>
      </c>
      <c r="HO93">
        <v>1.87943</v>
      </c>
      <c r="HP93">
        <v>0</v>
      </c>
      <c r="HQ93">
        <v>0</v>
      </c>
      <c r="HR93">
        <v>0</v>
      </c>
      <c r="HS93">
        <v>0</v>
      </c>
      <c r="HT93" t="s">
        <v>419</v>
      </c>
      <c r="HU93" t="s">
        <v>420</v>
      </c>
      <c r="HV93" t="s">
        <v>421</v>
      </c>
      <c r="HW93" t="s">
        <v>422</v>
      </c>
      <c r="HX93" t="s">
        <v>422</v>
      </c>
      <c r="HY93" t="s">
        <v>421</v>
      </c>
      <c r="HZ93">
        <v>0</v>
      </c>
      <c r="IA93">
        <v>100</v>
      </c>
      <c r="IB93">
        <v>100</v>
      </c>
      <c r="IC93">
        <v>25.18</v>
      </c>
      <c r="ID93">
        <v>2.9312</v>
      </c>
      <c r="IE93">
        <v>15.00344790599467</v>
      </c>
      <c r="IF93">
        <v>0.01978926573752289</v>
      </c>
      <c r="IG93">
        <v>-7.274561305773912E-06</v>
      </c>
      <c r="IH93">
        <v>1.119864253144479E-09</v>
      </c>
      <c r="II93">
        <v>1.449426581792806</v>
      </c>
      <c r="IJ93">
        <v>0.1326643661050919</v>
      </c>
      <c r="IK93">
        <v>-0.003773007815557471</v>
      </c>
      <c r="IL93">
        <v>7.139450426060361E-05</v>
      </c>
      <c r="IM93">
        <v>-10</v>
      </c>
      <c r="IN93">
        <v>1836</v>
      </c>
      <c r="IO93">
        <v>-0</v>
      </c>
      <c r="IP93">
        <v>23</v>
      </c>
      <c r="IQ93">
        <v>2.5</v>
      </c>
      <c r="IR93">
        <v>2.2</v>
      </c>
      <c r="IS93">
        <v>1.48438</v>
      </c>
      <c r="IT93">
        <v>2.48535</v>
      </c>
      <c r="IU93">
        <v>1.42578</v>
      </c>
      <c r="IV93">
        <v>2.28149</v>
      </c>
      <c r="IW93">
        <v>1.54785</v>
      </c>
      <c r="IX93">
        <v>2.32056</v>
      </c>
      <c r="IY93">
        <v>42.8046</v>
      </c>
      <c r="IZ93">
        <v>15.7869</v>
      </c>
      <c r="JA93">
        <v>18</v>
      </c>
      <c r="JB93">
        <v>639.934</v>
      </c>
      <c r="JC93">
        <v>389.315</v>
      </c>
      <c r="JD93">
        <v>23.6334</v>
      </c>
      <c r="JE93">
        <v>31.8365</v>
      </c>
      <c r="JF93">
        <v>29.9994</v>
      </c>
      <c r="JG93">
        <v>31.7293</v>
      </c>
      <c r="JH93">
        <v>31.6565</v>
      </c>
      <c r="JI93">
        <v>29.7305</v>
      </c>
      <c r="JJ93">
        <v>38.0617</v>
      </c>
      <c r="JK93">
        <v>0</v>
      </c>
      <c r="JL93">
        <v>23.6616</v>
      </c>
      <c r="JM93">
        <v>617.83</v>
      </c>
      <c r="JN93">
        <v>14.0591</v>
      </c>
      <c r="JO93">
        <v>94.9598</v>
      </c>
      <c r="JP93">
        <v>100.062</v>
      </c>
    </row>
    <row r="94" spans="1:276">
      <c r="A94">
        <v>78</v>
      </c>
      <c r="B94">
        <v>1658257014.1</v>
      </c>
      <c r="C94">
        <v>15473.5</v>
      </c>
      <c r="D94" t="s">
        <v>728</v>
      </c>
      <c r="E94" t="s">
        <v>729</v>
      </c>
      <c r="F94" t="s">
        <v>408</v>
      </c>
      <c r="G94" t="s">
        <v>601</v>
      </c>
      <c r="H94" t="s">
        <v>410</v>
      </c>
      <c r="J94" t="s">
        <v>541</v>
      </c>
      <c r="K94" t="s">
        <v>542</v>
      </c>
      <c r="L94" t="s">
        <v>662</v>
      </c>
      <c r="M94">
        <v>1658257014.1</v>
      </c>
      <c r="N94">
        <f>(O94)/1000</f>
        <v>0</v>
      </c>
      <c r="O94">
        <f>1000*CY94*AM94*(CU94-CV94)/(100*CN94*(1000-AM94*CU94))</f>
        <v>0</v>
      </c>
      <c r="P94">
        <f>CY94*AM94*(CT94-CS94*(1000-AM94*CV94)/(1000-AM94*CU94))/(100*CN94)</f>
        <v>0</v>
      </c>
      <c r="Q94">
        <f>CS94 - IF(AM94&gt;1, P94*CN94*100.0/(AO94*DG94), 0)</f>
        <v>0</v>
      </c>
      <c r="R94">
        <f>((X94-N94/2)*Q94-P94)/(X94+N94/2)</f>
        <v>0</v>
      </c>
      <c r="S94">
        <f>R94*(CZ94+DA94)/1000.0</f>
        <v>0</v>
      </c>
      <c r="T94">
        <f>(CS94 - IF(AM94&gt;1, P94*CN94*100.0/(AO94*DG94), 0))*(CZ94+DA94)/1000.0</f>
        <v>0</v>
      </c>
      <c r="U94">
        <f>2.0/((1/W94-1/V94)+SIGN(W94)*SQRT((1/W94-1/V94)*(1/W94-1/V94) + 4*CO94/((CO94+1)*(CO94+1))*(2*1/W94*1/V94-1/V94*1/V94)))</f>
        <v>0</v>
      </c>
      <c r="V94">
        <f>IF(LEFT(CP94,1)&lt;&gt;"0",IF(LEFT(CP94,1)="1",3.0,CQ94),$D$5+$E$5*(DG94*CZ94/($K$5*1000))+$F$5*(DG94*CZ94/($K$5*1000))*MAX(MIN(CN94,$J$5),$I$5)*MAX(MIN(CN94,$J$5),$I$5)+$G$5*MAX(MIN(CN94,$J$5),$I$5)*(DG94*CZ94/($K$5*1000))+$H$5*(DG94*CZ94/($K$5*1000))*(DG94*CZ94/($K$5*1000)))</f>
        <v>0</v>
      </c>
      <c r="W94">
        <f>N94*(1000-(1000*0.61365*exp(17.502*AA94/(240.97+AA94))/(CZ94+DA94)+CU94)/2)/(1000*0.61365*exp(17.502*AA94/(240.97+AA94))/(CZ94+DA94)-CU94)</f>
        <v>0</v>
      </c>
      <c r="X94">
        <f>1/((CO94+1)/(U94/1.6)+1/(V94/1.37)) + CO94/((CO94+1)/(U94/1.6) + CO94/(V94/1.37))</f>
        <v>0</v>
      </c>
      <c r="Y94">
        <f>(CJ94*CM94)</f>
        <v>0</v>
      </c>
      <c r="Z94">
        <f>(DB94+(Y94+2*0.95*5.67E-8*(((DB94+$B$7)+273)^4-(DB94+273)^4)-44100*N94)/(1.84*29.3*V94+8*0.95*5.67E-8*(DB94+273)^3))</f>
        <v>0</v>
      </c>
      <c r="AA94">
        <f>($C$7*DC94+$D$7*DD94+$E$7*Z94)</f>
        <v>0</v>
      </c>
      <c r="AB94">
        <f>0.61365*exp(17.502*AA94/(240.97+AA94))</f>
        <v>0</v>
      </c>
      <c r="AC94">
        <f>(AD94/AE94*100)</f>
        <v>0</v>
      </c>
      <c r="AD94">
        <f>CU94*(CZ94+DA94)/1000</f>
        <v>0</v>
      </c>
      <c r="AE94">
        <f>0.61365*exp(17.502*DB94/(240.97+DB94))</f>
        <v>0</v>
      </c>
      <c r="AF94">
        <f>(AB94-CU94*(CZ94+DA94)/1000)</f>
        <v>0</v>
      </c>
      <c r="AG94">
        <f>(-N94*44100)</f>
        <v>0</v>
      </c>
      <c r="AH94">
        <f>2*29.3*V94*0.92*(DB94-AA94)</f>
        <v>0</v>
      </c>
      <c r="AI94">
        <f>2*0.95*5.67E-8*(((DB94+$B$7)+273)^4-(AA94+273)^4)</f>
        <v>0</v>
      </c>
      <c r="AJ94">
        <f>Y94+AI94+AG94+AH94</f>
        <v>0</v>
      </c>
      <c r="AK94">
        <v>0</v>
      </c>
      <c r="AL94">
        <v>0</v>
      </c>
      <c r="AM94">
        <f>IF(AK94*$H$13&gt;=AO94,1.0,(AO94/(AO94-AK94*$H$13)))</f>
        <v>0</v>
      </c>
      <c r="AN94">
        <f>(AM94-1)*100</f>
        <v>0</v>
      </c>
      <c r="AO94">
        <f>MAX(0,($B$13+$C$13*DG94)/(1+$D$13*DG94)*CZ94/(DB94+273)*$E$13)</f>
        <v>0</v>
      </c>
      <c r="AP94" t="s">
        <v>414</v>
      </c>
      <c r="AQ94">
        <v>0</v>
      </c>
      <c r="AR94">
        <v>0</v>
      </c>
      <c r="AS94">
        <v>0</v>
      </c>
      <c r="AT94">
        <f>1-AR94/AS94</f>
        <v>0</v>
      </c>
      <c r="AU94">
        <v>-1</v>
      </c>
      <c r="AV94" t="s">
        <v>730</v>
      </c>
      <c r="AW94">
        <v>10517.2</v>
      </c>
      <c r="AX94">
        <v>578.88868</v>
      </c>
      <c r="AY94">
        <v>679.36</v>
      </c>
      <c r="AZ94">
        <f>1-AX94/AY94</f>
        <v>0</v>
      </c>
      <c r="BA94">
        <v>0.5</v>
      </c>
      <c r="BB94">
        <f>CK94</f>
        <v>0</v>
      </c>
      <c r="BC94">
        <f>P94</f>
        <v>0</v>
      </c>
      <c r="BD94">
        <f>AZ94*BA94*BB94</f>
        <v>0</v>
      </c>
      <c r="BE94">
        <f>(BC94-AU94)/BB94</f>
        <v>0</v>
      </c>
      <c r="BF94">
        <f>(AS94-AY94)/AY94</f>
        <v>0</v>
      </c>
      <c r="BG94">
        <f>AR94/(AT94+AR94/AY94)</f>
        <v>0</v>
      </c>
      <c r="BH94" t="s">
        <v>414</v>
      </c>
      <c r="BI94">
        <v>0</v>
      </c>
      <c r="BJ94">
        <f>IF(BI94&lt;&gt;0, BI94, BG94)</f>
        <v>0</v>
      </c>
      <c r="BK94">
        <f>1-BJ94/AY94</f>
        <v>0</v>
      </c>
      <c r="BL94">
        <f>(AY94-AX94)/(AY94-BJ94)</f>
        <v>0</v>
      </c>
      <c r="BM94">
        <f>(AS94-AY94)/(AS94-BJ94)</f>
        <v>0</v>
      </c>
      <c r="BN94">
        <f>(AY94-AX94)/(AY94-AR94)</f>
        <v>0</v>
      </c>
      <c r="BO94">
        <f>(AS94-AY94)/(AS94-AR94)</f>
        <v>0</v>
      </c>
      <c r="BP94">
        <f>(BL94*BJ94/AX94)</f>
        <v>0</v>
      </c>
      <c r="BQ94">
        <f>(1-BP94)</f>
        <v>0</v>
      </c>
      <c r="BR94" t="s">
        <v>414</v>
      </c>
      <c r="BS94" t="s">
        <v>414</v>
      </c>
      <c r="BT94" t="s">
        <v>414</v>
      </c>
      <c r="BU94" t="s">
        <v>414</v>
      </c>
      <c r="BV94" t="s">
        <v>414</v>
      </c>
      <c r="BW94" t="s">
        <v>414</v>
      </c>
      <c r="BX94" t="s">
        <v>414</v>
      </c>
      <c r="BY94" t="s">
        <v>414</v>
      </c>
      <c r="BZ94" t="s">
        <v>414</v>
      </c>
      <c r="CA94" t="s">
        <v>414</v>
      </c>
      <c r="CB94" t="s">
        <v>414</v>
      </c>
      <c r="CC94" t="s">
        <v>414</v>
      </c>
      <c r="CD94" t="s">
        <v>414</v>
      </c>
      <c r="CE94" t="s">
        <v>414</v>
      </c>
      <c r="CF94" t="s">
        <v>414</v>
      </c>
      <c r="CG94" t="s">
        <v>414</v>
      </c>
      <c r="CH94" t="s">
        <v>414</v>
      </c>
      <c r="CI94" t="s">
        <v>414</v>
      </c>
      <c r="CJ94">
        <f>$B$11*DH94+$C$11*DI94+$F$11*DT94*(1-DW94)</f>
        <v>0</v>
      </c>
      <c r="CK94">
        <f>CJ94*CL94</f>
        <v>0</v>
      </c>
      <c r="CL94">
        <f>($B$11*$D$9+$C$11*$D$9+$F$11*((EG94+DY94)/MAX(EG94+DY94+EH94, 0.1)*$I$9+EH94/MAX(EG94+DY94+EH94, 0.1)*$J$9))/($B$11+$C$11+$F$11)</f>
        <v>0</v>
      </c>
      <c r="CM94">
        <f>($B$11*$K$9+$C$11*$K$9+$F$11*((EG94+DY94)/MAX(EG94+DY94+EH94, 0.1)*$P$9+EH94/MAX(EG94+DY94+EH94, 0.1)*$Q$9))/($B$11+$C$11+$F$11)</f>
        <v>0</v>
      </c>
      <c r="CN94">
        <v>6</v>
      </c>
      <c r="CO94">
        <v>0.5</v>
      </c>
      <c r="CP94" t="s">
        <v>416</v>
      </c>
      <c r="CQ94">
        <v>2</v>
      </c>
      <c r="CR94">
        <v>1658257014.1</v>
      </c>
      <c r="CS94">
        <v>800.057</v>
      </c>
      <c r="CT94">
        <v>820.371</v>
      </c>
      <c r="CU94">
        <v>19.3154</v>
      </c>
      <c r="CV94">
        <v>14.1005</v>
      </c>
      <c r="CW94">
        <v>772.2190000000001</v>
      </c>
      <c r="CX94">
        <v>16.3908</v>
      </c>
      <c r="CY94">
        <v>600.269</v>
      </c>
      <c r="CZ94">
        <v>101.045</v>
      </c>
      <c r="DA94">
        <v>0.100118</v>
      </c>
      <c r="DB94">
        <v>27.8772</v>
      </c>
      <c r="DC94">
        <v>29.9607</v>
      </c>
      <c r="DD94">
        <v>999.9</v>
      </c>
      <c r="DE94">
        <v>0</v>
      </c>
      <c r="DF94">
        <v>0</v>
      </c>
      <c r="DG94">
        <v>9988.120000000001</v>
      </c>
      <c r="DH94">
        <v>0</v>
      </c>
      <c r="DI94">
        <v>1257.24</v>
      </c>
      <c r="DJ94">
        <v>-20.9282</v>
      </c>
      <c r="DK94">
        <v>815.188</v>
      </c>
      <c r="DL94">
        <v>832.104</v>
      </c>
      <c r="DM94">
        <v>5.21487</v>
      </c>
      <c r="DN94">
        <v>820.371</v>
      </c>
      <c r="DO94">
        <v>14.1005</v>
      </c>
      <c r="DP94">
        <v>1.95172</v>
      </c>
      <c r="DQ94">
        <v>1.42478</v>
      </c>
      <c r="DR94">
        <v>17.058</v>
      </c>
      <c r="DS94">
        <v>12.184</v>
      </c>
      <c r="DT94">
        <v>1499.89</v>
      </c>
      <c r="DU94">
        <v>0.9729910000000001</v>
      </c>
      <c r="DV94">
        <v>0.0270087</v>
      </c>
      <c r="DW94">
        <v>0</v>
      </c>
      <c r="DX94">
        <v>579.032</v>
      </c>
      <c r="DY94">
        <v>4.99931</v>
      </c>
      <c r="DZ94">
        <v>18670.3</v>
      </c>
      <c r="EA94">
        <v>13258.3</v>
      </c>
      <c r="EB94">
        <v>39.062</v>
      </c>
      <c r="EC94">
        <v>40.875</v>
      </c>
      <c r="ED94">
        <v>39.75</v>
      </c>
      <c r="EE94">
        <v>39.875</v>
      </c>
      <c r="EF94">
        <v>40.375</v>
      </c>
      <c r="EG94">
        <v>1454.52</v>
      </c>
      <c r="EH94">
        <v>40.38</v>
      </c>
      <c r="EI94">
        <v>0</v>
      </c>
      <c r="EJ94">
        <v>120.5</v>
      </c>
      <c r="EK94">
        <v>0</v>
      </c>
      <c r="EL94">
        <v>578.88868</v>
      </c>
      <c r="EM94">
        <v>-0.9950769332157897</v>
      </c>
      <c r="EN94">
        <v>829.6769173999064</v>
      </c>
      <c r="EO94">
        <v>18177.792</v>
      </c>
      <c r="EP94">
        <v>15</v>
      </c>
      <c r="EQ94">
        <v>1658257036.6</v>
      </c>
      <c r="ER94" t="s">
        <v>731</v>
      </c>
      <c r="ES94">
        <v>1658257036.6</v>
      </c>
      <c r="ET94">
        <v>1658256760.1</v>
      </c>
      <c r="EU94">
        <v>67</v>
      </c>
      <c r="EV94">
        <v>0.4</v>
      </c>
      <c r="EW94">
        <v>-0.007</v>
      </c>
      <c r="EX94">
        <v>27.838</v>
      </c>
      <c r="EY94">
        <v>2.614</v>
      </c>
      <c r="EZ94">
        <v>821</v>
      </c>
      <c r="FA94">
        <v>15</v>
      </c>
      <c r="FB94">
        <v>0.18</v>
      </c>
      <c r="FC94">
        <v>0.02</v>
      </c>
      <c r="FD94">
        <v>-21.345685</v>
      </c>
      <c r="FE94">
        <v>1.64910168855536</v>
      </c>
      <c r="FF94">
        <v>0.1668153103734784</v>
      </c>
      <c r="FG94">
        <v>1</v>
      </c>
      <c r="FH94">
        <v>798.9539333333331</v>
      </c>
      <c r="FI94">
        <v>4.278780867631976</v>
      </c>
      <c r="FJ94">
        <v>0.3106126133233428</v>
      </c>
      <c r="FK94">
        <v>1</v>
      </c>
      <c r="FL94">
        <v>5.28270375</v>
      </c>
      <c r="FM94">
        <v>-0.4824791369606012</v>
      </c>
      <c r="FN94">
        <v>0.05704734891682084</v>
      </c>
      <c r="FO94">
        <v>1</v>
      </c>
      <c r="FP94">
        <v>19.20172</v>
      </c>
      <c r="FQ94">
        <v>0.9802037819799432</v>
      </c>
      <c r="FR94">
        <v>0.07115304350482812</v>
      </c>
      <c r="FS94">
        <v>1</v>
      </c>
      <c r="FT94">
        <v>4</v>
      </c>
      <c r="FU94">
        <v>4</v>
      </c>
      <c r="FV94" t="s">
        <v>426</v>
      </c>
      <c r="FW94">
        <v>3.17292</v>
      </c>
      <c r="FX94">
        <v>2.79698</v>
      </c>
      <c r="FY94">
        <v>0.16019</v>
      </c>
      <c r="FZ94">
        <v>0.167532</v>
      </c>
      <c r="GA94">
        <v>0.0913361</v>
      </c>
      <c r="GB94">
        <v>0.0822078</v>
      </c>
      <c r="GC94">
        <v>25934.7</v>
      </c>
      <c r="GD94">
        <v>20503.9</v>
      </c>
      <c r="GE94">
        <v>29016.6</v>
      </c>
      <c r="GF94">
        <v>24105.5</v>
      </c>
      <c r="GG94">
        <v>33357.6</v>
      </c>
      <c r="GH94">
        <v>32323.1</v>
      </c>
      <c r="GI94">
        <v>40334</v>
      </c>
      <c r="GJ94">
        <v>39337.6</v>
      </c>
      <c r="GK94">
        <v>2.12192</v>
      </c>
      <c r="GL94">
        <v>1.75765</v>
      </c>
      <c r="GM94">
        <v>0.0892356</v>
      </c>
      <c r="GN94">
        <v>0</v>
      </c>
      <c r="GO94">
        <v>28.5067</v>
      </c>
      <c r="GP94">
        <v>999.9</v>
      </c>
      <c r="GQ94">
        <v>33.1</v>
      </c>
      <c r="GR94">
        <v>40</v>
      </c>
      <c r="GS94">
        <v>24.2869</v>
      </c>
      <c r="GT94">
        <v>62.7578</v>
      </c>
      <c r="GU94">
        <v>35.2684</v>
      </c>
      <c r="GV94">
        <v>1</v>
      </c>
      <c r="GW94">
        <v>0.36298</v>
      </c>
      <c r="GX94">
        <v>2.54658</v>
      </c>
      <c r="GY94">
        <v>20.2428</v>
      </c>
      <c r="GZ94">
        <v>5.22373</v>
      </c>
      <c r="HA94">
        <v>11.9141</v>
      </c>
      <c r="HB94">
        <v>4.9631</v>
      </c>
      <c r="HC94">
        <v>3.2913</v>
      </c>
      <c r="HD94">
        <v>9999</v>
      </c>
      <c r="HE94">
        <v>9999</v>
      </c>
      <c r="HF94">
        <v>9999</v>
      </c>
      <c r="HG94">
        <v>999.9</v>
      </c>
      <c r="HH94">
        <v>1.87759</v>
      </c>
      <c r="HI94">
        <v>1.87592</v>
      </c>
      <c r="HJ94">
        <v>1.87469</v>
      </c>
      <c r="HK94">
        <v>1.87393</v>
      </c>
      <c r="HL94">
        <v>1.87531</v>
      </c>
      <c r="HM94">
        <v>1.87027</v>
      </c>
      <c r="HN94">
        <v>1.87439</v>
      </c>
      <c r="HO94">
        <v>1.87949</v>
      </c>
      <c r="HP94">
        <v>0</v>
      </c>
      <c r="HQ94">
        <v>0</v>
      </c>
      <c r="HR94">
        <v>0</v>
      </c>
      <c r="HS94">
        <v>0</v>
      </c>
      <c r="HT94" t="s">
        <v>419</v>
      </c>
      <c r="HU94" t="s">
        <v>420</v>
      </c>
      <c r="HV94" t="s">
        <v>421</v>
      </c>
      <c r="HW94" t="s">
        <v>422</v>
      </c>
      <c r="HX94" t="s">
        <v>422</v>
      </c>
      <c r="HY94" t="s">
        <v>421</v>
      </c>
      <c r="HZ94">
        <v>0</v>
      </c>
      <c r="IA94">
        <v>100</v>
      </c>
      <c r="IB94">
        <v>100</v>
      </c>
      <c r="IC94">
        <v>27.838</v>
      </c>
      <c r="ID94">
        <v>2.9246</v>
      </c>
      <c r="IE94">
        <v>15.76438487685772</v>
      </c>
      <c r="IF94">
        <v>0.01978926573752289</v>
      </c>
      <c r="IG94">
        <v>-7.274561305773912E-06</v>
      </c>
      <c r="IH94">
        <v>1.119864253144479E-09</v>
      </c>
      <c r="II94">
        <v>1.449426581792806</v>
      </c>
      <c r="IJ94">
        <v>0.1326643661050919</v>
      </c>
      <c r="IK94">
        <v>-0.003773007815557471</v>
      </c>
      <c r="IL94">
        <v>7.139450426060361E-05</v>
      </c>
      <c r="IM94">
        <v>-10</v>
      </c>
      <c r="IN94">
        <v>1836</v>
      </c>
      <c r="IO94">
        <v>-0</v>
      </c>
      <c r="IP94">
        <v>23</v>
      </c>
      <c r="IQ94">
        <v>1.7</v>
      </c>
      <c r="IR94">
        <v>4.2</v>
      </c>
      <c r="IS94">
        <v>1.87744</v>
      </c>
      <c r="IT94">
        <v>2.45605</v>
      </c>
      <c r="IU94">
        <v>1.42578</v>
      </c>
      <c r="IV94">
        <v>2.28149</v>
      </c>
      <c r="IW94">
        <v>1.54785</v>
      </c>
      <c r="IX94">
        <v>2.42065</v>
      </c>
      <c r="IY94">
        <v>42.7778</v>
      </c>
      <c r="IZ94">
        <v>15.7694</v>
      </c>
      <c r="JA94">
        <v>18</v>
      </c>
      <c r="JB94">
        <v>639.874</v>
      </c>
      <c r="JC94">
        <v>389.809</v>
      </c>
      <c r="JD94">
        <v>24.2863</v>
      </c>
      <c r="JE94">
        <v>31.7401</v>
      </c>
      <c r="JF94">
        <v>30</v>
      </c>
      <c r="JG94">
        <v>31.6681</v>
      </c>
      <c r="JH94">
        <v>31.5979</v>
      </c>
      <c r="JI94">
        <v>37.5987</v>
      </c>
      <c r="JJ94">
        <v>36.7844</v>
      </c>
      <c r="JK94">
        <v>0</v>
      </c>
      <c r="JL94">
        <v>24.311</v>
      </c>
      <c r="JM94">
        <v>820.513</v>
      </c>
      <c r="JN94">
        <v>14.2017</v>
      </c>
      <c r="JO94">
        <v>94.9663</v>
      </c>
      <c r="JP94">
        <v>100.074</v>
      </c>
    </row>
    <row r="95" spans="1:276">
      <c r="A95">
        <v>79</v>
      </c>
      <c r="B95">
        <v>1658257125.6</v>
      </c>
      <c r="C95">
        <v>15585</v>
      </c>
      <c r="D95" t="s">
        <v>732</v>
      </c>
      <c r="E95" t="s">
        <v>733</v>
      </c>
      <c r="F95" t="s">
        <v>408</v>
      </c>
      <c r="G95" t="s">
        <v>601</v>
      </c>
      <c r="H95" t="s">
        <v>410</v>
      </c>
      <c r="J95" t="s">
        <v>541</v>
      </c>
      <c r="K95" t="s">
        <v>542</v>
      </c>
      <c r="L95" t="s">
        <v>662</v>
      </c>
      <c r="M95">
        <v>1658257125.6</v>
      </c>
      <c r="N95">
        <f>(O95)/1000</f>
        <v>0</v>
      </c>
      <c r="O95">
        <f>1000*CY95*AM95*(CU95-CV95)/(100*CN95*(1000-AM95*CU95))</f>
        <v>0</v>
      </c>
      <c r="P95">
        <f>CY95*AM95*(CT95-CS95*(1000-AM95*CV95)/(1000-AM95*CU95))/(100*CN95)</f>
        <v>0</v>
      </c>
      <c r="Q95">
        <f>CS95 - IF(AM95&gt;1, P95*CN95*100.0/(AO95*DG95), 0)</f>
        <v>0</v>
      </c>
      <c r="R95">
        <f>((X95-N95/2)*Q95-P95)/(X95+N95/2)</f>
        <v>0</v>
      </c>
      <c r="S95">
        <f>R95*(CZ95+DA95)/1000.0</f>
        <v>0</v>
      </c>
      <c r="T95">
        <f>(CS95 - IF(AM95&gt;1, P95*CN95*100.0/(AO95*DG95), 0))*(CZ95+DA95)/1000.0</f>
        <v>0</v>
      </c>
      <c r="U95">
        <f>2.0/((1/W95-1/V95)+SIGN(W95)*SQRT((1/W95-1/V95)*(1/W95-1/V95) + 4*CO95/((CO95+1)*(CO95+1))*(2*1/W95*1/V95-1/V95*1/V95)))</f>
        <v>0</v>
      </c>
      <c r="V95">
        <f>IF(LEFT(CP95,1)&lt;&gt;"0",IF(LEFT(CP95,1)="1",3.0,CQ95),$D$5+$E$5*(DG95*CZ95/($K$5*1000))+$F$5*(DG95*CZ95/($K$5*1000))*MAX(MIN(CN95,$J$5),$I$5)*MAX(MIN(CN95,$J$5),$I$5)+$G$5*MAX(MIN(CN95,$J$5),$I$5)*(DG95*CZ95/($K$5*1000))+$H$5*(DG95*CZ95/($K$5*1000))*(DG95*CZ95/($K$5*1000)))</f>
        <v>0</v>
      </c>
      <c r="W95">
        <f>N95*(1000-(1000*0.61365*exp(17.502*AA95/(240.97+AA95))/(CZ95+DA95)+CU95)/2)/(1000*0.61365*exp(17.502*AA95/(240.97+AA95))/(CZ95+DA95)-CU95)</f>
        <v>0</v>
      </c>
      <c r="X95">
        <f>1/((CO95+1)/(U95/1.6)+1/(V95/1.37)) + CO95/((CO95+1)/(U95/1.6) + CO95/(V95/1.37))</f>
        <v>0</v>
      </c>
      <c r="Y95">
        <f>(CJ95*CM95)</f>
        <v>0</v>
      </c>
      <c r="Z95">
        <f>(DB95+(Y95+2*0.95*5.67E-8*(((DB95+$B$7)+273)^4-(DB95+273)^4)-44100*N95)/(1.84*29.3*V95+8*0.95*5.67E-8*(DB95+273)^3))</f>
        <v>0</v>
      </c>
      <c r="AA95">
        <f>($C$7*DC95+$D$7*DD95+$E$7*Z95)</f>
        <v>0</v>
      </c>
      <c r="AB95">
        <f>0.61365*exp(17.502*AA95/(240.97+AA95))</f>
        <v>0</v>
      </c>
      <c r="AC95">
        <f>(AD95/AE95*100)</f>
        <v>0</v>
      </c>
      <c r="AD95">
        <f>CU95*(CZ95+DA95)/1000</f>
        <v>0</v>
      </c>
      <c r="AE95">
        <f>0.61365*exp(17.502*DB95/(240.97+DB95))</f>
        <v>0</v>
      </c>
      <c r="AF95">
        <f>(AB95-CU95*(CZ95+DA95)/1000)</f>
        <v>0</v>
      </c>
      <c r="AG95">
        <f>(-N95*44100)</f>
        <v>0</v>
      </c>
      <c r="AH95">
        <f>2*29.3*V95*0.92*(DB95-AA95)</f>
        <v>0</v>
      </c>
      <c r="AI95">
        <f>2*0.95*5.67E-8*(((DB95+$B$7)+273)^4-(AA95+273)^4)</f>
        <v>0</v>
      </c>
      <c r="AJ95">
        <f>Y95+AI95+AG95+AH95</f>
        <v>0</v>
      </c>
      <c r="AK95">
        <v>0</v>
      </c>
      <c r="AL95">
        <v>0</v>
      </c>
      <c r="AM95">
        <f>IF(AK95*$H$13&gt;=AO95,1.0,(AO95/(AO95-AK95*$H$13)))</f>
        <v>0</v>
      </c>
      <c r="AN95">
        <f>(AM95-1)*100</f>
        <v>0</v>
      </c>
      <c r="AO95">
        <f>MAX(0,($B$13+$C$13*DG95)/(1+$D$13*DG95)*CZ95/(DB95+273)*$E$13)</f>
        <v>0</v>
      </c>
      <c r="AP95" t="s">
        <v>414</v>
      </c>
      <c r="AQ95">
        <v>0</v>
      </c>
      <c r="AR95">
        <v>0</v>
      </c>
      <c r="AS95">
        <v>0</v>
      </c>
      <c r="AT95">
        <f>1-AR95/AS95</f>
        <v>0</v>
      </c>
      <c r="AU95">
        <v>-1</v>
      </c>
      <c r="AV95" t="s">
        <v>734</v>
      </c>
      <c r="AW95">
        <v>10517.7</v>
      </c>
      <c r="AX95">
        <v>579.78252</v>
      </c>
      <c r="AY95">
        <v>682.72</v>
      </c>
      <c r="AZ95">
        <f>1-AX95/AY95</f>
        <v>0</v>
      </c>
      <c r="BA95">
        <v>0.5</v>
      </c>
      <c r="BB95">
        <f>CK95</f>
        <v>0</v>
      </c>
      <c r="BC95">
        <f>P95</f>
        <v>0</v>
      </c>
      <c r="BD95">
        <f>AZ95*BA95*BB95</f>
        <v>0</v>
      </c>
      <c r="BE95">
        <f>(BC95-AU95)/BB95</f>
        <v>0</v>
      </c>
      <c r="BF95">
        <f>(AS95-AY95)/AY95</f>
        <v>0</v>
      </c>
      <c r="BG95">
        <f>AR95/(AT95+AR95/AY95)</f>
        <v>0</v>
      </c>
      <c r="BH95" t="s">
        <v>414</v>
      </c>
      <c r="BI95">
        <v>0</v>
      </c>
      <c r="BJ95">
        <f>IF(BI95&lt;&gt;0, BI95, BG95)</f>
        <v>0</v>
      </c>
      <c r="BK95">
        <f>1-BJ95/AY95</f>
        <v>0</v>
      </c>
      <c r="BL95">
        <f>(AY95-AX95)/(AY95-BJ95)</f>
        <v>0</v>
      </c>
      <c r="BM95">
        <f>(AS95-AY95)/(AS95-BJ95)</f>
        <v>0</v>
      </c>
      <c r="BN95">
        <f>(AY95-AX95)/(AY95-AR95)</f>
        <v>0</v>
      </c>
      <c r="BO95">
        <f>(AS95-AY95)/(AS95-AR95)</f>
        <v>0</v>
      </c>
      <c r="BP95">
        <f>(BL95*BJ95/AX95)</f>
        <v>0</v>
      </c>
      <c r="BQ95">
        <f>(1-BP95)</f>
        <v>0</v>
      </c>
      <c r="BR95" t="s">
        <v>414</v>
      </c>
      <c r="BS95" t="s">
        <v>414</v>
      </c>
      <c r="BT95" t="s">
        <v>414</v>
      </c>
      <c r="BU95" t="s">
        <v>414</v>
      </c>
      <c r="BV95" t="s">
        <v>414</v>
      </c>
      <c r="BW95" t="s">
        <v>414</v>
      </c>
      <c r="BX95" t="s">
        <v>414</v>
      </c>
      <c r="BY95" t="s">
        <v>414</v>
      </c>
      <c r="BZ95" t="s">
        <v>414</v>
      </c>
      <c r="CA95" t="s">
        <v>414</v>
      </c>
      <c r="CB95" t="s">
        <v>414</v>
      </c>
      <c r="CC95" t="s">
        <v>414</v>
      </c>
      <c r="CD95" t="s">
        <v>414</v>
      </c>
      <c r="CE95" t="s">
        <v>414</v>
      </c>
      <c r="CF95" t="s">
        <v>414</v>
      </c>
      <c r="CG95" t="s">
        <v>414</v>
      </c>
      <c r="CH95" t="s">
        <v>414</v>
      </c>
      <c r="CI95" t="s">
        <v>414</v>
      </c>
      <c r="CJ95">
        <f>$B$11*DH95+$C$11*DI95+$F$11*DT95*(1-DW95)</f>
        <v>0</v>
      </c>
      <c r="CK95">
        <f>CJ95*CL95</f>
        <v>0</v>
      </c>
      <c r="CL95">
        <f>($B$11*$D$9+$C$11*$D$9+$F$11*((EG95+DY95)/MAX(EG95+DY95+EH95, 0.1)*$I$9+EH95/MAX(EG95+DY95+EH95, 0.1)*$J$9))/($B$11+$C$11+$F$11)</f>
        <v>0</v>
      </c>
      <c r="CM95">
        <f>($B$11*$K$9+$C$11*$K$9+$F$11*((EG95+DY95)/MAX(EG95+DY95+EH95, 0.1)*$P$9+EH95/MAX(EG95+DY95+EH95, 0.1)*$Q$9))/($B$11+$C$11+$F$11)</f>
        <v>0</v>
      </c>
      <c r="CN95">
        <v>6</v>
      </c>
      <c r="CO95">
        <v>0.5</v>
      </c>
      <c r="CP95" t="s">
        <v>416</v>
      </c>
      <c r="CQ95">
        <v>2</v>
      </c>
      <c r="CR95">
        <v>1658257125.6</v>
      </c>
      <c r="CS95">
        <v>997.66</v>
      </c>
      <c r="CT95">
        <v>1021.14</v>
      </c>
      <c r="CU95">
        <v>19.685</v>
      </c>
      <c r="CV95">
        <v>14.4964</v>
      </c>
      <c r="CW95">
        <v>969.206</v>
      </c>
      <c r="CX95">
        <v>16.7373</v>
      </c>
      <c r="CY95">
        <v>600.244</v>
      </c>
      <c r="CZ95">
        <v>101.047</v>
      </c>
      <c r="DA95">
        <v>0.100183</v>
      </c>
      <c r="DB95">
        <v>27.9562</v>
      </c>
      <c r="DC95">
        <v>29.9989</v>
      </c>
      <c r="DD95">
        <v>999.9</v>
      </c>
      <c r="DE95">
        <v>0</v>
      </c>
      <c r="DF95">
        <v>0</v>
      </c>
      <c r="DG95">
        <v>9976.879999999999</v>
      </c>
      <c r="DH95">
        <v>0</v>
      </c>
      <c r="DI95">
        <v>1253.25</v>
      </c>
      <c r="DJ95">
        <v>-22.4054</v>
      </c>
      <c r="DK95">
        <v>1018.79</v>
      </c>
      <c r="DL95">
        <v>1036.16</v>
      </c>
      <c r="DM95">
        <v>5.18853</v>
      </c>
      <c r="DN95">
        <v>1021.14</v>
      </c>
      <c r="DO95">
        <v>14.4964</v>
      </c>
      <c r="DP95">
        <v>1.9891</v>
      </c>
      <c r="DQ95">
        <v>1.46482</v>
      </c>
      <c r="DR95">
        <v>17.3578</v>
      </c>
      <c r="DS95">
        <v>12.6058</v>
      </c>
      <c r="DT95">
        <v>1499.97</v>
      </c>
      <c r="DU95">
        <v>0.972996</v>
      </c>
      <c r="DV95">
        <v>0.0270035</v>
      </c>
      <c r="DW95">
        <v>0</v>
      </c>
      <c r="DX95">
        <v>580.112</v>
      </c>
      <c r="DY95">
        <v>4.99931</v>
      </c>
      <c r="DZ95">
        <v>15339.6</v>
      </c>
      <c r="EA95">
        <v>13259</v>
      </c>
      <c r="EB95">
        <v>39.062</v>
      </c>
      <c r="EC95">
        <v>40.875</v>
      </c>
      <c r="ED95">
        <v>39.687</v>
      </c>
      <c r="EE95">
        <v>39.937</v>
      </c>
      <c r="EF95">
        <v>40.312</v>
      </c>
      <c r="EG95">
        <v>1454.6</v>
      </c>
      <c r="EH95">
        <v>40.37</v>
      </c>
      <c r="EI95">
        <v>0</v>
      </c>
      <c r="EJ95">
        <v>110.8999998569489</v>
      </c>
      <c r="EK95">
        <v>0</v>
      </c>
      <c r="EL95">
        <v>579.78252</v>
      </c>
      <c r="EM95">
        <v>1.221384601897335</v>
      </c>
      <c r="EN95">
        <v>-7259.584638944573</v>
      </c>
      <c r="EO95">
        <v>16387.996</v>
      </c>
      <c r="EP95">
        <v>15</v>
      </c>
      <c r="EQ95">
        <v>1658257161.6</v>
      </c>
      <c r="ER95" t="s">
        <v>735</v>
      </c>
      <c r="ES95">
        <v>1658257161.6</v>
      </c>
      <c r="ET95">
        <v>1658256760.1</v>
      </c>
      <c r="EU95">
        <v>68</v>
      </c>
      <c r="EV95">
        <v>-1.161</v>
      </c>
      <c r="EW95">
        <v>-0.007</v>
      </c>
      <c r="EX95">
        <v>28.454</v>
      </c>
      <c r="EY95">
        <v>2.614</v>
      </c>
      <c r="EZ95">
        <v>1007</v>
      </c>
      <c r="FA95">
        <v>15</v>
      </c>
      <c r="FB95">
        <v>0.15</v>
      </c>
      <c r="FC95">
        <v>0.02</v>
      </c>
      <c r="FD95">
        <v>-22.5946</v>
      </c>
      <c r="FE95">
        <v>1.853207665505224</v>
      </c>
      <c r="FF95">
        <v>0.1914137900580578</v>
      </c>
      <c r="FG95">
        <v>1</v>
      </c>
      <c r="FH95">
        <v>998.1104193548387</v>
      </c>
      <c r="FI95">
        <v>4.94225806451351</v>
      </c>
      <c r="FJ95">
        <v>0.371638115184182</v>
      </c>
      <c r="FK95">
        <v>1</v>
      </c>
      <c r="FL95">
        <v>5.202659268292683</v>
      </c>
      <c r="FM95">
        <v>-0.0380703135888425</v>
      </c>
      <c r="FN95">
        <v>0.004228049997537533</v>
      </c>
      <c r="FO95">
        <v>1</v>
      </c>
      <c r="FP95">
        <v>19.69899032258065</v>
      </c>
      <c r="FQ95">
        <v>-0.07937419354844266</v>
      </c>
      <c r="FR95">
        <v>0.006202515350253819</v>
      </c>
      <c r="FS95">
        <v>1</v>
      </c>
      <c r="FT95">
        <v>4</v>
      </c>
      <c r="FU95">
        <v>4</v>
      </c>
      <c r="FV95" t="s">
        <v>426</v>
      </c>
      <c r="FW95">
        <v>3.17294</v>
      </c>
      <c r="FX95">
        <v>2.79694</v>
      </c>
      <c r="FY95">
        <v>0.186122</v>
      </c>
      <c r="FZ95">
        <v>0.193313</v>
      </c>
      <c r="GA95">
        <v>0.092746</v>
      </c>
      <c r="GB95">
        <v>0.0838922</v>
      </c>
      <c r="GC95">
        <v>25135.4</v>
      </c>
      <c r="GD95">
        <v>19869.2</v>
      </c>
      <c r="GE95">
        <v>29019.8</v>
      </c>
      <c r="GF95">
        <v>24107.1</v>
      </c>
      <c r="GG95">
        <v>33309.1</v>
      </c>
      <c r="GH95">
        <v>32266.5</v>
      </c>
      <c r="GI95">
        <v>40337.4</v>
      </c>
      <c r="GJ95">
        <v>39340.2</v>
      </c>
      <c r="GK95">
        <v>2.12283</v>
      </c>
      <c r="GL95">
        <v>1.75915</v>
      </c>
      <c r="GM95">
        <v>0.0914074</v>
      </c>
      <c r="GN95">
        <v>0</v>
      </c>
      <c r="GO95">
        <v>28.5096</v>
      </c>
      <c r="GP95">
        <v>999.9</v>
      </c>
      <c r="GQ95">
        <v>32.3</v>
      </c>
      <c r="GR95">
        <v>40.2</v>
      </c>
      <c r="GS95">
        <v>23.9527</v>
      </c>
      <c r="GT95">
        <v>62.2778</v>
      </c>
      <c r="GU95">
        <v>35.4808</v>
      </c>
      <c r="GV95">
        <v>1</v>
      </c>
      <c r="GW95">
        <v>0.360965</v>
      </c>
      <c r="GX95">
        <v>3.0352</v>
      </c>
      <c r="GY95">
        <v>20.2355</v>
      </c>
      <c r="GZ95">
        <v>5.22867</v>
      </c>
      <c r="HA95">
        <v>11.9141</v>
      </c>
      <c r="HB95">
        <v>4.96375</v>
      </c>
      <c r="HC95">
        <v>3.292</v>
      </c>
      <c r="HD95">
        <v>9999</v>
      </c>
      <c r="HE95">
        <v>9999</v>
      </c>
      <c r="HF95">
        <v>9999</v>
      </c>
      <c r="HG95">
        <v>999.9</v>
      </c>
      <c r="HH95">
        <v>1.87759</v>
      </c>
      <c r="HI95">
        <v>1.8759</v>
      </c>
      <c r="HJ95">
        <v>1.87468</v>
      </c>
      <c r="HK95">
        <v>1.87393</v>
      </c>
      <c r="HL95">
        <v>1.87531</v>
      </c>
      <c r="HM95">
        <v>1.87024</v>
      </c>
      <c r="HN95">
        <v>1.87439</v>
      </c>
      <c r="HO95">
        <v>1.87945</v>
      </c>
      <c r="HP95">
        <v>0</v>
      </c>
      <c r="HQ95">
        <v>0</v>
      </c>
      <c r="HR95">
        <v>0</v>
      </c>
      <c r="HS95">
        <v>0</v>
      </c>
      <c r="HT95" t="s">
        <v>419</v>
      </c>
      <c r="HU95" t="s">
        <v>420</v>
      </c>
      <c r="HV95" t="s">
        <v>421</v>
      </c>
      <c r="HW95" t="s">
        <v>422</v>
      </c>
      <c r="HX95" t="s">
        <v>422</v>
      </c>
      <c r="HY95" t="s">
        <v>421</v>
      </c>
      <c r="HZ95">
        <v>0</v>
      </c>
      <c r="IA95">
        <v>100</v>
      </c>
      <c r="IB95">
        <v>100</v>
      </c>
      <c r="IC95">
        <v>28.454</v>
      </c>
      <c r="ID95">
        <v>2.9477</v>
      </c>
      <c r="IE95">
        <v>16.16409709105282</v>
      </c>
      <c r="IF95">
        <v>0.01978926573752289</v>
      </c>
      <c r="IG95">
        <v>-7.274561305773912E-06</v>
      </c>
      <c r="IH95">
        <v>1.119864253144479E-09</v>
      </c>
      <c r="II95">
        <v>1.449426581792806</v>
      </c>
      <c r="IJ95">
        <v>0.1326643661050919</v>
      </c>
      <c r="IK95">
        <v>-0.003773007815557471</v>
      </c>
      <c r="IL95">
        <v>7.139450426060361E-05</v>
      </c>
      <c r="IM95">
        <v>-10</v>
      </c>
      <c r="IN95">
        <v>1836</v>
      </c>
      <c r="IO95">
        <v>-0</v>
      </c>
      <c r="IP95">
        <v>23</v>
      </c>
      <c r="IQ95">
        <v>1.5</v>
      </c>
      <c r="IR95">
        <v>6.1</v>
      </c>
      <c r="IS95">
        <v>2.25342</v>
      </c>
      <c r="IT95">
        <v>2.43896</v>
      </c>
      <c r="IU95">
        <v>1.42578</v>
      </c>
      <c r="IV95">
        <v>2.28149</v>
      </c>
      <c r="IW95">
        <v>1.54785</v>
      </c>
      <c r="IX95">
        <v>2.42065</v>
      </c>
      <c r="IY95">
        <v>42.7778</v>
      </c>
      <c r="IZ95">
        <v>15.7256</v>
      </c>
      <c r="JA95">
        <v>18</v>
      </c>
      <c r="JB95">
        <v>640.064</v>
      </c>
      <c r="JC95">
        <v>390.336</v>
      </c>
      <c r="JD95">
        <v>24.0331</v>
      </c>
      <c r="JE95">
        <v>31.6792</v>
      </c>
      <c r="JF95">
        <v>29.9999</v>
      </c>
      <c r="JG95">
        <v>31.6186</v>
      </c>
      <c r="JH95">
        <v>31.5511</v>
      </c>
      <c r="JI95">
        <v>45.1283</v>
      </c>
      <c r="JJ95">
        <v>34.6166</v>
      </c>
      <c r="JK95">
        <v>0</v>
      </c>
      <c r="JL95">
        <v>24.0372</v>
      </c>
      <c r="JM95">
        <v>1021.21</v>
      </c>
      <c r="JN95">
        <v>14.6448</v>
      </c>
      <c r="JO95">
        <v>94.9752</v>
      </c>
      <c r="JP95">
        <v>100.08</v>
      </c>
    </row>
    <row r="96" spans="1:276">
      <c r="A96">
        <v>80</v>
      </c>
      <c r="B96">
        <v>1658257268.1</v>
      </c>
      <c r="C96">
        <v>15727.5</v>
      </c>
      <c r="D96" t="s">
        <v>736</v>
      </c>
      <c r="E96" t="s">
        <v>737</v>
      </c>
      <c r="F96" t="s">
        <v>408</v>
      </c>
      <c r="G96" t="s">
        <v>601</v>
      </c>
      <c r="H96" t="s">
        <v>410</v>
      </c>
      <c r="J96" t="s">
        <v>541</v>
      </c>
      <c r="K96" t="s">
        <v>542</v>
      </c>
      <c r="L96" t="s">
        <v>662</v>
      </c>
      <c r="M96">
        <v>1658257268.1</v>
      </c>
      <c r="N96">
        <f>(O96)/1000</f>
        <v>0</v>
      </c>
      <c r="O96">
        <f>1000*CY96*AM96*(CU96-CV96)/(100*CN96*(1000-AM96*CU96))</f>
        <v>0</v>
      </c>
      <c r="P96">
        <f>CY96*AM96*(CT96-CS96*(1000-AM96*CV96)/(1000-AM96*CU96))/(100*CN96)</f>
        <v>0</v>
      </c>
      <c r="Q96">
        <f>CS96 - IF(AM96&gt;1, P96*CN96*100.0/(AO96*DG96), 0)</f>
        <v>0</v>
      </c>
      <c r="R96">
        <f>((X96-N96/2)*Q96-P96)/(X96+N96/2)</f>
        <v>0</v>
      </c>
      <c r="S96">
        <f>R96*(CZ96+DA96)/1000.0</f>
        <v>0</v>
      </c>
      <c r="T96">
        <f>(CS96 - IF(AM96&gt;1, P96*CN96*100.0/(AO96*DG96), 0))*(CZ96+DA96)/1000.0</f>
        <v>0</v>
      </c>
      <c r="U96">
        <f>2.0/((1/W96-1/V96)+SIGN(W96)*SQRT((1/W96-1/V96)*(1/W96-1/V96) + 4*CO96/((CO96+1)*(CO96+1))*(2*1/W96*1/V96-1/V96*1/V96)))</f>
        <v>0</v>
      </c>
      <c r="V96">
        <f>IF(LEFT(CP96,1)&lt;&gt;"0",IF(LEFT(CP96,1)="1",3.0,CQ96),$D$5+$E$5*(DG96*CZ96/($K$5*1000))+$F$5*(DG96*CZ96/($K$5*1000))*MAX(MIN(CN96,$J$5),$I$5)*MAX(MIN(CN96,$J$5),$I$5)+$G$5*MAX(MIN(CN96,$J$5),$I$5)*(DG96*CZ96/($K$5*1000))+$H$5*(DG96*CZ96/($K$5*1000))*(DG96*CZ96/($K$5*1000)))</f>
        <v>0</v>
      </c>
      <c r="W96">
        <f>N96*(1000-(1000*0.61365*exp(17.502*AA96/(240.97+AA96))/(CZ96+DA96)+CU96)/2)/(1000*0.61365*exp(17.502*AA96/(240.97+AA96))/(CZ96+DA96)-CU96)</f>
        <v>0</v>
      </c>
      <c r="X96">
        <f>1/((CO96+1)/(U96/1.6)+1/(V96/1.37)) + CO96/((CO96+1)/(U96/1.6) + CO96/(V96/1.37))</f>
        <v>0</v>
      </c>
      <c r="Y96">
        <f>(CJ96*CM96)</f>
        <v>0</v>
      </c>
      <c r="Z96">
        <f>(DB96+(Y96+2*0.95*5.67E-8*(((DB96+$B$7)+273)^4-(DB96+273)^4)-44100*N96)/(1.84*29.3*V96+8*0.95*5.67E-8*(DB96+273)^3))</f>
        <v>0</v>
      </c>
      <c r="AA96">
        <f>($C$7*DC96+$D$7*DD96+$E$7*Z96)</f>
        <v>0</v>
      </c>
      <c r="AB96">
        <f>0.61365*exp(17.502*AA96/(240.97+AA96))</f>
        <v>0</v>
      </c>
      <c r="AC96">
        <f>(AD96/AE96*100)</f>
        <v>0</v>
      </c>
      <c r="AD96">
        <f>CU96*(CZ96+DA96)/1000</f>
        <v>0</v>
      </c>
      <c r="AE96">
        <f>0.61365*exp(17.502*DB96/(240.97+DB96))</f>
        <v>0</v>
      </c>
      <c r="AF96">
        <f>(AB96-CU96*(CZ96+DA96)/1000)</f>
        <v>0</v>
      </c>
      <c r="AG96">
        <f>(-N96*44100)</f>
        <v>0</v>
      </c>
      <c r="AH96">
        <f>2*29.3*V96*0.92*(DB96-AA96)</f>
        <v>0</v>
      </c>
      <c r="AI96">
        <f>2*0.95*5.67E-8*(((DB96+$B$7)+273)^4-(AA96+273)^4)</f>
        <v>0</v>
      </c>
      <c r="AJ96">
        <f>Y96+AI96+AG96+AH96</f>
        <v>0</v>
      </c>
      <c r="AK96">
        <v>0</v>
      </c>
      <c r="AL96">
        <v>0</v>
      </c>
      <c r="AM96">
        <f>IF(AK96*$H$13&gt;=AO96,1.0,(AO96/(AO96-AK96*$H$13)))</f>
        <v>0</v>
      </c>
      <c r="AN96">
        <f>(AM96-1)*100</f>
        <v>0</v>
      </c>
      <c r="AO96">
        <f>MAX(0,($B$13+$C$13*DG96)/(1+$D$13*DG96)*CZ96/(DB96+273)*$E$13)</f>
        <v>0</v>
      </c>
      <c r="AP96" t="s">
        <v>414</v>
      </c>
      <c r="AQ96">
        <v>0</v>
      </c>
      <c r="AR96">
        <v>0</v>
      </c>
      <c r="AS96">
        <v>0</v>
      </c>
      <c r="AT96">
        <f>1-AR96/AS96</f>
        <v>0</v>
      </c>
      <c r="AU96">
        <v>-1</v>
      </c>
      <c r="AV96" t="s">
        <v>738</v>
      </c>
      <c r="AW96">
        <v>10517.7</v>
      </c>
      <c r="AX96">
        <v>579.3673200000001</v>
      </c>
      <c r="AY96">
        <v>681.5700000000001</v>
      </c>
      <c r="AZ96">
        <f>1-AX96/AY96</f>
        <v>0</v>
      </c>
      <c r="BA96">
        <v>0.5</v>
      </c>
      <c r="BB96">
        <f>CK96</f>
        <v>0</v>
      </c>
      <c r="BC96">
        <f>P96</f>
        <v>0</v>
      </c>
      <c r="BD96">
        <f>AZ96*BA96*BB96</f>
        <v>0</v>
      </c>
      <c r="BE96">
        <f>(BC96-AU96)/BB96</f>
        <v>0</v>
      </c>
      <c r="BF96">
        <f>(AS96-AY96)/AY96</f>
        <v>0</v>
      </c>
      <c r="BG96">
        <f>AR96/(AT96+AR96/AY96)</f>
        <v>0</v>
      </c>
      <c r="BH96" t="s">
        <v>414</v>
      </c>
      <c r="BI96">
        <v>0</v>
      </c>
      <c r="BJ96">
        <f>IF(BI96&lt;&gt;0, BI96, BG96)</f>
        <v>0</v>
      </c>
      <c r="BK96">
        <f>1-BJ96/AY96</f>
        <v>0</v>
      </c>
      <c r="BL96">
        <f>(AY96-AX96)/(AY96-BJ96)</f>
        <v>0</v>
      </c>
      <c r="BM96">
        <f>(AS96-AY96)/(AS96-BJ96)</f>
        <v>0</v>
      </c>
      <c r="BN96">
        <f>(AY96-AX96)/(AY96-AR96)</f>
        <v>0</v>
      </c>
      <c r="BO96">
        <f>(AS96-AY96)/(AS96-AR96)</f>
        <v>0</v>
      </c>
      <c r="BP96">
        <f>(BL96*BJ96/AX96)</f>
        <v>0</v>
      </c>
      <c r="BQ96">
        <f>(1-BP96)</f>
        <v>0</v>
      </c>
      <c r="BR96" t="s">
        <v>414</v>
      </c>
      <c r="BS96" t="s">
        <v>414</v>
      </c>
      <c r="BT96" t="s">
        <v>414</v>
      </c>
      <c r="BU96" t="s">
        <v>414</v>
      </c>
      <c r="BV96" t="s">
        <v>414</v>
      </c>
      <c r="BW96" t="s">
        <v>414</v>
      </c>
      <c r="BX96" t="s">
        <v>414</v>
      </c>
      <c r="BY96" t="s">
        <v>414</v>
      </c>
      <c r="BZ96" t="s">
        <v>414</v>
      </c>
      <c r="CA96" t="s">
        <v>414</v>
      </c>
      <c r="CB96" t="s">
        <v>414</v>
      </c>
      <c r="CC96" t="s">
        <v>414</v>
      </c>
      <c r="CD96" t="s">
        <v>414</v>
      </c>
      <c r="CE96" t="s">
        <v>414</v>
      </c>
      <c r="CF96" t="s">
        <v>414</v>
      </c>
      <c r="CG96" t="s">
        <v>414</v>
      </c>
      <c r="CH96" t="s">
        <v>414</v>
      </c>
      <c r="CI96" t="s">
        <v>414</v>
      </c>
      <c r="CJ96">
        <f>$B$11*DH96+$C$11*DI96+$F$11*DT96*(1-DW96)</f>
        <v>0</v>
      </c>
      <c r="CK96">
        <f>CJ96*CL96</f>
        <v>0</v>
      </c>
      <c r="CL96">
        <f>($B$11*$D$9+$C$11*$D$9+$F$11*((EG96+DY96)/MAX(EG96+DY96+EH96, 0.1)*$I$9+EH96/MAX(EG96+DY96+EH96, 0.1)*$J$9))/($B$11+$C$11+$F$11)</f>
        <v>0</v>
      </c>
      <c r="CM96">
        <f>($B$11*$K$9+$C$11*$K$9+$F$11*((EG96+DY96)/MAX(EG96+DY96+EH96, 0.1)*$P$9+EH96/MAX(EG96+DY96+EH96, 0.1)*$Q$9))/($B$11+$C$11+$F$11)</f>
        <v>0</v>
      </c>
      <c r="CN96">
        <v>6</v>
      </c>
      <c r="CO96">
        <v>0.5</v>
      </c>
      <c r="CP96" t="s">
        <v>416</v>
      </c>
      <c r="CQ96">
        <v>2</v>
      </c>
      <c r="CR96">
        <v>1658257268.1</v>
      </c>
      <c r="CS96">
        <v>1199.61</v>
      </c>
      <c r="CT96">
        <v>1224.17</v>
      </c>
      <c r="CU96">
        <v>19.2294</v>
      </c>
      <c r="CV96">
        <v>14.0272</v>
      </c>
      <c r="CW96">
        <v>1169.62</v>
      </c>
      <c r="CX96">
        <v>16.3101</v>
      </c>
      <c r="CY96">
        <v>600.289</v>
      </c>
      <c r="CZ96">
        <v>101.042</v>
      </c>
      <c r="DA96">
        <v>0.09986490000000001</v>
      </c>
      <c r="DB96">
        <v>27.8497</v>
      </c>
      <c r="DC96">
        <v>29.9789</v>
      </c>
      <c r="DD96">
        <v>999.9</v>
      </c>
      <c r="DE96">
        <v>0</v>
      </c>
      <c r="DF96">
        <v>0</v>
      </c>
      <c r="DG96">
        <v>10040</v>
      </c>
      <c r="DH96">
        <v>0</v>
      </c>
      <c r="DI96">
        <v>1247.01</v>
      </c>
      <c r="DJ96">
        <v>-24.5511</v>
      </c>
      <c r="DK96">
        <v>1223.13</v>
      </c>
      <c r="DL96">
        <v>1241.58</v>
      </c>
      <c r="DM96">
        <v>5.20213</v>
      </c>
      <c r="DN96">
        <v>1224.17</v>
      </c>
      <c r="DO96">
        <v>14.0272</v>
      </c>
      <c r="DP96">
        <v>1.94297</v>
      </c>
      <c r="DQ96">
        <v>1.41734</v>
      </c>
      <c r="DR96">
        <v>16.9871</v>
      </c>
      <c r="DS96">
        <v>12.1044</v>
      </c>
      <c r="DT96">
        <v>1500.06</v>
      </c>
      <c r="DU96">
        <v>0.9729910000000001</v>
      </c>
      <c r="DV96">
        <v>0.0270087</v>
      </c>
      <c r="DW96">
        <v>0</v>
      </c>
      <c r="DX96">
        <v>579.699</v>
      </c>
      <c r="DY96">
        <v>4.99931</v>
      </c>
      <c r="DZ96">
        <v>21152.2</v>
      </c>
      <c r="EA96">
        <v>13259.7</v>
      </c>
      <c r="EB96">
        <v>39.062</v>
      </c>
      <c r="EC96">
        <v>40.625</v>
      </c>
      <c r="ED96">
        <v>39.562</v>
      </c>
      <c r="EE96">
        <v>39.937</v>
      </c>
      <c r="EF96">
        <v>40.312</v>
      </c>
      <c r="EG96">
        <v>1454.68</v>
      </c>
      <c r="EH96">
        <v>40.38</v>
      </c>
      <c r="EI96">
        <v>0</v>
      </c>
      <c r="EJ96">
        <v>142.0999999046326</v>
      </c>
      <c r="EK96">
        <v>0</v>
      </c>
      <c r="EL96">
        <v>579.3673200000001</v>
      </c>
      <c r="EM96">
        <v>-1.482384595731318</v>
      </c>
      <c r="EN96">
        <v>6634.184620368132</v>
      </c>
      <c r="EO96">
        <v>20903.796</v>
      </c>
      <c r="EP96">
        <v>15</v>
      </c>
      <c r="EQ96">
        <v>1658257161.6</v>
      </c>
      <c r="ER96" t="s">
        <v>735</v>
      </c>
      <c r="ES96">
        <v>1658257161.6</v>
      </c>
      <c r="ET96">
        <v>1658256760.1</v>
      </c>
      <c r="EU96">
        <v>68</v>
      </c>
      <c r="EV96">
        <v>-1.161</v>
      </c>
      <c r="EW96">
        <v>-0.007</v>
      </c>
      <c r="EX96">
        <v>28.454</v>
      </c>
      <c r="EY96">
        <v>2.614</v>
      </c>
      <c r="EZ96">
        <v>1007</v>
      </c>
      <c r="FA96">
        <v>15</v>
      </c>
      <c r="FB96">
        <v>0.15</v>
      </c>
      <c r="FC96">
        <v>0.02</v>
      </c>
      <c r="FD96">
        <v>-24.914855</v>
      </c>
      <c r="FE96">
        <v>1.831386866791832</v>
      </c>
      <c r="FF96">
        <v>0.2087682147143092</v>
      </c>
      <c r="FG96">
        <v>1</v>
      </c>
      <c r="FH96">
        <v>1199.262333333333</v>
      </c>
      <c r="FI96">
        <v>2.672569521691477</v>
      </c>
      <c r="FJ96">
        <v>0.1956643952167839</v>
      </c>
      <c r="FK96">
        <v>1</v>
      </c>
      <c r="FL96">
        <v>5.1938145</v>
      </c>
      <c r="FM96">
        <v>-0.1128344465290949</v>
      </c>
      <c r="FN96">
        <v>0.02863254424164928</v>
      </c>
      <c r="FO96">
        <v>1</v>
      </c>
      <c r="FP96">
        <v>19.12468333333333</v>
      </c>
      <c r="FQ96">
        <v>0.9547862068965383</v>
      </c>
      <c r="FR96">
        <v>0.06931774704616092</v>
      </c>
      <c r="FS96">
        <v>1</v>
      </c>
      <c r="FT96">
        <v>4</v>
      </c>
      <c r="FU96">
        <v>4</v>
      </c>
      <c r="FV96" t="s">
        <v>426</v>
      </c>
      <c r="FW96">
        <v>3.1731</v>
      </c>
      <c r="FX96">
        <v>2.79717</v>
      </c>
      <c r="FY96">
        <v>0.209881</v>
      </c>
      <c r="FZ96">
        <v>0.216856</v>
      </c>
      <c r="GA96">
        <v>0.09103070000000001</v>
      </c>
      <c r="GB96">
        <v>0.08191420000000001</v>
      </c>
      <c r="GC96">
        <v>24402.1</v>
      </c>
      <c r="GD96">
        <v>19290.3</v>
      </c>
      <c r="GE96">
        <v>29022</v>
      </c>
      <c r="GF96">
        <v>24109.7</v>
      </c>
      <c r="GG96">
        <v>33375.2</v>
      </c>
      <c r="GH96">
        <v>32340.7</v>
      </c>
      <c r="GI96">
        <v>40339.4</v>
      </c>
      <c r="GJ96">
        <v>39344.2</v>
      </c>
      <c r="GK96">
        <v>2.1238</v>
      </c>
      <c r="GL96">
        <v>1.75915</v>
      </c>
      <c r="GM96">
        <v>0.0938624</v>
      </c>
      <c r="GN96">
        <v>0</v>
      </c>
      <c r="GO96">
        <v>28.4495</v>
      </c>
      <c r="GP96">
        <v>999.9</v>
      </c>
      <c r="GQ96">
        <v>32.4</v>
      </c>
      <c r="GR96">
        <v>40.3</v>
      </c>
      <c r="GS96">
        <v>24.1559</v>
      </c>
      <c r="GT96">
        <v>61.8078</v>
      </c>
      <c r="GU96">
        <v>35.004</v>
      </c>
      <c r="GV96">
        <v>1</v>
      </c>
      <c r="GW96">
        <v>0.353488</v>
      </c>
      <c r="GX96">
        <v>2.57808</v>
      </c>
      <c r="GY96">
        <v>20.2428</v>
      </c>
      <c r="GZ96">
        <v>5.22672</v>
      </c>
      <c r="HA96">
        <v>11.9141</v>
      </c>
      <c r="HB96">
        <v>4.9636</v>
      </c>
      <c r="HC96">
        <v>3.29192</v>
      </c>
      <c r="HD96">
        <v>9999</v>
      </c>
      <c r="HE96">
        <v>9999</v>
      </c>
      <c r="HF96">
        <v>9999</v>
      </c>
      <c r="HG96">
        <v>999.9</v>
      </c>
      <c r="HH96">
        <v>1.8776</v>
      </c>
      <c r="HI96">
        <v>1.87592</v>
      </c>
      <c r="HJ96">
        <v>1.87469</v>
      </c>
      <c r="HK96">
        <v>1.87393</v>
      </c>
      <c r="HL96">
        <v>1.87531</v>
      </c>
      <c r="HM96">
        <v>1.87027</v>
      </c>
      <c r="HN96">
        <v>1.87439</v>
      </c>
      <c r="HO96">
        <v>1.87953</v>
      </c>
      <c r="HP96">
        <v>0</v>
      </c>
      <c r="HQ96">
        <v>0</v>
      </c>
      <c r="HR96">
        <v>0</v>
      </c>
      <c r="HS96">
        <v>0</v>
      </c>
      <c r="HT96" t="s">
        <v>419</v>
      </c>
      <c r="HU96" t="s">
        <v>420</v>
      </c>
      <c r="HV96" t="s">
        <v>421</v>
      </c>
      <c r="HW96" t="s">
        <v>422</v>
      </c>
      <c r="HX96" t="s">
        <v>422</v>
      </c>
      <c r="HY96" t="s">
        <v>421</v>
      </c>
      <c r="HZ96">
        <v>0</v>
      </c>
      <c r="IA96">
        <v>100</v>
      </c>
      <c r="IB96">
        <v>100</v>
      </c>
      <c r="IC96">
        <v>29.99</v>
      </c>
      <c r="ID96">
        <v>2.9193</v>
      </c>
      <c r="IE96">
        <v>15.00357724812502</v>
      </c>
      <c r="IF96">
        <v>0.01978926573752289</v>
      </c>
      <c r="IG96">
        <v>-7.274561305773912E-06</v>
      </c>
      <c r="IH96">
        <v>1.119864253144479E-09</v>
      </c>
      <c r="II96">
        <v>1.449426581792806</v>
      </c>
      <c r="IJ96">
        <v>0.1326643661050919</v>
      </c>
      <c r="IK96">
        <v>-0.003773007815557471</v>
      </c>
      <c r="IL96">
        <v>7.139450426060361E-05</v>
      </c>
      <c r="IM96">
        <v>-10</v>
      </c>
      <c r="IN96">
        <v>1836</v>
      </c>
      <c r="IO96">
        <v>-0</v>
      </c>
      <c r="IP96">
        <v>23</v>
      </c>
      <c r="IQ96">
        <v>1.8</v>
      </c>
      <c r="IR96">
        <v>8.5</v>
      </c>
      <c r="IS96">
        <v>2.62207</v>
      </c>
      <c r="IT96">
        <v>2.43286</v>
      </c>
      <c r="IU96">
        <v>1.42578</v>
      </c>
      <c r="IV96">
        <v>2.28271</v>
      </c>
      <c r="IW96">
        <v>1.54785</v>
      </c>
      <c r="IX96">
        <v>2.35718</v>
      </c>
      <c r="IY96">
        <v>42.9121</v>
      </c>
      <c r="IZ96">
        <v>15.6643</v>
      </c>
      <c r="JA96">
        <v>18</v>
      </c>
      <c r="JB96">
        <v>640.1950000000001</v>
      </c>
      <c r="JC96">
        <v>389.978</v>
      </c>
      <c r="JD96">
        <v>24.3405</v>
      </c>
      <c r="JE96">
        <v>31.6322</v>
      </c>
      <c r="JF96">
        <v>30.0005</v>
      </c>
      <c r="JG96">
        <v>31.5576</v>
      </c>
      <c r="JH96">
        <v>31.4934</v>
      </c>
      <c r="JI96">
        <v>52.4945</v>
      </c>
      <c r="JJ96">
        <v>35.6113</v>
      </c>
      <c r="JK96">
        <v>0</v>
      </c>
      <c r="JL96">
        <v>24.3455</v>
      </c>
      <c r="JM96">
        <v>1224.27</v>
      </c>
      <c r="JN96">
        <v>14.2079</v>
      </c>
      <c r="JO96">
        <v>94.98099999999999</v>
      </c>
      <c r="JP96">
        <v>100.091</v>
      </c>
    </row>
    <row r="97" spans="1:276">
      <c r="A97">
        <v>81</v>
      </c>
      <c r="B97">
        <v>1658257429.6</v>
      </c>
      <c r="C97">
        <v>15889</v>
      </c>
      <c r="D97" t="s">
        <v>739</v>
      </c>
      <c r="E97" t="s">
        <v>740</v>
      </c>
      <c r="F97" t="s">
        <v>408</v>
      </c>
      <c r="G97" t="s">
        <v>601</v>
      </c>
      <c r="H97" t="s">
        <v>410</v>
      </c>
      <c r="J97" t="s">
        <v>541</v>
      </c>
      <c r="K97" t="s">
        <v>542</v>
      </c>
      <c r="L97" t="s">
        <v>662</v>
      </c>
      <c r="M97">
        <v>1658257429.6</v>
      </c>
      <c r="N97">
        <f>(O97)/1000</f>
        <v>0</v>
      </c>
      <c r="O97">
        <f>1000*CY97*AM97*(CU97-CV97)/(100*CN97*(1000-AM97*CU97))</f>
        <v>0</v>
      </c>
      <c r="P97">
        <f>CY97*AM97*(CT97-CS97*(1000-AM97*CV97)/(1000-AM97*CU97))/(100*CN97)</f>
        <v>0</v>
      </c>
      <c r="Q97">
        <f>CS97 - IF(AM97&gt;1, P97*CN97*100.0/(AO97*DG97), 0)</f>
        <v>0</v>
      </c>
      <c r="R97">
        <f>((X97-N97/2)*Q97-P97)/(X97+N97/2)</f>
        <v>0</v>
      </c>
      <c r="S97">
        <f>R97*(CZ97+DA97)/1000.0</f>
        <v>0</v>
      </c>
      <c r="T97">
        <f>(CS97 - IF(AM97&gt;1, P97*CN97*100.0/(AO97*DG97), 0))*(CZ97+DA97)/1000.0</f>
        <v>0</v>
      </c>
      <c r="U97">
        <f>2.0/((1/W97-1/V97)+SIGN(W97)*SQRT((1/W97-1/V97)*(1/W97-1/V97) + 4*CO97/((CO97+1)*(CO97+1))*(2*1/W97*1/V97-1/V97*1/V97)))</f>
        <v>0</v>
      </c>
      <c r="V97">
        <f>IF(LEFT(CP97,1)&lt;&gt;"0",IF(LEFT(CP97,1)="1",3.0,CQ97),$D$5+$E$5*(DG97*CZ97/($K$5*1000))+$F$5*(DG97*CZ97/($K$5*1000))*MAX(MIN(CN97,$J$5),$I$5)*MAX(MIN(CN97,$J$5),$I$5)+$G$5*MAX(MIN(CN97,$J$5),$I$5)*(DG97*CZ97/($K$5*1000))+$H$5*(DG97*CZ97/($K$5*1000))*(DG97*CZ97/($K$5*1000)))</f>
        <v>0</v>
      </c>
      <c r="W97">
        <f>N97*(1000-(1000*0.61365*exp(17.502*AA97/(240.97+AA97))/(CZ97+DA97)+CU97)/2)/(1000*0.61365*exp(17.502*AA97/(240.97+AA97))/(CZ97+DA97)-CU97)</f>
        <v>0</v>
      </c>
      <c r="X97">
        <f>1/((CO97+1)/(U97/1.6)+1/(V97/1.37)) + CO97/((CO97+1)/(U97/1.6) + CO97/(V97/1.37))</f>
        <v>0</v>
      </c>
      <c r="Y97">
        <f>(CJ97*CM97)</f>
        <v>0</v>
      </c>
      <c r="Z97">
        <f>(DB97+(Y97+2*0.95*5.67E-8*(((DB97+$B$7)+273)^4-(DB97+273)^4)-44100*N97)/(1.84*29.3*V97+8*0.95*5.67E-8*(DB97+273)^3))</f>
        <v>0</v>
      </c>
      <c r="AA97">
        <f>($C$7*DC97+$D$7*DD97+$E$7*Z97)</f>
        <v>0</v>
      </c>
      <c r="AB97">
        <f>0.61365*exp(17.502*AA97/(240.97+AA97))</f>
        <v>0</v>
      </c>
      <c r="AC97">
        <f>(AD97/AE97*100)</f>
        <v>0</v>
      </c>
      <c r="AD97">
        <f>CU97*(CZ97+DA97)/1000</f>
        <v>0</v>
      </c>
      <c r="AE97">
        <f>0.61365*exp(17.502*DB97/(240.97+DB97))</f>
        <v>0</v>
      </c>
      <c r="AF97">
        <f>(AB97-CU97*(CZ97+DA97)/1000)</f>
        <v>0</v>
      </c>
      <c r="AG97">
        <f>(-N97*44100)</f>
        <v>0</v>
      </c>
      <c r="AH97">
        <f>2*29.3*V97*0.92*(DB97-AA97)</f>
        <v>0</v>
      </c>
      <c r="AI97">
        <f>2*0.95*5.67E-8*(((DB97+$B$7)+273)^4-(AA97+273)^4)</f>
        <v>0</v>
      </c>
      <c r="AJ97">
        <f>Y97+AI97+AG97+AH97</f>
        <v>0</v>
      </c>
      <c r="AK97">
        <v>0</v>
      </c>
      <c r="AL97">
        <v>0</v>
      </c>
      <c r="AM97">
        <f>IF(AK97*$H$13&gt;=AO97,1.0,(AO97/(AO97-AK97*$H$13)))</f>
        <v>0</v>
      </c>
      <c r="AN97">
        <f>(AM97-1)*100</f>
        <v>0</v>
      </c>
      <c r="AO97">
        <f>MAX(0,($B$13+$C$13*DG97)/(1+$D$13*DG97)*CZ97/(DB97+273)*$E$13)</f>
        <v>0</v>
      </c>
      <c r="AP97" t="s">
        <v>414</v>
      </c>
      <c r="AQ97">
        <v>0</v>
      </c>
      <c r="AR97">
        <v>0</v>
      </c>
      <c r="AS97">
        <v>0</v>
      </c>
      <c r="AT97">
        <f>1-AR97/AS97</f>
        <v>0</v>
      </c>
      <c r="AU97">
        <v>-1</v>
      </c>
      <c r="AV97" t="s">
        <v>741</v>
      </c>
      <c r="AW97">
        <v>10516.4</v>
      </c>
      <c r="AX97">
        <v>576.90464</v>
      </c>
      <c r="AY97">
        <v>678.04</v>
      </c>
      <c r="AZ97">
        <f>1-AX97/AY97</f>
        <v>0</v>
      </c>
      <c r="BA97">
        <v>0.5</v>
      </c>
      <c r="BB97">
        <f>CK97</f>
        <v>0</v>
      </c>
      <c r="BC97">
        <f>P97</f>
        <v>0</v>
      </c>
      <c r="BD97">
        <f>AZ97*BA97*BB97</f>
        <v>0</v>
      </c>
      <c r="BE97">
        <f>(BC97-AU97)/BB97</f>
        <v>0</v>
      </c>
      <c r="BF97">
        <f>(AS97-AY97)/AY97</f>
        <v>0</v>
      </c>
      <c r="BG97">
        <f>AR97/(AT97+AR97/AY97)</f>
        <v>0</v>
      </c>
      <c r="BH97" t="s">
        <v>414</v>
      </c>
      <c r="BI97">
        <v>0</v>
      </c>
      <c r="BJ97">
        <f>IF(BI97&lt;&gt;0, BI97, BG97)</f>
        <v>0</v>
      </c>
      <c r="BK97">
        <f>1-BJ97/AY97</f>
        <v>0</v>
      </c>
      <c r="BL97">
        <f>(AY97-AX97)/(AY97-BJ97)</f>
        <v>0</v>
      </c>
      <c r="BM97">
        <f>(AS97-AY97)/(AS97-BJ97)</f>
        <v>0</v>
      </c>
      <c r="BN97">
        <f>(AY97-AX97)/(AY97-AR97)</f>
        <v>0</v>
      </c>
      <c r="BO97">
        <f>(AS97-AY97)/(AS97-AR97)</f>
        <v>0</v>
      </c>
      <c r="BP97">
        <f>(BL97*BJ97/AX97)</f>
        <v>0</v>
      </c>
      <c r="BQ97">
        <f>(1-BP97)</f>
        <v>0</v>
      </c>
      <c r="BR97" t="s">
        <v>414</v>
      </c>
      <c r="BS97" t="s">
        <v>414</v>
      </c>
      <c r="BT97" t="s">
        <v>414</v>
      </c>
      <c r="BU97" t="s">
        <v>414</v>
      </c>
      <c r="BV97" t="s">
        <v>414</v>
      </c>
      <c r="BW97" t="s">
        <v>414</v>
      </c>
      <c r="BX97" t="s">
        <v>414</v>
      </c>
      <c r="BY97" t="s">
        <v>414</v>
      </c>
      <c r="BZ97" t="s">
        <v>414</v>
      </c>
      <c r="CA97" t="s">
        <v>414</v>
      </c>
      <c r="CB97" t="s">
        <v>414</v>
      </c>
      <c r="CC97" t="s">
        <v>414</v>
      </c>
      <c r="CD97" t="s">
        <v>414</v>
      </c>
      <c r="CE97" t="s">
        <v>414</v>
      </c>
      <c r="CF97" t="s">
        <v>414</v>
      </c>
      <c r="CG97" t="s">
        <v>414</v>
      </c>
      <c r="CH97" t="s">
        <v>414</v>
      </c>
      <c r="CI97" t="s">
        <v>414</v>
      </c>
      <c r="CJ97">
        <f>$B$11*DH97+$C$11*DI97+$F$11*DT97*(1-DW97)</f>
        <v>0</v>
      </c>
      <c r="CK97">
        <f>CJ97*CL97</f>
        <v>0</v>
      </c>
      <c r="CL97">
        <f>($B$11*$D$9+$C$11*$D$9+$F$11*((EG97+DY97)/MAX(EG97+DY97+EH97, 0.1)*$I$9+EH97/MAX(EG97+DY97+EH97, 0.1)*$J$9))/($B$11+$C$11+$F$11)</f>
        <v>0</v>
      </c>
      <c r="CM97">
        <f>($B$11*$K$9+$C$11*$K$9+$F$11*((EG97+DY97)/MAX(EG97+DY97+EH97, 0.1)*$P$9+EH97/MAX(EG97+DY97+EH97, 0.1)*$Q$9))/($B$11+$C$11+$F$11)</f>
        <v>0</v>
      </c>
      <c r="CN97">
        <v>6</v>
      </c>
      <c r="CO97">
        <v>0.5</v>
      </c>
      <c r="CP97" t="s">
        <v>416</v>
      </c>
      <c r="CQ97">
        <v>2</v>
      </c>
      <c r="CR97">
        <v>1658257429.6</v>
      </c>
      <c r="CS97">
        <v>1500.763</v>
      </c>
      <c r="CT97">
        <v>1526.03</v>
      </c>
      <c r="CU97">
        <v>18.4858</v>
      </c>
      <c r="CV97">
        <v>13.7017</v>
      </c>
      <c r="CW97">
        <v>1467.81</v>
      </c>
      <c r="CX97">
        <v>15.9308</v>
      </c>
      <c r="CY97">
        <v>600.244</v>
      </c>
      <c r="CZ97">
        <v>101.039</v>
      </c>
      <c r="DA97">
        <v>0.100204</v>
      </c>
      <c r="DB97">
        <v>27.7136</v>
      </c>
      <c r="DC97">
        <v>29.9585</v>
      </c>
      <c r="DD97">
        <v>999.9</v>
      </c>
      <c r="DE97">
        <v>0</v>
      </c>
      <c r="DF97">
        <v>0</v>
      </c>
      <c r="DG97">
        <v>10001.9</v>
      </c>
      <c r="DH97">
        <v>0</v>
      </c>
      <c r="DI97">
        <v>1240.48</v>
      </c>
      <c r="DJ97">
        <v>-26.3005</v>
      </c>
      <c r="DK97">
        <v>1528.5</v>
      </c>
      <c r="DL97">
        <v>1547.22</v>
      </c>
      <c r="DM97">
        <v>5.12307</v>
      </c>
      <c r="DN97">
        <v>1526.03</v>
      </c>
      <c r="DO97">
        <v>13.7017</v>
      </c>
      <c r="DP97">
        <v>1.90203</v>
      </c>
      <c r="DQ97">
        <v>1.3844</v>
      </c>
      <c r="DR97">
        <v>16.6515</v>
      </c>
      <c r="DS97">
        <v>11.7478</v>
      </c>
      <c r="DT97">
        <v>1500.15</v>
      </c>
      <c r="DU97">
        <v>0.972996</v>
      </c>
      <c r="DV97">
        <v>0.0270035</v>
      </c>
      <c r="DW97">
        <v>0</v>
      </c>
      <c r="DX97">
        <v>577.059</v>
      </c>
      <c r="DY97">
        <v>4.99931</v>
      </c>
      <c r="DZ97">
        <v>19774.8</v>
      </c>
      <c r="EA97">
        <v>13260.5</v>
      </c>
      <c r="EB97">
        <v>39.312</v>
      </c>
      <c r="EC97">
        <v>40.687</v>
      </c>
      <c r="ED97">
        <v>39.75</v>
      </c>
      <c r="EE97">
        <v>40.25</v>
      </c>
      <c r="EF97">
        <v>40.562</v>
      </c>
      <c r="EG97">
        <v>1454.78</v>
      </c>
      <c r="EH97">
        <v>40.37</v>
      </c>
      <c r="EI97">
        <v>0</v>
      </c>
      <c r="EJ97">
        <v>160.8999998569489</v>
      </c>
      <c r="EK97">
        <v>0</v>
      </c>
      <c r="EL97">
        <v>576.90464</v>
      </c>
      <c r="EM97">
        <v>-2.873999991439923</v>
      </c>
      <c r="EN97">
        <v>8340.138461157982</v>
      </c>
      <c r="EO97">
        <v>18415.564</v>
      </c>
      <c r="EP97">
        <v>15</v>
      </c>
      <c r="EQ97">
        <v>1658257470.1</v>
      </c>
      <c r="ER97" t="s">
        <v>742</v>
      </c>
      <c r="ES97">
        <v>1658257470.1</v>
      </c>
      <c r="ET97">
        <v>1658257465.1</v>
      </c>
      <c r="EU97">
        <v>69</v>
      </c>
      <c r="EV97">
        <v>0.886</v>
      </c>
      <c r="EW97">
        <v>-0.004</v>
      </c>
      <c r="EX97">
        <v>32.953</v>
      </c>
      <c r="EY97">
        <v>2.555</v>
      </c>
      <c r="EZ97">
        <v>1527</v>
      </c>
      <c r="FA97">
        <v>14</v>
      </c>
      <c r="FB97">
        <v>0.26</v>
      </c>
      <c r="FC97">
        <v>0.02</v>
      </c>
      <c r="FD97">
        <v>-26.7390975</v>
      </c>
      <c r="FE97">
        <v>3.215893058161464</v>
      </c>
      <c r="FF97">
        <v>0.3282982740493011</v>
      </c>
      <c r="FG97">
        <v>0</v>
      </c>
      <c r="FH97">
        <v>1499.602666666667</v>
      </c>
      <c r="FI97">
        <v>1.86981090100153</v>
      </c>
      <c r="FJ97">
        <v>0.1526855883470686</v>
      </c>
      <c r="FK97">
        <v>1</v>
      </c>
      <c r="FL97">
        <v>5.084690500000001</v>
      </c>
      <c r="FM97">
        <v>-0.08015009380864312</v>
      </c>
      <c r="FN97">
        <v>0.04914459558028732</v>
      </c>
      <c r="FO97">
        <v>1</v>
      </c>
      <c r="FP97">
        <v>18.54975666666667</v>
      </c>
      <c r="FQ97">
        <v>2.57140378197995</v>
      </c>
      <c r="FR97">
        <v>0.1870138794908608</v>
      </c>
      <c r="FS97">
        <v>0</v>
      </c>
      <c r="FT97">
        <v>2</v>
      </c>
      <c r="FU97">
        <v>4</v>
      </c>
      <c r="FV97" t="s">
        <v>478</v>
      </c>
      <c r="FW97">
        <v>3.17278</v>
      </c>
      <c r="FX97">
        <v>2.79718</v>
      </c>
      <c r="FY97">
        <v>0.241528</v>
      </c>
      <c r="FZ97">
        <v>0.248258</v>
      </c>
      <c r="GA97">
        <v>0.0894596</v>
      </c>
      <c r="GB97">
        <v>0.0804995</v>
      </c>
      <c r="GC97">
        <v>23413.7</v>
      </c>
      <c r="GD97">
        <v>18509</v>
      </c>
      <c r="GE97">
        <v>29012.9</v>
      </c>
      <c r="GF97">
        <v>24103.3</v>
      </c>
      <c r="GG97">
        <v>33424.3</v>
      </c>
      <c r="GH97">
        <v>32383.7</v>
      </c>
      <c r="GI97">
        <v>40326.9</v>
      </c>
      <c r="GJ97">
        <v>39334.3</v>
      </c>
      <c r="GK97">
        <v>2.12255</v>
      </c>
      <c r="GL97">
        <v>1.75585</v>
      </c>
      <c r="GM97">
        <v>0.0665598</v>
      </c>
      <c r="GN97">
        <v>0</v>
      </c>
      <c r="GO97">
        <v>28.8743</v>
      </c>
      <c r="GP97">
        <v>999.9</v>
      </c>
      <c r="GQ97">
        <v>32.2</v>
      </c>
      <c r="GR97">
        <v>40.5</v>
      </c>
      <c r="GS97">
        <v>24.2646</v>
      </c>
      <c r="GT97">
        <v>62.1778</v>
      </c>
      <c r="GU97">
        <v>35.1002</v>
      </c>
      <c r="GV97">
        <v>1</v>
      </c>
      <c r="GW97">
        <v>0.369304</v>
      </c>
      <c r="GX97">
        <v>2.92189</v>
      </c>
      <c r="GY97">
        <v>20.238</v>
      </c>
      <c r="GZ97">
        <v>5.22747</v>
      </c>
      <c r="HA97">
        <v>11.9141</v>
      </c>
      <c r="HB97">
        <v>4.9639</v>
      </c>
      <c r="HC97">
        <v>3.292</v>
      </c>
      <c r="HD97">
        <v>9999</v>
      </c>
      <c r="HE97">
        <v>9999</v>
      </c>
      <c r="HF97">
        <v>9999</v>
      </c>
      <c r="HG97">
        <v>999.9</v>
      </c>
      <c r="HH97">
        <v>1.87759</v>
      </c>
      <c r="HI97">
        <v>1.87592</v>
      </c>
      <c r="HJ97">
        <v>1.87469</v>
      </c>
      <c r="HK97">
        <v>1.87393</v>
      </c>
      <c r="HL97">
        <v>1.87531</v>
      </c>
      <c r="HM97">
        <v>1.87026</v>
      </c>
      <c r="HN97">
        <v>1.87439</v>
      </c>
      <c r="HO97">
        <v>1.87949</v>
      </c>
      <c r="HP97">
        <v>0</v>
      </c>
      <c r="HQ97">
        <v>0</v>
      </c>
      <c r="HR97">
        <v>0</v>
      </c>
      <c r="HS97">
        <v>0</v>
      </c>
      <c r="HT97" t="s">
        <v>419</v>
      </c>
      <c r="HU97" t="s">
        <v>420</v>
      </c>
      <c r="HV97" t="s">
        <v>421</v>
      </c>
      <c r="HW97" t="s">
        <v>422</v>
      </c>
      <c r="HX97" t="s">
        <v>422</v>
      </c>
      <c r="HY97" t="s">
        <v>421</v>
      </c>
      <c r="HZ97">
        <v>0</v>
      </c>
      <c r="IA97">
        <v>100</v>
      </c>
      <c r="IB97">
        <v>100</v>
      </c>
      <c r="IC97">
        <v>32.953</v>
      </c>
      <c r="ID97">
        <v>2.555</v>
      </c>
      <c r="IE97">
        <v>15.00357724812502</v>
      </c>
      <c r="IF97">
        <v>0.01978926573752289</v>
      </c>
      <c r="IG97">
        <v>-7.274561305773912E-06</v>
      </c>
      <c r="IH97">
        <v>1.119864253144479E-09</v>
      </c>
      <c r="II97">
        <v>1.449426581792806</v>
      </c>
      <c r="IJ97">
        <v>0.1326643661050919</v>
      </c>
      <c r="IK97">
        <v>-0.003773007815557471</v>
      </c>
      <c r="IL97">
        <v>7.139450426060361E-05</v>
      </c>
      <c r="IM97">
        <v>-10</v>
      </c>
      <c r="IN97">
        <v>1836</v>
      </c>
      <c r="IO97">
        <v>-0</v>
      </c>
      <c r="IP97">
        <v>23</v>
      </c>
      <c r="IQ97">
        <v>4.5</v>
      </c>
      <c r="IR97">
        <v>11.2</v>
      </c>
      <c r="IS97">
        <v>3.14819</v>
      </c>
      <c r="IT97">
        <v>2.40723</v>
      </c>
      <c r="IU97">
        <v>1.42578</v>
      </c>
      <c r="IV97">
        <v>2.28149</v>
      </c>
      <c r="IW97">
        <v>1.54785</v>
      </c>
      <c r="IX97">
        <v>2.3877</v>
      </c>
      <c r="IY97">
        <v>43.155</v>
      </c>
      <c r="IZ97">
        <v>15.5855</v>
      </c>
      <c r="JA97">
        <v>18</v>
      </c>
      <c r="JB97">
        <v>640.308</v>
      </c>
      <c r="JC97">
        <v>388.811</v>
      </c>
      <c r="JD97">
        <v>24.0116</v>
      </c>
      <c r="JE97">
        <v>31.8198</v>
      </c>
      <c r="JF97">
        <v>30.0007</v>
      </c>
      <c r="JG97">
        <v>31.6639</v>
      </c>
      <c r="JH97">
        <v>31.5948</v>
      </c>
      <c r="JI97">
        <v>63.0368</v>
      </c>
      <c r="JJ97">
        <v>37.5231</v>
      </c>
      <c r="JK97">
        <v>0</v>
      </c>
      <c r="JL97">
        <v>24.0268</v>
      </c>
      <c r="JM97">
        <v>1526.2</v>
      </c>
      <c r="JN97">
        <v>13.8075</v>
      </c>
      <c r="JO97">
        <v>94.9516</v>
      </c>
      <c r="JP97">
        <v>100.065</v>
      </c>
    </row>
    <row r="98" spans="1:276">
      <c r="A98">
        <v>82</v>
      </c>
      <c r="B98">
        <v>1658257587.6</v>
      </c>
      <c r="C98">
        <v>16047</v>
      </c>
      <c r="D98" t="s">
        <v>743</v>
      </c>
      <c r="E98" t="s">
        <v>744</v>
      </c>
      <c r="F98" t="s">
        <v>408</v>
      </c>
      <c r="G98" t="s">
        <v>601</v>
      </c>
      <c r="H98" t="s">
        <v>410</v>
      </c>
      <c r="J98" t="s">
        <v>541</v>
      </c>
      <c r="K98" t="s">
        <v>542</v>
      </c>
      <c r="L98" t="s">
        <v>662</v>
      </c>
      <c r="M98">
        <v>1658257587.6</v>
      </c>
      <c r="N98">
        <f>(O98)/1000</f>
        <v>0</v>
      </c>
      <c r="O98">
        <f>1000*CY98*AM98*(CU98-CV98)/(100*CN98*(1000-AM98*CU98))</f>
        <v>0</v>
      </c>
      <c r="P98">
        <f>CY98*AM98*(CT98-CS98*(1000-AM98*CV98)/(1000-AM98*CU98))/(100*CN98)</f>
        <v>0</v>
      </c>
      <c r="Q98">
        <f>CS98 - IF(AM98&gt;1, P98*CN98*100.0/(AO98*DG98), 0)</f>
        <v>0</v>
      </c>
      <c r="R98">
        <f>((X98-N98/2)*Q98-P98)/(X98+N98/2)</f>
        <v>0</v>
      </c>
      <c r="S98">
        <f>R98*(CZ98+DA98)/1000.0</f>
        <v>0</v>
      </c>
      <c r="T98">
        <f>(CS98 - IF(AM98&gt;1, P98*CN98*100.0/(AO98*DG98), 0))*(CZ98+DA98)/1000.0</f>
        <v>0</v>
      </c>
      <c r="U98">
        <f>2.0/((1/W98-1/V98)+SIGN(W98)*SQRT((1/W98-1/V98)*(1/W98-1/V98) + 4*CO98/((CO98+1)*(CO98+1))*(2*1/W98*1/V98-1/V98*1/V98)))</f>
        <v>0</v>
      </c>
      <c r="V98">
        <f>IF(LEFT(CP98,1)&lt;&gt;"0",IF(LEFT(CP98,1)="1",3.0,CQ98),$D$5+$E$5*(DG98*CZ98/($K$5*1000))+$F$5*(DG98*CZ98/($K$5*1000))*MAX(MIN(CN98,$J$5),$I$5)*MAX(MIN(CN98,$J$5),$I$5)+$G$5*MAX(MIN(CN98,$J$5),$I$5)*(DG98*CZ98/($K$5*1000))+$H$5*(DG98*CZ98/($K$5*1000))*(DG98*CZ98/($K$5*1000)))</f>
        <v>0</v>
      </c>
      <c r="W98">
        <f>N98*(1000-(1000*0.61365*exp(17.502*AA98/(240.97+AA98))/(CZ98+DA98)+CU98)/2)/(1000*0.61365*exp(17.502*AA98/(240.97+AA98))/(CZ98+DA98)-CU98)</f>
        <v>0</v>
      </c>
      <c r="X98">
        <f>1/((CO98+1)/(U98/1.6)+1/(V98/1.37)) + CO98/((CO98+1)/(U98/1.6) + CO98/(V98/1.37))</f>
        <v>0</v>
      </c>
      <c r="Y98">
        <f>(CJ98*CM98)</f>
        <v>0</v>
      </c>
      <c r="Z98">
        <f>(DB98+(Y98+2*0.95*5.67E-8*(((DB98+$B$7)+273)^4-(DB98+273)^4)-44100*N98)/(1.84*29.3*V98+8*0.95*5.67E-8*(DB98+273)^3))</f>
        <v>0</v>
      </c>
      <c r="AA98">
        <f>($C$7*DC98+$D$7*DD98+$E$7*Z98)</f>
        <v>0</v>
      </c>
      <c r="AB98">
        <f>0.61365*exp(17.502*AA98/(240.97+AA98))</f>
        <v>0</v>
      </c>
      <c r="AC98">
        <f>(AD98/AE98*100)</f>
        <v>0</v>
      </c>
      <c r="AD98">
        <f>CU98*(CZ98+DA98)/1000</f>
        <v>0</v>
      </c>
      <c r="AE98">
        <f>0.61365*exp(17.502*DB98/(240.97+DB98))</f>
        <v>0</v>
      </c>
      <c r="AF98">
        <f>(AB98-CU98*(CZ98+DA98)/1000)</f>
        <v>0</v>
      </c>
      <c r="AG98">
        <f>(-N98*44100)</f>
        <v>0</v>
      </c>
      <c r="AH98">
        <f>2*29.3*V98*0.92*(DB98-AA98)</f>
        <v>0</v>
      </c>
      <c r="AI98">
        <f>2*0.95*5.67E-8*(((DB98+$B$7)+273)^4-(AA98+273)^4)</f>
        <v>0</v>
      </c>
      <c r="AJ98">
        <f>Y98+AI98+AG98+AH98</f>
        <v>0</v>
      </c>
      <c r="AK98">
        <v>0</v>
      </c>
      <c r="AL98">
        <v>0</v>
      </c>
      <c r="AM98">
        <f>IF(AK98*$H$13&gt;=AO98,1.0,(AO98/(AO98-AK98*$H$13)))</f>
        <v>0</v>
      </c>
      <c r="AN98">
        <f>(AM98-1)*100</f>
        <v>0</v>
      </c>
      <c r="AO98">
        <f>MAX(0,($B$13+$C$13*DG98)/(1+$D$13*DG98)*CZ98/(DB98+273)*$E$13)</f>
        <v>0</v>
      </c>
      <c r="AP98" t="s">
        <v>414</v>
      </c>
      <c r="AQ98">
        <v>0</v>
      </c>
      <c r="AR98">
        <v>0</v>
      </c>
      <c r="AS98">
        <v>0</v>
      </c>
      <c r="AT98">
        <f>1-AR98/AS98</f>
        <v>0</v>
      </c>
      <c r="AU98">
        <v>-1</v>
      </c>
      <c r="AV98" t="s">
        <v>745</v>
      </c>
      <c r="AW98">
        <v>10515.9</v>
      </c>
      <c r="AX98">
        <v>572.9963461538462</v>
      </c>
      <c r="AY98">
        <v>672.77</v>
      </c>
      <c r="AZ98">
        <f>1-AX98/AY98</f>
        <v>0</v>
      </c>
      <c r="BA98">
        <v>0.5</v>
      </c>
      <c r="BB98">
        <f>CK98</f>
        <v>0</v>
      </c>
      <c r="BC98">
        <f>P98</f>
        <v>0</v>
      </c>
      <c r="BD98">
        <f>AZ98*BA98*BB98</f>
        <v>0</v>
      </c>
      <c r="BE98">
        <f>(BC98-AU98)/BB98</f>
        <v>0</v>
      </c>
      <c r="BF98">
        <f>(AS98-AY98)/AY98</f>
        <v>0</v>
      </c>
      <c r="BG98">
        <f>AR98/(AT98+AR98/AY98)</f>
        <v>0</v>
      </c>
      <c r="BH98" t="s">
        <v>414</v>
      </c>
      <c r="BI98">
        <v>0</v>
      </c>
      <c r="BJ98">
        <f>IF(BI98&lt;&gt;0, BI98, BG98)</f>
        <v>0</v>
      </c>
      <c r="BK98">
        <f>1-BJ98/AY98</f>
        <v>0</v>
      </c>
      <c r="BL98">
        <f>(AY98-AX98)/(AY98-BJ98)</f>
        <v>0</v>
      </c>
      <c r="BM98">
        <f>(AS98-AY98)/(AS98-BJ98)</f>
        <v>0</v>
      </c>
      <c r="BN98">
        <f>(AY98-AX98)/(AY98-AR98)</f>
        <v>0</v>
      </c>
      <c r="BO98">
        <f>(AS98-AY98)/(AS98-AR98)</f>
        <v>0</v>
      </c>
      <c r="BP98">
        <f>(BL98*BJ98/AX98)</f>
        <v>0</v>
      </c>
      <c r="BQ98">
        <f>(1-BP98)</f>
        <v>0</v>
      </c>
      <c r="BR98" t="s">
        <v>414</v>
      </c>
      <c r="BS98" t="s">
        <v>414</v>
      </c>
      <c r="BT98" t="s">
        <v>414</v>
      </c>
      <c r="BU98" t="s">
        <v>414</v>
      </c>
      <c r="BV98" t="s">
        <v>414</v>
      </c>
      <c r="BW98" t="s">
        <v>414</v>
      </c>
      <c r="BX98" t="s">
        <v>414</v>
      </c>
      <c r="BY98" t="s">
        <v>414</v>
      </c>
      <c r="BZ98" t="s">
        <v>414</v>
      </c>
      <c r="CA98" t="s">
        <v>414</v>
      </c>
      <c r="CB98" t="s">
        <v>414</v>
      </c>
      <c r="CC98" t="s">
        <v>414</v>
      </c>
      <c r="CD98" t="s">
        <v>414</v>
      </c>
      <c r="CE98" t="s">
        <v>414</v>
      </c>
      <c r="CF98" t="s">
        <v>414</v>
      </c>
      <c r="CG98" t="s">
        <v>414</v>
      </c>
      <c r="CH98" t="s">
        <v>414</v>
      </c>
      <c r="CI98" t="s">
        <v>414</v>
      </c>
      <c r="CJ98">
        <f>$B$11*DH98+$C$11*DI98+$F$11*DT98*(1-DW98)</f>
        <v>0</v>
      </c>
      <c r="CK98">
        <f>CJ98*CL98</f>
        <v>0</v>
      </c>
      <c r="CL98">
        <f>($B$11*$D$9+$C$11*$D$9+$F$11*((EG98+DY98)/MAX(EG98+DY98+EH98, 0.1)*$I$9+EH98/MAX(EG98+DY98+EH98, 0.1)*$J$9))/($B$11+$C$11+$F$11)</f>
        <v>0</v>
      </c>
      <c r="CM98">
        <f>($B$11*$K$9+$C$11*$K$9+$F$11*((EG98+DY98)/MAX(EG98+DY98+EH98, 0.1)*$P$9+EH98/MAX(EG98+DY98+EH98, 0.1)*$Q$9))/($B$11+$C$11+$F$11)</f>
        <v>0</v>
      </c>
      <c r="CN98">
        <v>6</v>
      </c>
      <c r="CO98">
        <v>0.5</v>
      </c>
      <c r="CP98" t="s">
        <v>416</v>
      </c>
      <c r="CQ98">
        <v>2</v>
      </c>
      <c r="CR98">
        <v>1658257587.6</v>
      </c>
      <c r="CS98">
        <v>1998.419</v>
      </c>
      <c r="CT98">
        <v>2028.53</v>
      </c>
      <c r="CU98">
        <v>19.437</v>
      </c>
      <c r="CV98">
        <v>14.3634</v>
      </c>
      <c r="CW98">
        <v>1964.43</v>
      </c>
      <c r="CX98">
        <v>16.5084</v>
      </c>
      <c r="CY98">
        <v>600.201</v>
      </c>
      <c r="CZ98">
        <v>101.039</v>
      </c>
      <c r="DA98">
        <v>0.0999437</v>
      </c>
      <c r="DB98">
        <v>27.8166</v>
      </c>
      <c r="DC98">
        <v>30.067</v>
      </c>
      <c r="DD98">
        <v>999.9</v>
      </c>
      <c r="DE98">
        <v>0</v>
      </c>
      <c r="DF98">
        <v>0</v>
      </c>
      <c r="DG98">
        <v>10008.8</v>
      </c>
      <c r="DH98">
        <v>0</v>
      </c>
      <c r="DI98">
        <v>1231.48</v>
      </c>
      <c r="DJ98">
        <v>-29.4698</v>
      </c>
      <c r="DK98">
        <v>2038.68</v>
      </c>
      <c r="DL98">
        <v>2058.09</v>
      </c>
      <c r="DM98">
        <v>5.07355</v>
      </c>
      <c r="DN98">
        <v>2028.53</v>
      </c>
      <c r="DO98">
        <v>14.3634</v>
      </c>
      <c r="DP98">
        <v>1.9639</v>
      </c>
      <c r="DQ98">
        <v>1.45127</v>
      </c>
      <c r="DR98">
        <v>17.1563</v>
      </c>
      <c r="DS98">
        <v>12.4642</v>
      </c>
      <c r="DT98">
        <v>1500.01</v>
      </c>
      <c r="DU98">
        <v>0.972996</v>
      </c>
      <c r="DV98">
        <v>0.0270035</v>
      </c>
      <c r="DW98">
        <v>0</v>
      </c>
      <c r="DX98">
        <v>572.603</v>
      </c>
      <c r="DY98">
        <v>4.99931</v>
      </c>
      <c r="DZ98">
        <v>18682.1</v>
      </c>
      <c r="EA98">
        <v>13259.3</v>
      </c>
      <c r="EB98">
        <v>39.375</v>
      </c>
      <c r="EC98">
        <v>40.75</v>
      </c>
      <c r="ED98">
        <v>39.812</v>
      </c>
      <c r="EE98">
        <v>40.25</v>
      </c>
      <c r="EF98">
        <v>40.625</v>
      </c>
      <c r="EG98">
        <v>1454.64</v>
      </c>
      <c r="EH98">
        <v>40.37</v>
      </c>
      <c r="EI98">
        <v>0</v>
      </c>
      <c r="EJ98">
        <v>157.5</v>
      </c>
      <c r="EK98">
        <v>0</v>
      </c>
      <c r="EL98">
        <v>572.9963461538462</v>
      </c>
      <c r="EM98">
        <v>-3.982324773932781</v>
      </c>
      <c r="EN98">
        <v>-26607.8255807904</v>
      </c>
      <c r="EO98">
        <v>20456.2576923077</v>
      </c>
      <c r="EP98">
        <v>15</v>
      </c>
      <c r="EQ98">
        <v>1658257617.1</v>
      </c>
      <c r="ER98" t="s">
        <v>746</v>
      </c>
      <c r="ES98">
        <v>1658257617.1</v>
      </c>
      <c r="ET98">
        <v>1658257465.1</v>
      </c>
      <c r="EU98">
        <v>70</v>
      </c>
      <c r="EV98">
        <v>-0.645</v>
      </c>
      <c r="EW98">
        <v>-0.004</v>
      </c>
      <c r="EX98">
        <v>33.989</v>
      </c>
      <c r="EY98">
        <v>2.555</v>
      </c>
      <c r="EZ98">
        <v>2001</v>
      </c>
      <c r="FA98">
        <v>14</v>
      </c>
      <c r="FB98">
        <v>1.05</v>
      </c>
      <c r="FC98">
        <v>0.02</v>
      </c>
      <c r="FD98">
        <v>-29.71918536585365</v>
      </c>
      <c r="FE98">
        <v>1.58434494773513</v>
      </c>
      <c r="FF98">
        <v>0.2176408134709129</v>
      </c>
      <c r="FG98">
        <v>1</v>
      </c>
      <c r="FH98">
        <v>1998.470322580645</v>
      </c>
      <c r="FI98">
        <v>3.570483870968992</v>
      </c>
      <c r="FJ98">
        <v>0.2774013497532861</v>
      </c>
      <c r="FK98">
        <v>1</v>
      </c>
      <c r="FL98">
        <v>5.092491707317073</v>
      </c>
      <c r="FM98">
        <v>-0.05354843205574107</v>
      </c>
      <c r="FN98">
        <v>0.007889843703802675</v>
      </c>
      <c r="FO98">
        <v>1</v>
      </c>
      <c r="FP98">
        <v>19.46722903225807</v>
      </c>
      <c r="FQ98">
        <v>-0.2410548387096985</v>
      </c>
      <c r="FR98">
        <v>0.01806651141054481</v>
      </c>
      <c r="FS98">
        <v>1</v>
      </c>
      <c r="FT98">
        <v>4</v>
      </c>
      <c r="FU98">
        <v>4</v>
      </c>
      <c r="FV98" t="s">
        <v>426</v>
      </c>
      <c r="FW98">
        <v>3.17254</v>
      </c>
      <c r="FX98">
        <v>2.79698</v>
      </c>
      <c r="FY98">
        <v>0.286969</v>
      </c>
      <c r="FZ98">
        <v>0.293325</v>
      </c>
      <c r="GA98">
        <v>0.0917871</v>
      </c>
      <c r="GB98">
        <v>0.0832987</v>
      </c>
      <c r="GC98">
        <v>22000.8</v>
      </c>
      <c r="GD98">
        <v>17391.9</v>
      </c>
      <c r="GE98">
        <v>29006.6</v>
      </c>
      <c r="GF98">
        <v>24099.1</v>
      </c>
      <c r="GG98">
        <v>33332.8</v>
      </c>
      <c r="GH98">
        <v>32280.8</v>
      </c>
      <c r="GI98">
        <v>40318.3</v>
      </c>
      <c r="GJ98">
        <v>39327.6</v>
      </c>
      <c r="GK98">
        <v>2.12075</v>
      </c>
      <c r="GL98">
        <v>1.75633</v>
      </c>
      <c r="GM98">
        <v>0.0661127</v>
      </c>
      <c r="GN98">
        <v>0</v>
      </c>
      <c r="GO98">
        <v>28.9903</v>
      </c>
      <c r="GP98">
        <v>999.9</v>
      </c>
      <c r="GQ98">
        <v>31.1</v>
      </c>
      <c r="GR98">
        <v>40.7</v>
      </c>
      <c r="GS98">
        <v>23.6857</v>
      </c>
      <c r="GT98">
        <v>62.3978</v>
      </c>
      <c r="GU98">
        <v>35.2043</v>
      </c>
      <c r="GV98">
        <v>1</v>
      </c>
      <c r="GW98">
        <v>0.383684</v>
      </c>
      <c r="GX98">
        <v>4.01723</v>
      </c>
      <c r="GY98">
        <v>20.214</v>
      </c>
      <c r="GZ98">
        <v>5.22822</v>
      </c>
      <c r="HA98">
        <v>11.9141</v>
      </c>
      <c r="HB98">
        <v>4.9638</v>
      </c>
      <c r="HC98">
        <v>3.292</v>
      </c>
      <c r="HD98">
        <v>9999</v>
      </c>
      <c r="HE98">
        <v>9999</v>
      </c>
      <c r="HF98">
        <v>9999</v>
      </c>
      <c r="HG98">
        <v>999.9</v>
      </c>
      <c r="HH98">
        <v>1.87759</v>
      </c>
      <c r="HI98">
        <v>1.87592</v>
      </c>
      <c r="HJ98">
        <v>1.87469</v>
      </c>
      <c r="HK98">
        <v>1.87393</v>
      </c>
      <c r="HL98">
        <v>1.87531</v>
      </c>
      <c r="HM98">
        <v>1.87026</v>
      </c>
      <c r="HN98">
        <v>1.87439</v>
      </c>
      <c r="HO98">
        <v>1.87943</v>
      </c>
      <c r="HP98">
        <v>0</v>
      </c>
      <c r="HQ98">
        <v>0</v>
      </c>
      <c r="HR98">
        <v>0</v>
      </c>
      <c r="HS98">
        <v>0</v>
      </c>
      <c r="HT98" t="s">
        <v>419</v>
      </c>
      <c r="HU98" t="s">
        <v>420</v>
      </c>
      <c r="HV98" t="s">
        <v>421</v>
      </c>
      <c r="HW98" t="s">
        <v>422</v>
      </c>
      <c r="HX98" t="s">
        <v>422</v>
      </c>
      <c r="HY98" t="s">
        <v>421</v>
      </c>
      <c r="HZ98">
        <v>0</v>
      </c>
      <c r="IA98">
        <v>100</v>
      </c>
      <c r="IB98">
        <v>100</v>
      </c>
      <c r="IC98">
        <v>33.989</v>
      </c>
      <c r="ID98">
        <v>2.9286</v>
      </c>
      <c r="IE98">
        <v>34.63210409307079</v>
      </c>
      <c r="IF98">
        <v>0</v>
      </c>
      <c r="IG98">
        <v>0</v>
      </c>
      <c r="IH98">
        <v>0</v>
      </c>
      <c r="II98">
        <v>1.4455</v>
      </c>
      <c r="IJ98">
        <v>0.132664</v>
      </c>
      <c r="IK98">
        <v>-0.00377301</v>
      </c>
      <c r="IL98">
        <v>7.13945E-05</v>
      </c>
      <c r="IM98">
        <v>-10</v>
      </c>
      <c r="IN98">
        <v>1836</v>
      </c>
      <c r="IO98">
        <v>-0</v>
      </c>
      <c r="IP98">
        <v>23</v>
      </c>
      <c r="IQ98">
        <v>2</v>
      </c>
      <c r="IR98">
        <v>2</v>
      </c>
      <c r="IS98">
        <v>3.96484</v>
      </c>
      <c r="IT98">
        <v>2.36816</v>
      </c>
      <c r="IU98">
        <v>1.42578</v>
      </c>
      <c r="IV98">
        <v>2.28271</v>
      </c>
      <c r="IW98">
        <v>1.54785</v>
      </c>
      <c r="IX98">
        <v>2.40967</v>
      </c>
      <c r="IY98">
        <v>43.3176</v>
      </c>
      <c r="IZ98">
        <v>15.4892</v>
      </c>
      <c r="JA98">
        <v>18</v>
      </c>
      <c r="JB98">
        <v>639.897</v>
      </c>
      <c r="JC98">
        <v>389.651</v>
      </c>
      <c r="JD98">
        <v>23.3909</v>
      </c>
      <c r="JE98">
        <v>31.9151</v>
      </c>
      <c r="JF98">
        <v>30.0013</v>
      </c>
      <c r="JG98">
        <v>31.7599</v>
      </c>
      <c r="JH98">
        <v>31.689</v>
      </c>
      <c r="JI98">
        <v>79.3771</v>
      </c>
      <c r="JJ98">
        <v>35.0257</v>
      </c>
      <c r="JK98">
        <v>0</v>
      </c>
      <c r="JL98">
        <v>23.368</v>
      </c>
      <c r="JM98">
        <v>2028.73</v>
      </c>
      <c r="JN98">
        <v>14.3066</v>
      </c>
      <c r="JO98">
        <v>94.93089999999999</v>
      </c>
      <c r="JP98">
        <v>100.048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2022-07-19T19:12:09Z</dcterms:created>
  <dcterms:modified xsi:type="dcterms:W3CDTF">2022-07-19T19:12:09Z</dcterms:modified>
</cp:coreProperties>
</file>