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"/>
    </mc:Choice>
  </mc:AlternateContent>
  <xr:revisionPtr revIDLastSave="0" documentId="13_ncr:1_{511AB414-0D3F-A34D-A8FE-DF7C22807F74}" xr6:coauthVersionLast="47" xr6:coauthVersionMax="47" xr10:uidLastSave="{00000000-0000-0000-0000-000000000000}"/>
  <bookViews>
    <workbookView xWindow="240" yWindow="500" windowWidth="21860" windowHeight="137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G61" i="1" l="1"/>
  <c r="Y61" i="1" s="1"/>
  <c r="CF61" i="1"/>
  <c r="CD61" i="1"/>
  <c r="CE61" i="1" s="1"/>
  <c r="BN61" i="1" s="1"/>
  <c r="BP61" i="1" s="1"/>
  <c r="CA61" i="1"/>
  <c r="BZ61" i="1"/>
  <c r="BR61" i="1"/>
  <c r="BL61" i="1"/>
  <c r="BF61" i="1"/>
  <c r="BS61" i="1" s="1"/>
  <c r="BV61" i="1" s="1"/>
  <c r="BA61" i="1"/>
  <c r="AY61" i="1" s="1"/>
  <c r="AR61" i="1"/>
  <c r="AM61" i="1"/>
  <c r="AE61" i="1"/>
  <c r="AD61" i="1"/>
  <c r="AC61" i="1" s="1"/>
  <c r="V61" i="1"/>
  <c r="CG60" i="1"/>
  <c r="CF60" i="1"/>
  <c r="CD60" i="1"/>
  <c r="CA60" i="1"/>
  <c r="BZ60" i="1"/>
  <c r="BR60" i="1"/>
  <c r="BL60" i="1"/>
  <c r="BF60" i="1"/>
  <c r="BS60" i="1" s="1"/>
  <c r="BV60" i="1" s="1"/>
  <c r="BA60" i="1"/>
  <c r="AY60" i="1"/>
  <c r="AZ60" i="1" s="1"/>
  <c r="AR60" i="1"/>
  <c r="AM60" i="1"/>
  <c r="AK60" i="1"/>
  <c r="AE60" i="1"/>
  <c r="AC60" i="1" s="1"/>
  <c r="AD60" i="1"/>
  <c r="V60" i="1"/>
  <c r="T60" i="1"/>
  <c r="Q60" i="1"/>
  <c r="P60" i="1"/>
  <c r="BO60" i="1" s="1"/>
  <c r="CG59" i="1"/>
  <c r="CF59" i="1"/>
  <c r="CD59" i="1"/>
  <c r="CA59" i="1"/>
  <c r="BZ59" i="1"/>
  <c r="BR59" i="1"/>
  <c r="BL59" i="1"/>
  <c r="BF59" i="1"/>
  <c r="BS59" i="1" s="1"/>
  <c r="BV59" i="1" s="1"/>
  <c r="BA59" i="1"/>
  <c r="AZ59" i="1"/>
  <c r="AY59" i="1"/>
  <c r="AR59" i="1"/>
  <c r="AM59" i="1"/>
  <c r="AL59" i="1"/>
  <c r="O59" i="1" s="1"/>
  <c r="AK59" i="1"/>
  <c r="AE59" i="1"/>
  <c r="AD59" i="1"/>
  <c r="AC59" i="1" s="1"/>
  <c r="V59" i="1"/>
  <c r="T59" i="1"/>
  <c r="Q59" i="1"/>
  <c r="P59" i="1"/>
  <c r="BO59" i="1" s="1"/>
  <c r="N59" i="1"/>
  <c r="CG58" i="1"/>
  <c r="CF58" i="1"/>
  <c r="CD58" i="1"/>
  <c r="CA58" i="1"/>
  <c r="BZ58" i="1"/>
  <c r="BX58" i="1"/>
  <c r="CB58" i="1" s="1"/>
  <c r="CC58" i="1" s="1"/>
  <c r="BV58" i="1"/>
  <c r="BR58" i="1"/>
  <c r="BL58" i="1"/>
  <c r="BF58" i="1"/>
  <c r="BS58" i="1" s="1"/>
  <c r="BA58" i="1"/>
  <c r="AY58" i="1" s="1"/>
  <c r="AZ58" i="1"/>
  <c r="AR58" i="1"/>
  <c r="AM58" i="1"/>
  <c r="AL58" i="1"/>
  <c r="O58" i="1" s="1"/>
  <c r="AE58" i="1"/>
  <c r="AD58" i="1"/>
  <c r="AC58" i="1" s="1"/>
  <c r="V58" i="1"/>
  <c r="T58" i="1"/>
  <c r="N58" i="1"/>
  <c r="CG57" i="1"/>
  <c r="CF57" i="1"/>
  <c r="CD57" i="1"/>
  <c r="CA57" i="1"/>
  <c r="BZ57" i="1"/>
  <c r="BV57" i="1"/>
  <c r="BR57" i="1"/>
  <c r="BL57" i="1"/>
  <c r="BF57" i="1"/>
  <c r="BS57" i="1" s="1"/>
  <c r="BA57" i="1"/>
  <c r="AZ57" i="1"/>
  <c r="AY57" i="1"/>
  <c r="AR57" i="1"/>
  <c r="AM57" i="1"/>
  <c r="AL57" i="1"/>
  <c r="O57" i="1" s="1"/>
  <c r="N57" i="1" s="1"/>
  <c r="AK57" i="1"/>
  <c r="AE57" i="1"/>
  <c r="AD57" i="1"/>
  <c r="AC57" i="1" s="1"/>
  <c r="V57" i="1"/>
  <c r="T57" i="1"/>
  <c r="Q57" i="1"/>
  <c r="P57" i="1"/>
  <c r="BO57" i="1" s="1"/>
  <c r="CG56" i="1"/>
  <c r="CF56" i="1"/>
  <c r="CD56" i="1"/>
  <c r="CA56" i="1"/>
  <c r="BZ56" i="1"/>
  <c r="BR56" i="1"/>
  <c r="BL56" i="1"/>
  <c r="BF56" i="1"/>
  <c r="BS56" i="1" s="1"/>
  <c r="BV56" i="1" s="1"/>
  <c r="BA56" i="1"/>
  <c r="AY56" i="1" s="1"/>
  <c r="AZ56" i="1"/>
  <c r="AR56" i="1"/>
  <c r="AM56" i="1"/>
  <c r="AL56" i="1"/>
  <c r="O56" i="1" s="1"/>
  <c r="AE56" i="1"/>
  <c r="AD56" i="1"/>
  <c r="AC56" i="1" s="1"/>
  <c r="V56" i="1"/>
  <c r="N56" i="1"/>
  <c r="CG55" i="1"/>
  <c r="CF55" i="1"/>
  <c r="CD55" i="1"/>
  <c r="CA55" i="1"/>
  <c r="BZ55" i="1"/>
  <c r="BV55" i="1"/>
  <c r="BX55" i="1" s="1"/>
  <c r="CB55" i="1" s="1"/>
  <c r="CC55" i="1" s="1"/>
  <c r="BR55" i="1"/>
  <c r="BL55" i="1"/>
  <c r="BF55" i="1"/>
  <c r="BS55" i="1" s="1"/>
  <c r="BA55" i="1"/>
  <c r="AZ55" i="1"/>
  <c r="AY55" i="1"/>
  <c r="AR55" i="1"/>
  <c r="AM55" i="1"/>
  <c r="AL55" i="1"/>
  <c r="O55" i="1" s="1"/>
  <c r="N55" i="1" s="1"/>
  <c r="AK55" i="1"/>
  <c r="AE55" i="1"/>
  <c r="AD55" i="1"/>
  <c r="AC55" i="1" s="1"/>
  <c r="V55" i="1"/>
  <c r="T55" i="1"/>
  <c r="Q55" i="1"/>
  <c r="P55" i="1"/>
  <c r="BO55" i="1" s="1"/>
  <c r="CG54" i="1"/>
  <c r="CF54" i="1"/>
  <c r="CD54" i="1"/>
  <c r="CA54" i="1"/>
  <c r="BZ54" i="1"/>
  <c r="BR54" i="1"/>
  <c r="BL54" i="1"/>
  <c r="BF54" i="1"/>
  <c r="BS54" i="1" s="1"/>
  <c r="BV54" i="1" s="1"/>
  <c r="BA54" i="1"/>
  <c r="AY54" i="1" s="1"/>
  <c r="AZ54" i="1" s="1"/>
  <c r="AR54" i="1"/>
  <c r="AM54" i="1"/>
  <c r="AL54" i="1"/>
  <c r="O54" i="1" s="1"/>
  <c r="N54" i="1" s="1"/>
  <c r="AE54" i="1"/>
  <c r="AD54" i="1"/>
  <c r="V54" i="1"/>
  <c r="CG53" i="1"/>
  <c r="CF53" i="1"/>
  <c r="CE53" i="1" s="1"/>
  <c r="BN53" i="1" s="1"/>
  <c r="BP53" i="1" s="1"/>
  <c r="CD53" i="1"/>
  <c r="CA53" i="1"/>
  <c r="BZ53" i="1"/>
  <c r="BV53" i="1"/>
  <c r="BY53" i="1" s="1"/>
  <c r="BR53" i="1"/>
  <c r="BL53" i="1"/>
  <c r="BF53" i="1"/>
  <c r="BS53" i="1" s="1"/>
  <c r="BA53" i="1"/>
  <c r="AZ53" i="1"/>
  <c r="AY53" i="1"/>
  <c r="AR53" i="1"/>
  <c r="AM53" i="1"/>
  <c r="AL53" i="1"/>
  <c r="O53" i="1" s="1"/>
  <c r="N53" i="1" s="1"/>
  <c r="AK53" i="1"/>
  <c r="P53" i="1" s="1"/>
  <c r="BO53" i="1" s="1"/>
  <c r="BQ53" i="1" s="1"/>
  <c r="AE53" i="1"/>
  <c r="AD53" i="1"/>
  <c r="AC53" i="1"/>
  <c r="Y53" i="1"/>
  <c r="V53" i="1"/>
  <c r="T53" i="1"/>
  <c r="Q53" i="1"/>
  <c r="CG52" i="1"/>
  <c r="Y52" i="1" s="1"/>
  <c r="CF52" i="1"/>
  <c r="CD52" i="1"/>
  <c r="CA52" i="1"/>
  <c r="BZ52" i="1"/>
  <c r="BR52" i="1"/>
  <c r="BL52" i="1"/>
  <c r="BF52" i="1"/>
  <c r="BS52" i="1" s="1"/>
  <c r="BV52" i="1" s="1"/>
  <c r="BA52" i="1"/>
  <c r="AY52" i="1"/>
  <c r="AZ52" i="1" s="1"/>
  <c r="AR52" i="1"/>
  <c r="AM52" i="1"/>
  <c r="AK52" i="1"/>
  <c r="AE52" i="1"/>
  <c r="AD52" i="1"/>
  <c r="AC52" i="1"/>
  <c r="V52" i="1"/>
  <c r="T52" i="1"/>
  <c r="Q52" i="1"/>
  <c r="P52" i="1"/>
  <c r="BO52" i="1" s="1"/>
  <c r="CG51" i="1"/>
  <c r="Y51" i="1" s="1"/>
  <c r="CF51" i="1"/>
  <c r="CE51" i="1" s="1"/>
  <c r="BN51" i="1" s="1"/>
  <c r="CD51" i="1"/>
  <c r="CA51" i="1"/>
  <c r="BZ51" i="1"/>
  <c r="BS51" i="1"/>
  <c r="BV51" i="1" s="1"/>
  <c r="BR51" i="1"/>
  <c r="BL51" i="1"/>
  <c r="BF51" i="1"/>
  <c r="BA51" i="1"/>
  <c r="AY51" i="1" s="1"/>
  <c r="AZ51" i="1"/>
  <c r="AR51" i="1"/>
  <c r="AM51" i="1"/>
  <c r="AL51" i="1"/>
  <c r="O51" i="1" s="1"/>
  <c r="AE51" i="1"/>
  <c r="AD51" i="1"/>
  <c r="AC51" i="1" s="1"/>
  <c r="V51" i="1"/>
  <c r="N51" i="1"/>
  <c r="CG50" i="1"/>
  <c r="CF50" i="1"/>
  <c r="CD50" i="1"/>
  <c r="CA50" i="1"/>
  <c r="BZ50" i="1"/>
  <c r="BR50" i="1"/>
  <c r="BL50" i="1"/>
  <c r="BF50" i="1"/>
  <c r="BS50" i="1" s="1"/>
  <c r="BV50" i="1" s="1"/>
  <c r="BA50" i="1"/>
  <c r="AY50" i="1"/>
  <c r="AZ50" i="1" s="1"/>
  <c r="AR50" i="1"/>
  <c r="AM50" i="1"/>
  <c r="AK50" i="1"/>
  <c r="AE50" i="1"/>
  <c r="AD50" i="1"/>
  <c r="AC50" i="1"/>
  <c r="V50" i="1"/>
  <c r="T50" i="1"/>
  <c r="Q50" i="1"/>
  <c r="P50" i="1"/>
  <c r="BO50" i="1" s="1"/>
  <c r="CG49" i="1"/>
  <c r="Y49" i="1" s="1"/>
  <c r="CF49" i="1"/>
  <c r="CD49" i="1"/>
  <c r="CA49" i="1"/>
  <c r="BZ49" i="1"/>
  <c r="BS49" i="1"/>
  <c r="BV49" i="1" s="1"/>
  <c r="BR49" i="1"/>
  <c r="BL49" i="1"/>
  <c r="BF49" i="1"/>
  <c r="BA49" i="1"/>
  <c r="AY49" i="1" s="1"/>
  <c r="AR49" i="1"/>
  <c r="AM49" i="1"/>
  <c r="AL49" i="1"/>
  <c r="O49" i="1" s="1"/>
  <c r="N49" i="1" s="1"/>
  <c r="AE49" i="1"/>
  <c r="AD49" i="1"/>
  <c r="AC49" i="1" s="1"/>
  <c r="V49" i="1"/>
  <c r="CG48" i="1"/>
  <c r="CF48" i="1"/>
  <c r="CD48" i="1"/>
  <c r="Y48" i="1" s="1"/>
  <c r="CA48" i="1"/>
  <c r="BZ48" i="1"/>
  <c r="BV48" i="1"/>
  <c r="BR48" i="1"/>
  <c r="BL48" i="1"/>
  <c r="BF48" i="1"/>
  <c r="BS48" i="1" s="1"/>
  <c r="BA48" i="1"/>
  <c r="AY48" i="1"/>
  <c r="AR48" i="1"/>
  <c r="AM48" i="1"/>
  <c r="AK48" i="1"/>
  <c r="AE48" i="1"/>
  <c r="AD48" i="1"/>
  <c r="AC48" i="1"/>
  <c r="V48" i="1"/>
  <c r="T48" i="1"/>
  <c r="Q48" i="1"/>
  <c r="P48" i="1"/>
  <c r="BO48" i="1" s="1"/>
  <c r="CG47" i="1"/>
  <c r="CF47" i="1"/>
  <c r="CD47" i="1"/>
  <c r="CA47" i="1"/>
  <c r="BZ47" i="1"/>
  <c r="BY47" i="1"/>
  <c r="BS47" i="1"/>
  <c r="BV47" i="1" s="1"/>
  <c r="BW47" i="1" s="1"/>
  <c r="BR47" i="1"/>
  <c r="BL47" i="1"/>
  <c r="BF47" i="1"/>
  <c r="BA47" i="1"/>
  <c r="AY47" i="1" s="1"/>
  <c r="AK47" i="1" s="1"/>
  <c r="AR47" i="1"/>
  <c r="AM47" i="1"/>
  <c r="AL47" i="1"/>
  <c r="O47" i="1" s="1"/>
  <c r="N47" i="1" s="1"/>
  <c r="AE47" i="1"/>
  <c r="AD47" i="1"/>
  <c r="AC47" i="1" s="1"/>
  <c r="Y47" i="1"/>
  <c r="V47" i="1"/>
  <c r="T47" i="1"/>
  <c r="P47" i="1"/>
  <c r="BO47" i="1" s="1"/>
  <c r="CG46" i="1"/>
  <c r="CF46" i="1"/>
  <c r="CD46" i="1"/>
  <c r="CE46" i="1" s="1"/>
  <c r="BN46" i="1" s="1"/>
  <c r="BP46" i="1" s="1"/>
  <c r="CA46" i="1"/>
  <c r="BZ46" i="1"/>
  <c r="BR46" i="1"/>
  <c r="BL46" i="1"/>
  <c r="BF46" i="1"/>
  <c r="BS46" i="1" s="1"/>
  <c r="BV46" i="1" s="1"/>
  <c r="BA46" i="1"/>
  <c r="AY46" i="1" s="1"/>
  <c r="AR46" i="1"/>
  <c r="AM46" i="1"/>
  <c r="AE46" i="1"/>
  <c r="AD46" i="1"/>
  <c r="AC46" i="1" s="1"/>
  <c r="V46" i="1"/>
  <c r="CG45" i="1"/>
  <c r="CF45" i="1"/>
  <c r="CD45" i="1"/>
  <c r="CE45" i="1" s="1"/>
  <c r="BN45" i="1" s="1"/>
  <c r="BP45" i="1" s="1"/>
  <c r="CA45" i="1"/>
  <c r="BZ45" i="1"/>
  <c r="BR45" i="1"/>
  <c r="BL45" i="1"/>
  <c r="BF45" i="1"/>
  <c r="BS45" i="1" s="1"/>
  <c r="BV45" i="1" s="1"/>
  <c r="BA45" i="1"/>
  <c r="AZ45" i="1"/>
  <c r="AY45" i="1"/>
  <c r="AR45" i="1"/>
  <c r="AM45" i="1"/>
  <c r="AL45" i="1"/>
  <c r="O45" i="1" s="1"/>
  <c r="N45" i="1" s="1"/>
  <c r="AK45" i="1"/>
  <c r="AE45" i="1"/>
  <c r="AD45" i="1"/>
  <c r="AC45" i="1" s="1"/>
  <c r="V45" i="1"/>
  <c r="T45" i="1"/>
  <c r="Q45" i="1"/>
  <c r="P45" i="1"/>
  <c r="BO45" i="1" s="1"/>
  <c r="BQ45" i="1" s="1"/>
  <c r="CG44" i="1"/>
  <c r="CF44" i="1"/>
  <c r="CD44" i="1"/>
  <c r="CE44" i="1" s="1"/>
  <c r="BN44" i="1" s="1"/>
  <c r="BP44" i="1" s="1"/>
  <c r="CA44" i="1"/>
  <c r="BZ44" i="1"/>
  <c r="BR44" i="1"/>
  <c r="BL44" i="1"/>
  <c r="BF44" i="1"/>
  <c r="BS44" i="1" s="1"/>
  <c r="BV44" i="1" s="1"/>
  <c r="BA44" i="1"/>
  <c r="AY44" i="1" s="1"/>
  <c r="AR44" i="1"/>
  <c r="AM44" i="1"/>
  <c r="AE44" i="1"/>
  <c r="AD44" i="1"/>
  <c r="AC44" i="1" s="1"/>
  <c r="V44" i="1"/>
  <c r="CG43" i="1"/>
  <c r="CF43" i="1"/>
  <c r="CD43" i="1"/>
  <c r="CE43" i="1" s="1"/>
  <c r="BN43" i="1" s="1"/>
  <c r="BP43" i="1" s="1"/>
  <c r="CA43" i="1"/>
  <c r="BZ43" i="1"/>
  <c r="BR43" i="1"/>
  <c r="BL43" i="1"/>
  <c r="BF43" i="1"/>
  <c r="BS43" i="1" s="1"/>
  <c r="BV43" i="1" s="1"/>
  <c r="BA43" i="1"/>
  <c r="AZ43" i="1"/>
  <c r="AY43" i="1"/>
  <c r="AR43" i="1"/>
  <c r="AM43" i="1"/>
  <c r="AL43" i="1"/>
  <c r="O43" i="1" s="1"/>
  <c r="N43" i="1" s="1"/>
  <c r="AK43" i="1"/>
  <c r="AE43" i="1"/>
  <c r="AD43" i="1"/>
  <c r="AC43" i="1" s="1"/>
  <c r="V43" i="1"/>
  <c r="T43" i="1"/>
  <c r="Q43" i="1"/>
  <c r="P43" i="1"/>
  <c r="BO43" i="1" s="1"/>
  <c r="CG42" i="1"/>
  <c r="CF42" i="1"/>
  <c r="CD42" i="1"/>
  <c r="CA42" i="1"/>
  <c r="BZ42" i="1"/>
  <c r="BR42" i="1"/>
  <c r="BL42" i="1"/>
  <c r="BF42" i="1"/>
  <c r="BS42" i="1" s="1"/>
  <c r="BV42" i="1" s="1"/>
  <c r="BA42" i="1"/>
  <c r="AY42" i="1" s="1"/>
  <c r="AZ42" i="1" s="1"/>
  <c r="AR42" i="1"/>
  <c r="AM42" i="1"/>
  <c r="AL42" i="1"/>
  <c r="O42" i="1" s="1"/>
  <c r="N42" i="1" s="1"/>
  <c r="AE42" i="1"/>
  <c r="AD42" i="1"/>
  <c r="AC42" i="1" s="1"/>
  <c r="V42" i="1"/>
  <c r="CG41" i="1"/>
  <c r="CF41" i="1"/>
  <c r="CD41" i="1"/>
  <c r="CA41" i="1"/>
  <c r="BZ41" i="1"/>
  <c r="BX41" i="1"/>
  <c r="CB41" i="1" s="1"/>
  <c r="CC41" i="1" s="1"/>
  <c r="BV41" i="1"/>
  <c r="BR41" i="1"/>
  <c r="BL41" i="1"/>
  <c r="BF41" i="1"/>
  <c r="BS41" i="1" s="1"/>
  <c r="BA41" i="1"/>
  <c r="AZ41" i="1"/>
  <c r="AY41" i="1"/>
  <c r="AR41" i="1"/>
  <c r="AM41" i="1"/>
  <c r="AL41" i="1"/>
  <c r="O41" i="1" s="1"/>
  <c r="N41" i="1" s="1"/>
  <c r="AK41" i="1"/>
  <c r="AE41" i="1"/>
  <c r="AD41" i="1"/>
  <c r="AC41" i="1" s="1"/>
  <c r="V41" i="1"/>
  <c r="T41" i="1"/>
  <c r="Q41" i="1"/>
  <c r="P41" i="1"/>
  <c r="BO41" i="1" s="1"/>
  <c r="CG40" i="1"/>
  <c r="CF40" i="1"/>
  <c r="CD40" i="1"/>
  <c r="CA40" i="1"/>
  <c r="BZ40" i="1"/>
  <c r="BR40" i="1"/>
  <c r="BL40" i="1"/>
  <c r="BF40" i="1"/>
  <c r="BS40" i="1" s="1"/>
  <c r="BV40" i="1" s="1"/>
  <c r="BA40" i="1"/>
  <c r="AY40" i="1" s="1"/>
  <c r="AZ40" i="1"/>
  <c r="AR40" i="1"/>
  <c r="AM40" i="1"/>
  <c r="AL40" i="1"/>
  <c r="O40" i="1" s="1"/>
  <c r="AE40" i="1"/>
  <c r="AD40" i="1"/>
  <c r="AC40" i="1" s="1"/>
  <c r="V40" i="1"/>
  <c r="T40" i="1"/>
  <c r="N40" i="1"/>
  <c r="CG39" i="1"/>
  <c r="CF39" i="1"/>
  <c r="CD39" i="1"/>
  <c r="CA39" i="1"/>
  <c r="BZ39" i="1"/>
  <c r="BR39" i="1"/>
  <c r="BL39" i="1"/>
  <c r="BF39" i="1"/>
  <c r="BS39" i="1" s="1"/>
  <c r="BV39" i="1" s="1"/>
  <c r="BA39" i="1"/>
  <c r="AZ39" i="1"/>
  <c r="AY39" i="1"/>
  <c r="AR39" i="1"/>
  <c r="AM39" i="1"/>
  <c r="AL39" i="1"/>
  <c r="O39" i="1" s="1"/>
  <c r="AK39" i="1"/>
  <c r="AE39" i="1"/>
  <c r="AD39" i="1"/>
  <c r="AC39" i="1" s="1"/>
  <c r="V39" i="1"/>
  <c r="T39" i="1"/>
  <c r="Q39" i="1"/>
  <c r="P39" i="1"/>
  <c r="BO39" i="1" s="1"/>
  <c r="N39" i="1"/>
  <c r="CG38" i="1"/>
  <c r="CF38" i="1"/>
  <c r="CD38" i="1"/>
  <c r="CA38" i="1"/>
  <c r="BZ38" i="1"/>
  <c r="BR38" i="1"/>
  <c r="BL38" i="1"/>
  <c r="BF38" i="1"/>
  <c r="BS38" i="1" s="1"/>
  <c r="BV38" i="1" s="1"/>
  <c r="BA38" i="1"/>
  <c r="AY38" i="1"/>
  <c r="T38" i="1" s="1"/>
  <c r="AR38" i="1"/>
  <c r="AM38" i="1"/>
  <c r="AK38" i="1"/>
  <c r="P38" i="1" s="1"/>
  <c r="BO38" i="1" s="1"/>
  <c r="AE38" i="1"/>
  <c r="AD38" i="1"/>
  <c r="AC38" i="1"/>
  <c r="Y38" i="1"/>
  <c r="V38" i="1"/>
  <c r="Q38" i="1"/>
  <c r="CG37" i="1"/>
  <c r="Y37" i="1" s="1"/>
  <c r="CF37" i="1"/>
  <c r="CD37" i="1"/>
  <c r="CE37" i="1" s="1"/>
  <c r="BN37" i="1" s="1"/>
  <c r="BP37" i="1" s="1"/>
  <c r="CA37" i="1"/>
  <c r="BZ37" i="1"/>
  <c r="BS37" i="1"/>
  <c r="BV37" i="1" s="1"/>
  <c r="BR37" i="1"/>
  <c r="BL37" i="1"/>
  <c r="BF37" i="1"/>
  <c r="BA37" i="1"/>
  <c r="AY37" i="1" s="1"/>
  <c r="AR37" i="1"/>
  <c r="AM37" i="1"/>
  <c r="AE37" i="1"/>
  <c r="AD37" i="1"/>
  <c r="AC37" i="1" s="1"/>
  <c r="V37" i="1"/>
  <c r="CG36" i="1"/>
  <c r="CF36" i="1"/>
  <c r="CE36" i="1"/>
  <c r="BN36" i="1" s="1"/>
  <c r="CD36" i="1"/>
  <c r="CA36" i="1"/>
  <c r="BZ36" i="1"/>
  <c r="BR36" i="1"/>
  <c r="BL36" i="1"/>
  <c r="BP36" i="1" s="1"/>
  <c r="BF36" i="1"/>
  <c r="BS36" i="1" s="1"/>
  <c r="BV36" i="1" s="1"/>
  <c r="BA36" i="1"/>
  <c r="AY36" i="1"/>
  <c r="T36" i="1" s="1"/>
  <c r="AR36" i="1"/>
  <c r="AM36" i="1"/>
  <c r="AK36" i="1"/>
  <c r="P36" i="1" s="1"/>
  <c r="BO36" i="1" s="1"/>
  <c r="BQ36" i="1" s="1"/>
  <c r="AE36" i="1"/>
  <c r="AD36" i="1"/>
  <c r="AC36" i="1"/>
  <c r="Y36" i="1"/>
  <c r="V36" i="1"/>
  <c r="Q36" i="1"/>
  <c r="CG35" i="1"/>
  <c r="CF35" i="1"/>
  <c r="CD35" i="1"/>
  <c r="CE35" i="1" s="1"/>
  <c r="BN35" i="1" s="1"/>
  <c r="BP35" i="1" s="1"/>
  <c r="CA35" i="1"/>
  <c r="BZ35" i="1"/>
  <c r="BS35" i="1"/>
  <c r="BV35" i="1" s="1"/>
  <c r="BR35" i="1"/>
  <c r="BL35" i="1"/>
  <c r="BF35" i="1"/>
  <c r="BA35" i="1"/>
  <c r="AY35" i="1" s="1"/>
  <c r="AR35" i="1"/>
  <c r="AM35" i="1"/>
  <c r="AE35" i="1"/>
  <c r="AD35" i="1"/>
  <c r="AC35" i="1" s="1"/>
  <c r="V35" i="1"/>
  <c r="CG34" i="1"/>
  <c r="CF34" i="1"/>
  <c r="CE34" i="1"/>
  <c r="BN34" i="1" s="1"/>
  <c r="CD34" i="1"/>
  <c r="CA34" i="1"/>
  <c r="BZ34" i="1"/>
  <c r="BR34" i="1"/>
  <c r="BL34" i="1"/>
  <c r="BF34" i="1"/>
  <c r="BS34" i="1" s="1"/>
  <c r="BV34" i="1" s="1"/>
  <c r="BA34" i="1"/>
  <c r="AY34" i="1"/>
  <c r="T34" i="1" s="1"/>
  <c r="AR34" i="1"/>
  <c r="AM34" i="1"/>
  <c r="AK34" i="1"/>
  <c r="P34" i="1" s="1"/>
  <c r="BO34" i="1" s="1"/>
  <c r="AE34" i="1"/>
  <c r="AD34" i="1"/>
  <c r="AC34" i="1"/>
  <c r="Y34" i="1"/>
  <c r="V34" i="1"/>
  <c r="Q34" i="1"/>
  <c r="CG33" i="1"/>
  <c r="CF33" i="1"/>
  <c r="CD33" i="1"/>
  <c r="CE33" i="1" s="1"/>
  <c r="BN33" i="1" s="1"/>
  <c r="BP33" i="1" s="1"/>
  <c r="CA33" i="1"/>
  <c r="BZ33" i="1"/>
  <c r="BS33" i="1"/>
  <c r="BV33" i="1" s="1"/>
  <c r="BR33" i="1"/>
  <c r="BL33" i="1"/>
  <c r="BF33" i="1"/>
  <c r="BA33" i="1"/>
  <c r="AY33" i="1" s="1"/>
  <c r="AR33" i="1"/>
  <c r="AM33" i="1"/>
  <c r="AE33" i="1"/>
  <c r="AD33" i="1"/>
  <c r="AC33" i="1" s="1"/>
  <c r="V33" i="1"/>
  <c r="CG32" i="1"/>
  <c r="CF32" i="1"/>
  <c r="CE32" i="1"/>
  <c r="BN32" i="1" s="1"/>
  <c r="CD32" i="1"/>
  <c r="CA32" i="1"/>
  <c r="BZ32" i="1"/>
  <c r="BR32" i="1"/>
  <c r="BL32" i="1"/>
  <c r="BP32" i="1" s="1"/>
  <c r="BF32" i="1"/>
  <c r="BS32" i="1" s="1"/>
  <c r="BV32" i="1" s="1"/>
  <c r="BA32" i="1"/>
  <c r="AY32" i="1"/>
  <c r="AZ32" i="1" s="1"/>
  <c r="AR32" i="1"/>
  <c r="AM32" i="1"/>
  <c r="AK32" i="1"/>
  <c r="AE32" i="1"/>
  <c r="AD32" i="1"/>
  <c r="AC32" i="1"/>
  <c r="Y32" i="1"/>
  <c r="V32" i="1"/>
  <c r="T32" i="1"/>
  <c r="Q32" i="1"/>
  <c r="P32" i="1"/>
  <c r="BO32" i="1" s="1"/>
  <c r="CG31" i="1"/>
  <c r="CF31" i="1"/>
  <c r="CD31" i="1"/>
  <c r="CE31" i="1" s="1"/>
  <c r="BN31" i="1" s="1"/>
  <c r="BP31" i="1" s="1"/>
  <c r="CA31" i="1"/>
  <c r="BZ31" i="1"/>
  <c r="BS31" i="1"/>
  <c r="BV31" i="1" s="1"/>
  <c r="BR31" i="1"/>
  <c r="BL31" i="1"/>
  <c r="BF31" i="1"/>
  <c r="BA31" i="1"/>
  <c r="AY31" i="1" s="1"/>
  <c r="AR31" i="1"/>
  <c r="AM31" i="1"/>
  <c r="AE31" i="1"/>
  <c r="AD31" i="1"/>
  <c r="AC31" i="1" s="1"/>
  <c r="V31" i="1"/>
  <c r="CG30" i="1"/>
  <c r="CF30" i="1"/>
  <c r="CD30" i="1"/>
  <c r="CE30" i="1" s="1"/>
  <c r="BN30" i="1" s="1"/>
  <c r="CA30" i="1"/>
  <c r="BZ30" i="1"/>
  <c r="BR30" i="1"/>
  <c r="BL30" i="1"/>
  <c r="BP30" i="1" s="1"/>
  <c r="BF30" i="1"/>
  <c r="BS30" i="1" s="1"/>
  <c r="BV30" i="1" s="1"/>
  <c r="BA30" i="1"/>
  <c r="AY30" i="1"/>
  <c r="AZ30" i="1" s="1"/>
  <c r="AR30" i="1"/>
  <c r="AM30" i="1"/>
  <c r="AK30" i="1"/>
  <c r="AE30" i="1"/>
  <c r="AD30" i="1"/>
  <c r="AC30" i="1"/>
  <c r="Y30" i="1"/>
  <c r="V30" i="1"/>
  <c r="T30" i="1"/>
  <c r="Q30" i="1"/>
  <c r="P30" i="1"/>
  <c r="BO30" i="1" s="1"/>
  <c r="CG29" i="1"/>
  <c r="CF29" i="1"/>
  <c r="CD29" i="1"/>
  <c r="CE29" i="1" s="1"/>
  <c r="BN29" i="1" s="1"/>
  <c r="BP29" i="1" s="1"/>
  <c r="CA29" i="1"/>
  <c r="BZ29" i="1"/>
  <c r="BS29" i="1"/>
  <c r="BV29" i="1" s="1"/>
  <c r="BR29" i="1"/>
  <c r="BL29" i="1"/>
  <c r="BF29" i="1"/>
  <c r="BA29" i="1"/>
  <c r="AY29" i="1" s="1"/>
  <c r="AR29" i="1"/>
  <c r="AM29" i="1"/>
  <c r="AE29" i="1"/>
  <c r="AD29" i="1"/>
  <c r="AC29" i="1" s="1"/>
  <c r="V29" i="1"/>
  <c r="CG28" i="1"/>
  <c r="CF28" i="1"/>
  <c r="CD28" i="1"/>
  <c r="CE28" i="1" s="1"/>
  <c r="BN28" i="1" s="1"/>
  <c r="BP28" i="1" s="1"/>
  <c r="CA28" i="1"/>
  <c r="BZ28" i="1"/>
  <c r="BR28" i="1"/>
  <c r="BL28" i="1"/>
  <c r="BF28" i="1"/>
  <c r="BS28" i="1" s="1"/>
  <c r="BV28" i="1" s="1"/>
  <c r="BA28" i="1"/>
  <c r="AY28" i="1"/>
  <c r="AZ28" i="1" s="1"/>
  <c r="AR28" i="1"/>
  <c r="AM28" i="1"/>
  <c r="AK28" i="1"/>
  <c r="AE28" i="1"/>
  <c r="AD28" i="1"/>
  <c r="AC28" i="1"/>
  <c r="Y28" i="1"/>
  <c r="V28" i="1"/>
  <c r="T28" i="1"/>
  <c r="Q28" i="1"/>
  <c r="P28" i="1"/>
  <c r="BO28" i="1" s="1"/>
  <c r="CG27" i="1"/>
  <c r="CF27" i="1"/>
  <c r="CD27" i="1"/>
  <c r="CE27" i="1" s="1"/>
  <c r="BN27" i="1" s="1"/>
  <c r="BP27" i="1" s="1"/>
  <c r="CA27" i="1"/>
  <c r="BZ27" i="1"/>
  <c r="BS27" i="1"/>
  <c r="BV27" i="1" s="1"/>
  <c r="BW27" i="1" s="1"/>
  <c r="BR27" i="1"/>
  <c r="BL27" i="1"/>
  <c r="BF27" i="1"/>
  <c r="BA27" i="1"/>
  <c r="AY27" i="1" s="1"/>
  <c r="AZ27" i="1" s="1"/>
  <c r="AR27" i="1"/>
  <c r="AM27" i="1"/>
  <c r="AL27" i="1"/>
  <c r="AE27" i="1"/>
  <c r="AD27" i="1"/>
  <c r="V27" i="1"/>
  <c r="O27" i="1"/>
  <c r="N27" i="1" s="1"/>
  <c r="CG26" i="1"/>
  <c r="CF26" i="1"/>
  <c r="CE26" i="1"/>
  <c r="BN26" i="1" s="1"/>
  <c r="CD26" i="1"/>
  <c r="CA26" i="1"/>
  <c r="BZ26" i="1"/>
  <c r="BW26" i="1"/>
  <c r="BV26" i="1"/>
  <c r="BR26" i="1"/>
  <c r="BP26" i="1"/>
  <c r="BL26" i="1"/>
  <c r="BF26" i="1"/>
  <c r="BS26" i="1" s="1"/>
  <c r="BA26" i="1"/>
  <c r="AY26" i="1"/>
  <c r="AK26" i="1" s="1"/>
  <c r="P26" i="1" s="1"/>
  <c r="BO26" i="1" s="1"/>
  <c r="BQ26" i="1" s="1"/>
  <c r="AR26" i="1"/>
  <c r="AM26" i="1"/>
  <c r="AE26" i="1"/>
  <c r="AD26" i="1"/>
  <c r="AC26" i="1"/>
  <c r="Y26" i="1"/>
  <c r="V26" i="1"/>
  <c r="Q26" i="1"/>
  <c r="CG25" i="1"/>
  <c r="CF25" i="1"/>
  <c r="CD25" i="1"/>
  <c r="CE25" i="1" s="1"/>
  <c r="BN25" i="1" s="1"/>
  <c r="BP25" i="1" s="1"/>
  <c r="CA25" i="1"/>
  <c r="BZ25" i="1"/>
  <c r="BS25" i="1"/>
  <c r="BV25" i="1" s="1"/>
  <c r="BW25" i="1" s="1"/>
  <c r="BR25" i="1"/>
  <c r="BL25" i="1"/>
  <c r="BF25" i="1"/>
  <c r="BA25" i="1"/>
  <c r="AY25" i="1" s="1"/>
  <c r="AZ25" i="1" s="1"/>
  <c r="AR25" i="1"/>
  <c r="AM25" i="1"/>
  <c r="AL25" i="1"/>
  <c r="AE25" i="1"/>
  <c r="AD25" i="1"/>
  <c r="V25" i="1"/>
  <c r="O25" i="1"/>
  <c r="N25" i="1" s="1"/>
  <c r="CG24" i="1"/>
  <c r="CF24" i="1"/>
  <c r="CE24" i="1"/>
  <c r="BN24" i="1" s="1"/>
  <c r="BP24" i="1" s="1"/>
  <c r="CD24" i="1"/>
  <c r="CA24" i="1"/>
  <c r="BZ24" i="1"/>
  <c r="BR24" i="1"/>
  <c r="BL24" i="1"/>
  <c r="BF24" i="1"/>
  <c r="BS24" i="1" s="1"/>
  <c r="BV24" i="1" s="1"/>
  <c r="BA24" i="1"/>
  <c r="AZ24" i="1"/>
  <c r="AY24" i="1"/>
  <c r="AR24" i="1"/>
  <c r="AM24" i="1"/>
  <c r="AL24" i="1"/>
  <c r="O24" i="1" s="1"/>
  <c r="N24" i="1" s="1"/>
  <c r="AK24" i="1"/>
  <c r="AE24" i="1"/>
  <c r="AD24" i="1"/>
  <c r="AC24" i="1"/>
  <c r="Y24" i="1"/>
  <c r="V24" i="1"/>
  <c r="T24" i="1"/>
  <c r="Q24" i="1"/>
  <c r="P24" i="1"/>
  <c r="BO24" i="1" s="1"/>
  <c r="CG23" i="1"/>
  <c r="CF23" i="1"/>
  <c r="CD23" i="1"/>
  <c r="CA23" i="1"/>
  <c r="BZ23" i="1"/>
  <c r="BR23" i="1"/>
  <c r="BL23" i="1"/>
  <c r="BF23" i="1"/>
  <c r="BS23" i="1" s="1"/>
  <c r="BV23" i="1" s="1"/>
  <c r="BA23" i="1"/>
  <c r="AY23" i="1" s="1"/>
  <c r="AK23" i="1" s="1"/>
  <c r="AZ23" i="1"/>
  <c r="AR23" i="1"/>
  <c r="AM23" i="1"/>
  <c r="AL23" i="1"/>
  <c r="AE23" i="1"/>
  <c r="AD23" i="1"/>
  <c r="AC23" i="1" s="1"/>
  <c r="V23" i="1"/>
  <c r="T23" i="1"/>
  <c r="Q23" i="1"/>
  <c r="P23" i="1"/>
  <c r="BO23" i="1" s="1"/>
  <c r="O23" i="1"/>
  <c r="N23" i="1"/>
  <c r="AG23" i="1" s="1"/>
  <c r="CG22" i="1"/>
  <c r="CF22" i="1"/>
  <c r="CD22" i="1"/>
  <c r="CE22" i="1" s="1"/>
  <c r="BN22" i="1" s="1"/>
  <c r="BP22" i="1" s="1"/>
  <c r="CA22" i="1"/>
  <c r="BZ22" i="1"/>
  <c r="BR22" i="1"/>
  <c r="BL22" i="1"/>
  <c r="BF22" i="1"/>
  <c r="BS22" i="1" s="1"/>
  <c r="BV22" i="1" s="1"/>
  <c r="BA22" i="1"/>
  <c r="AY22" i="1"/>
  <c r="AK22" i="1" s="1"/>
  <c r="P22" i="1" s="1"/>
  <c r="BO22" i="1" s="1"/>
  <c r="BQ22" i="1" s="1"/>
  <c r="AR22" i="1"/>
  <c r="AM22" i="1"/>
  <c r="AE22" i="1"/>
  <c r="AD22" i="1"/>
  <c r="AC22" i="1"/>
  <c r="V22" i="1"/>
  <c r="T22" i="1"/>
  <c r="Q22" i="1"/>
  <c r="CG21" i="1"/>
  <c r="CF21" i="1"/>
  <c r="CD21" i="1"/>
  <c r="CE21" i="1" s="1"/>
  <c r="BN21" i="1" s="1"/>
  <c r="BP21" i="1" s="1"/>
  <c r="CA21" i="1"/>
  <c r="BZ21" i="1"/>
  <c r="BS21" i="1"/>
  <c r="BV21" i="1" s="1"/>
  <c r="BR21" i="1"/>
  <c r="BL21" i="1"/>
  <c r="BF21" i="1"/>
  <c r="BA21" i="1"/>
  <c r="AY21" i="1" s="1"/>
  <c r="AR21" i="1"/>
  <c r="AM21" i="1"/>
  <c r="AE21" i="1"/>
  <c r="AD21" i="1"/>
  <c r="AC21" i="1" s="1"/>
  <c r="V21" i="1"/>
  <c r="CG20" i="1"/>
  <c r="CF20" i="1"/>
  <c r="CD20" i="1"/>
  <c r="CE20" i="1" s="1"/>
  <c r="BN20" i="1" s="1"/>
  <c r="BP20" i="1" s="1"/>
  <c r="CA20" i="1"/>
  <c r="BZ20" i="1"/>
  <c r="BR20" i="1"/>
  <c r="BL20" i="1"/>
  <c r="BF20" i="1"/>
  <c r="BS20" i="1" s="1"/>
  <c r="BV20" i="1" s="1"/>
  <c r="BA20" i="1"/>
  <c r="AY20" i="1"/>
  <c r="AL20" i="1" s="1"/>
  <c r="O20" i="1" s="1"/>
  <c r="N20" i="1" s="1"/>
  <c r="AR20" i="1"/>
  <c r="AM20" i="1"/>
  <c r="AE20" i="1"/>
  <c r="AD20" i="1"/>
  <c r="AC20" i="1"/>
  <c r="V20" i="1"/>
  <c r="T20" i="1"/>
  <c r="Q20" i="1"/>
  <c r="CG19" i="1"/>
  <c r="CF19" i="1"/>
  <c r="CD19" i="1"/>
  <c r="CE19" i="1" s="1"/>
  <c r="BN19" i="1" s="1"/>
  <c r="BP19" i="1" s="1"/>
  <c r="CA19" i="1"/>
  <c r="BZ19" i="1"/>
  <c r="BS19" i="1"/>
  <c r="BV19" i="1" s="1"/>
  <c r="BR19" i="1"/>
  <c r="BL19" i="1"/>
  <c r="BF19" i="1"/>
  <c r="BA19" i="1"/>
  <c r="AY19" i="1" s="1"/>
  <c r="AR19" i="1"/>
  <c r="AM19" i="1"/>
  <c r="AE19" i="1"/>
  <c r="AD19" i="1"/>
  <c r="AC19" i="1" s="1"/>
  <c r="V19" i="1"/>
  <c r="CG18" i="1"/>
  <c r="CF18" i="1"/>
  <c r="CD18" i="1"/>
  <c r="Y18" i="1" s="1"/>
  <c r="CA18" i="1"/>
  <c r="BZ18" i="1"/>
  <c r="BR18" i="1"/>
  <c r="BL18" i="1"/>
  <c r="BF18" i="1"/>
  <c r="BS18" i="1" s="1"/>
  <c r="BV18" i="1" s="1"/>
  <c r="BA18" i="1"/>
  <c r="AY18" i="1"/>
  <c r="AZ18" i="1" s="1"/>
  <c r="AR18" i="1"/>
  <c r="AM18" i="1"/>
  <c r="AE18" i="1"/>
  <c r="AD18" i="1"/>
  <c r="AC18" i="1"/>
  <c r="V18" i="1"/>
  <c r="T18" i="1"/>
  <c r="Q18" i="1"/>
  <c r="CG17" i="1"/>
  <c r="CF17" i="1"/>
  <c r="CD17" i="1"/>
  <c r="CE17" i="1" s="1"/>
  <c r="BN17" i="1" s="1"/>
  <c r="BP17" i="1" s="1"/>
  <c r="CA17" i="1"/>
  <c r="BZ17" i="1"/>
  <c r="BS17" i="1"/>
  <c r="BV17" i="1" s="1"/>
  <c r="BR17" i="1"/>
  <c r="BL17" i="1"/>
  <c r="BF17" i="1"/>
  <c r="BA17" i="1"/>
  <c r="AY17" i="1" s="1"/>
  <c r="AR17" i="1"/>
  <c r="AM17" i="1"/>
  <c r="AE17" i="1"/>
  <c r="AD17" i="1"/>
  <c r="AC17" i="1" s="1"/>
  <c r="V17" i="1"/>
  <c r="BY24" i="1" l="1"/>
  <c r="BX24" i="1"/>
  <c r="CB24" i="1" s="1"/>
  <c r="CC24" i="1" s="1"/>
  <c r="BW24" i="1"/>
  <c r="AZ19" i="1"/>
  <c r="AK19" i="1"/>
  <c r="P19" i="1" s="1"/>
  <c r="BO19" i="1" s="1"/>
  <c r="BQ19" i="1" s="1"/>
  <c r="Q19" i="1"/>
  <c r="T19" i="1"/>
  <c r="AL19" i="1"/>
  <c r="O19" i="1" s="1"/>
  <c r="N19" i="1" s="1"/>
  <c r="AZ21" i="1"/>
  <c r="AK21" i="1"/>
  <c r="P21" i="1" s="1"/>
  <c r="BO21" i="1" s="1"/>
  <c r="BQ21" i="1" s="1"/>
  <c r="Q21" i="1"/>
  <c r="AL21" i="1"/>
  <c r="O21" i="1" s="1"/>
  <c r="N21" i="1" s="1"/>
  <c r="T21" i="1"/>
  <c r="BX21" i="1"/>
  <c r="CB21" i="1" s="1"/>
  <c r="CC21" i="1" s="1"/>
  <c r="BW21" i="1"/>
  <c r="BY21" i="1"/>
  <c r="BY22" i="1"/>
  <c r="BW22" i="1"/>
  <c r="BX22" i="1"/>
  <c r="CB22" i="1" s="1"/>
  <c r="CC22" i="1" s="1"/>
  <c r="AG27" i="1"/>
  <c r="AG20" i="1"/>
  <c r="BW23" i="1"/>
  <c r="BY23" i="1"/>
  <c r="BX23" i="1"/>
  <c r="CB23" i="1" s="1"/>
  <c r="CC23" i="1" s="1"/>
  <c r="BQ24" i="1"/>
  <c r="AG25" i="1"/>
  <c r="BW19" i="1"/>
  <c r="BY19" i="1"/>
  <c r="BX19" i="1"/>
  <c r="CB19" i="1" s="1"/>
  <c r="CC19" i="1" s="1"/>
  <c r="AL17" i="1"/>
  <c r="O17" i="1" s="1"/>
  <c r="N17" i="1" s="1"/>
  <c r="AK17" i="1"/>
  <c r="P17" i="1" s="1"/>
  <c r="BO17" i="1" s="1"/>
  <c r="BQ17" i="1" s="1"/>
  <c r="Q17" i="1"/>
  <c r="T17" i="1"/>
  <c r="AZ17" i="1"/>
  <c r="BY17" i="1"/>
  <c r="BW17" i="1"/>
  <c r="BX17" i="1"/>
  <c r="CB17" i="1" s="1"/>
  <c r="CC17" i="1" s="1"/>
  <c r="BY18" i="1"/>
  <c r="BX18" i="1"/>
  <c r="CB18" i="1" s="1"/>
  <c r="CC18" i="1" s="1"/>
  <c r="BW18" i="1"/>
  <c r="AG24" i="1"/>
  <c r="BY20" i="1"/>
  <c r="BW20" i="1"/>
  <c r="BX20" i="1"/>
  <c r="CB20" i="1" s="1"/>
  <c r="CC20" i="1" s="1"/>
  <c r="AK18" i="1"/>
  <c r="P18" i="1" s="1"/>
  <c r="BO18" i="1" s="1"/>
  <c r="Y20" i="1"/>
  <c r="AZ20" i="1"/>
  <c r="AL22" i="1"/>
  <c r="O22" i="1" s="1"/>
  <c r="N22" i="1" s="1"/>
  <c r="AZ22" i="1"/>
  <c r="CE23" i="1"/>
  <c r="BN23" i="1" s="1"/>
  <c r="BP23" i="1" s="1"/>
  <c r="Y23" i="1"/>
  <c r="Z24" i="1"/>
  <c r="AA24" i="1" s="1"/>
  <c r="T26" i="1"/>
  <c r="AZ33" i="1"/>
  <c r="AL33" i="1"/>
  <c r="O33" i="1" s="1"/>
  <c r="N33" i="1" s="1"/>
  <c r="AK33" i="1"/>
  <c r="P33" i="1" s="1"/>
  <c r="BO33" i="1" s="1"/>
  <c r="BQ33" i="1" s="1"/>
  <c r="Q33" i="1"/>
  <c r="T33" i="1"/>
  <c r="BX33" i="1"/>
  <c r="CB33" i="1" s="1"/>
  <c r="CC33" i="1" s="1"/>
  <c r="BW33" i="1"/>
  <c r="BY33" i="1"/>
  <c r="BQ34" i="1"/>
  <c r="BY36" i="1"/>
  <c r="BX36" i="1"/>
  <c r="CB36" i="1" s="1"/>
  <c r="CC36" i="1" s="1"/>
  <c r="BW36" i="1"/>
  <c r="CE18" i="1"/>
  <c r="BN18" i="1" s="1"/>
  <c r="BP18" i="1" s="1"/>
  <c r="AK20" i="1"/>
  <c r="P20" i="1" s="1"/>
  <c r="BO20" i="1" s="1"/>
  <c r="BQ20" i="1" s="1"/>
  <c r="Y22" i="1"/>
  <c r="AL18" i="1"/>
  <c r="O18" i="1" s="1"/>
  <c r="N18" i="1" s="1"/>
  <c r="Z18" i="1" s="1"/>
  <c r="AA18" i="1" s="1"/>
  <c r="Y17" i="1"/>
  <c r="Y19" i="1"/>
  <c r="Y21" i="1"/>
  <c r="BX25" i="1"/>
  <c r="CB25" i="1" s="1"/>
  <c r="CC25" i="1" s="1"/>
  <c r="BX27" i="1"/>
  <c r="CB27" i="1" s="1"/>
  <c r="CC27" i="1" s="1"/>
  <c r="BQ28" i="1"/>
  <c r="BQ30" i="1"/>
  <c r="BQ32" i="1"/>
  <c r="BY34" i="1"/>
  <c r="BX34" i="1"/>
  <c r="CB34" i="1" s="1"/>
  <c r="CC34" i="1" s="1"/>
  <c r="BW34" i="1"/>
  <c r="BY39" i="1"/>
  <c r="BW39" i="1"/>
  <c r="BX39" i="1"/>
  <c r="CB39" i="1" s="1"/>
  <c r="CC39" i="1" s="1"/>
  <c r="AG42" i="1"/>
  <c r="BW42" i="1"/>
  <c r="BY42" i="1"/>
  <c r="BX42" i="1"/>
  <c r="CB42" i="1" s="1"/>
  <c r="CC42" i="1" s="1"/>
  <c r="AC25" i="1"/>
  <c r="AK25" i="1"/>
  <c r="P25" i="1" s="1"/>
  <c r="BO25" i="1" s="1"/>
  <c r="BQ25" i="1" s="1"/>
  <c r="Q25" i="1"/>
  <c r="T25" i="1"/>
  <c r="BY25" i="1"/>
  <c r="BY26" i="1"/>
  <c r="BX26" i="1"/>
  <c r="CB26" i="1" s="1"/>
  <c r="CC26" i="1" s="1"/>
  <c r="AC27" i="1"/>
  <c r="AK27" i="1"/>
  <c r="P27" i="1" s="1"/>
  <c r="BO27" i="1" s="1"/>
  <c r="BQ27" i="1" s="1"/>
  <c r="Q27" i="1"/>
  <c r="T27" i="1"/>
  <c r="BY27" i="1"/>
  <c r="BY28" i="1"/>
  <c r="BX28" i="1"/>
  <c r="CB28" i="1" s="1"/>
  <c r="CC28" i="1" s="1"/>
  <c r="BW28" i="1"/>
  <c r="BY30" i="1"/>
  <c r="BX30" i="1"/>
  <c r="CB30" i="1" s="1"/>
  <c r="CC30" i="1" s="1"/>
  <c r="BW30" i="1"/>
  <c r="BY32" i="1"/>
  <c r="BX32" i="1"/>
  <c r="CB32" i="1" s="1"/>
  <c r="CC32" i="1" s="1"/>
  <c r="BW32" i="1"/>
  <c r="BP34" i="1"/>
  <c r="AZ37" i="1"/>
  <c r="AL37" i="1"/>
  <c r="O37" i="1" s="1"/>
  <c r="N37" i="1" s="1"/>
  <c r="AK37" i="1"/>
  <c r="P37" i="1" s="1"/>
  <c r="BO37" i="1" s="1"/>
  <c r="BQ37" i="1" s="1"/>
  <c r="Q37" i="1"/>
  <c r="T37" i="1"/>
  <c r="BX37" i="1"/>
  <c r="CB37" i="1" s="1"/>
  <c r="CC37" i="1" s="1"/>
  <c r="BW37" i="1"/>
  <c r="BY37" i="1"/>
  <c r="AG41" i="1"/>
  <c r="AZ26" i="1"/>
  <c r="AL26" i="1"/>
  <c r="O26" i="1" s="1"/>
  <c r="N26" i="1" s="1"/>
  <c r="AZ29" i="1"/>
  <c r="AL29" i="1"/>
  <c r="O29" i="1" s="1"/>
  <c r="N29" i="1" s="1"/>
  <c r="AK29" i="1"/>
  <c r="P29" i="1" s="1"/>
  <c r="BO29" i="1" s="1"/>
  <c r="BQ29" i="1" s="1"/>
  <c r="Q29" i="1"/>
  <c r="T29" i="1"/>
  <c r="BX29" i="1"/>
  <c r="CB29" i="1" s="1"/>
  <c r="CC29" i="1" s="1"/>
  <c r="BW29" i="1"/>
  <c r="BY29" i="1"/>
  <c r="AZ31" i="1"/>
  <c r="AL31" i="1"/>
  <c r="O31" i="1" s="1"/>
  <c r="N31" i="1" s="1"/>
  <c r="AK31" i="1"/>
  <c r="P31" i="1" s="1"/>
  <c r="BO31" i="1" s="1"/>
  <c r="BQ31" i="1" s="1"/>
  <c r="Q31" i="1"/>
  <c r="T31" i="1"/>
  <c r="BX31" i="1"/>
  <c r="CB31" i="1" s="1"/>
  <c r="CC31" i="1" s="1"/>
  <c r="BW31" i="1"/>
  <c r="BY31" i="1"/>
  <c r="AZ35" i="1"/>
  <c r="AL35" i="1"/>
  <c r="O35" i="1" s="1"/>
  <c r="N35" i="1" s="1"/>
  <c r="AK35" i="1"/>
  <c r="P35" i="1" s="1"/>
  <c r="BO35" i="1" s="1"/>
  <c r="BQ35" i="1" s="1"/>
  <c r="Q35" i="1"/>
  <c r="T35" i="1"/>
  <c r="BX35" i="1"/>
  <c r="CB35" i="1" s="1"/>
  <c r="CC35" i="1" s="1"/>
  <c r="BW35" i="1"/>
  <c r="BY35" i="1"/>
  <c r="Z37" i="1"/>
  <c r="AA37" i="1" s="1"/>
  <c r="BY38" i="1"/>
  <c r="BX38" i="1"/>
  <c r="CB38" i="1" s="1"/>
  <c r="CC38" i="1" s="1"/>
  <c r="BW38" i="1"/>
  <c r="BW40" i="1"/>
  <c r="BY40" i="1"/>
  <c r="BX40" i="1"/>
  <c r="CB40" i="1" s="1"/>
  <c r="CC40" i="1" s="1"/>
  <c r="AG43" i="1"/>
  <c r="BW44" i="1"/>
  <c r="BY44" i="1"/>
  <c r="BX44" i="1"/>
  <c r="CB44" i="1" s="1"/>
  <c r="CC44" i="1" s="1"/>
  <c r="BY50" i="1"/>
  <c r="BX50" i="1"/>
  <c r="CB50" i="1" s="1"/>
  <c r="CC50" i="1" s="1"/>
  <c r="BW50" i="1"/>
  <c r="Z28" i="1"/>
  <c r="AA28" i="1" s="1"/>
  <c r="AL28" i="1"/>
  <c r="O28" i="1" s="1"/>
  <c r="N28" i="1" s="1"/>
  <c r="Z30" i="1"/>
  <c r="AA30" i="1" s="1"/>
  <c r="AL30" i="1"/>
  <c r="O30" i="1" s="1"/>
  <c r="N30" i="1" s="1"/>
  <c r="Z32" i="1"/>
  <c r="AA32" i="1" s="1"/>
  <c r="AL32" i="1"/>
  <c r="O32" i="1" s="1"/>
  <c r="N32" i="1" s="1"/>
  <c r="Z34" i="1"/>
  <c r="AA34" i="1" s="1"/>
  <c r="AL34" i="1"/>
  <c r="O34" i="1" s="1"/>
  <c r="N34" i="1" s="1"/>
  <c r="AZ34" i="1"/>
  <c r="AL36" i="1"/>
  <c r="O36" i="1" s="1"/>
  <c r="N36" i="1" s="1"/>
  <c r="AZ36" i="1"/>
  <c r="Z38" i="1"/>
  <c r="AA38" i="1" s="1"/>
  <c r="AL38" i="1"/>
  <c r="O38" i="1" s="1"/>
  <c r="N38" i="1" s="1"/>
  <c r="AZ38" i="1"/>
  <c r="AG40" i="1"/>
  <c r="CE40" i="1"/>
  <c r="BN40" i="1" s="1"/>
  <c r="BP40" i="1" s="1"/>
  <c r="Y40" i="1"/>
  <c r="T42" i="1"/>
  <c r="BQ43" i="1"/>
  <c r="BY45" i="1"/>
  <c r="BX45" i="1"/>
  <c r="CB45" i="1" s="1"/>
  <c r="CC45" i="1" s="1"/>
  <c r="BW45" i="1"/>
  <c r="AH47" i="1"/>
  <c r="AG47" i="1"/>
  <c r="W47" i="1"/>
  <c r="U47" i="1" s="1"/>
  <c r="X47" i="1" s="1"/>
  <c r="R47" i="1" s="1"/>
  <c r="S47" i="1" s="1"/>
  <c r="Z47" i="1"/>
  <c r="AA47" i="1" s="1"/>
  <c r="AH51" i="1"/>
  <c r="Y25" i="1"/>
  <c r="Y27" i="1"/>
  <c r="Y29" i="1"/>
  <c r="Y31" i="1"/>
  <c r="Y33" i="1"/>
  <c r="Y35" i="1"/>
  <c r="AG39" i="1"/>
  <c r="CE39" i="1"/>
  <c r="BN39" i="1" s="1"/>
  <c r="BP39" i="1" s="1"/>
  <c r="Y39" i="1"/>
  <c r="AK40" i="1"/>
  <c r="P40" i="1" s="1"/>
  <c r="BO40" i="1" s="1"/>
  <c r="BQ40" i="1" s="1"/>
  <c r="Q40" i="1"/>
  <c r="BY41" i="1"/>
  <c r="BW41" i="1"/>
  <c r="CE42" i="1"/>
  <c r="BN42" i="1" s="1"/>
  <c r="BP42" i="1" s="1"/>
  <c r="BY43" i="1"/>
  <c r="BX43" i="1"/>
  <c r="CB43" i="1" s="1"/>
  <c r="CC43" i="1" s="1"/>
  <c r="BW43" i="1"/>
  <c r="AK46" i="1"/>
  <c r="P46" i="1" s="1"/>
  <c r="BO46" i="1" s="1"/>
  <c r="BQ46" i="1" s="1"/>
  <c r="Q46" i="1"/>
  <c r="T46" i="1"/>
  <c r="AZ46" i="1"/>
  <c r="AL46" i="1"/>
  <c r="O46" i="1" s="1"/>
  <c r="N46" i="1" s="1"/>
  <c r="CE38" i="1"/>
  <c r="BN38" i="1" s="1"/>
  <c r="BP38" i="1" s="1"/>
  <c r="CE41" i="1"/>
  <c r="BN41" i="1" s="1"/>
  <c r="BP41" i="1" s="1"/>
  <c r="Y41" i="1"/>
  <c r="AK42" i="1"/>
  <c r="P42" i="1" s="1"/>
  <c r="BO42" i="1" s="1"/>
  <c r="BQ42" i="1" s="1"/>
  <c r="Q42" i="1"/>
  <c r="AK44" i="1"/>
  <c r="P44" i="1" s="1"/>
  <c r="BO44" i="1" s="1"/>
  <c r="BQ44" i="1" s="1"/>
  <c r="Q44" i="1"/>
  <c r="T44" i="1"/>
  <c r="AZ44" i="1"/>
  <c r="AL44" i="1"/>
  <c r="O44" i="1" s="1"/>
  <c r="N44" i="1" s="1"/>
  <c r="AG45" i="1"/>
  <c r="BW46" i="1"/>
  <c r="BY46" i="1"/>
  <c r="BX46" i="1"/>
  <c r="CB46" i="1" s="1"/>
  <c r="CC46" i="1" s="1"/>
  <c r="BQ48" i="1"/>
  <c r="AG49" i="1"/>
  <c r="Z49" i="1"/>
  <c r="AA49" i="1" s="1"/>
  <c r="W49" i="1" s="1"/>
  <c r="U49" i="1" s="1"/>
  <c r="X49" i="1" s="1"/>
  <c r="R49" i="1" s="1"/>
  <c r="S49" i="1" s="1"/>
  <c r="BY48" i="1"/>
  <c r="BX48" i="1"/>
  <c r="CB48" i="1" s="1"/>
  <c r="CC48" i="1" s="1"/>
  <c r="AK49" i="1"/>
  <c r="P49" i="1" s="1"/>
  <c r="BO49" i="1" s="1"/>
  <c r="Q49" i="1"/>
  <c r="T49" i="1"/>
  <c r="AG51" i="1"/>
  <c r="BX51" i="1"/>
  <c r="CB51" i="1" s="1"/>
  <c r="CC51" i="1" s="1"/>
  <c r="BW51" i="1"/>
  <c r="BY51" i="1"/>
  <c r="AG54" i="1"/>
  <c r="BW54" i="1"/>
  <c r="BY54" i="1"/>
  <c r="BX54" i="1"/>
  <c r="CB54" i="1" s="1"/>
  <c r="CC54" i="1" s="1"/>
  <c r="Y43" i="1"/>
  <c r="Y45" i="1"/>
  <c r="Q47" i="1"/>
  <c r="CE47" i="1"/>
  <c r="BN47" i="1" s="1"/>
  <c r="BP47" i="1" s="1"/>
  <c r="AZ48" i="1"/>
  <c r="AL48" i="1"/>
  <c r="O48" i="1" s="1"/>
  <c r="N48" i="1" s="1"/>
  <c r="Z48" i="1" s="1"/>
  <c r="AA48" i="1" s="1"/>
  <c r="BW48" i="1"/>
  <c r="CE48" i="1"/>
  <c r="BN48" i="1" s="1"/>
  <c r="BP48" i="1" s="1"/>
  <c r="CE50" i="1"/>
  <c r="BN50" i="1" s="1"/>
  <c r="BP50" i="1" s="1"/>
  <c r="Y50" i="1"/>
  <c r="BP51" i="1"/>
  <c r="Z52" i="1"/>
  <c r="AA52" i="1" s="1"/>
  <c r="BW49" i="1"/>
  <c r="BY49" i="1"/>
  <c r="BQ50" i="1"/>
  <c r="BW52" i="1"/>
  <c r="BX52" i="1"/>
  <c r="CB52" i="1" s="1"/>
  <c r="CC52" i="1" s="1"/>
  <c r="BY52" i="1"/>
  <c r="AG53" i="1"/>
  <c r="AG57" i="1"/>
  <c r="BW60" i="1"/>
  <c r="BY60" i="1"/>
  <c r="BX60" i="1"/>
  <c r="CB60" i="1" s="1"/>
  <c r="CC60" i="1" s="1"/>
  <c r="Y42" i="1"/>
  <c r="Y44" i="1"/>
  <c r="Y46" i="1"/>
  <c r="AZ47" i="1"/>
  <c r="BX47" i="1"/>
  <c r="CB47" i="1" s="1"/>
  <c r="CC47" i="1" s="1"/>
  <c r="AZ49" i="1"/>
  <c r="BX49" i="1"/>
  <c r="CB49" i="1" s="1"/>
  <c r="CC49" i="1" s="1"/>
  <c r="CE49" i="1"/>
  <c r="BN49" i="1" s="1"/>
  <c r="BP49" i="1" s="1"/>
  <c r="Z51" i="1"/>
  <c r="AA51" i="1" s="1"/>
  <c r="AK51" i="1"/>
  <c r="P51" i="1" s="1"/>
  <c r="BO51" i="1" s="1"/>
  <c r="BQ51" i="1" s="1"/>
  <c r="Q51" i="1"/>
  <c r="T51" i="1"/>
  <c r="AG55" i="1"/>
  <c r="BW56" i="1"/>
  <c r="BY56" i="1"/>
  <c r="BX56" i="1"/>
  <c r="CB56" i="1" s="1"/>
  <c r="CC56" i="1" s="1"/>
  <c r="BY59" i="1"/>
  <c r="BW59" i="1"/>
  <c r="BX59" i="1"/>
  <c r="CB59" i="1" s="1"/>
  <c r="CC59" i="1" s="1"/>
  <c r="BW53" i="1"/>
  <c r="CE55" i="1"/>
  <c r="BN55" i="1" s="1"/>
  <c r="BP55" i="1" s="1"/>
  <c r="Y55" i="1"/>
  <c r="AK56" i="1"/>
  <c r="P56" i="1" s="1"/>
  <c r="BO56" i="1" s="1"/>
  <c r="Q56" i="1"/>
  <c r="BY57" i="1"/>
  <c r="BW57" i="1"/>
  <c r="AG58" i="1"/>
  <c r="CE58" i="1"/>
  <c r="BN58" i="1" s="1"/>
  <c r="BP58" i="1" s="1"/>
  <c r="Y58" i="1"/>
  <c r="BY61" i="1"/>
  <c r="BX61" i="1"/>
  <c r="CB61" i="1" s="1"/>
  <c r="CC61" i="1" s="1"/>
  <c r="BW61" i="1"/>
  <c r="AL50" i="1"/>
  <c r="O50" i="1" s="1"/>
  <c r="N50" i="1" s="1"/>
  <c r="AL52" i="1"/>
  <c r="O52" i="1" s="1"/>
  <c r="N52" i="1" s="1"/>
  <c r="CE52" i="1"/>
  <c r="BN52" i="1" s="1"/>
  <c r="BP52" i="1" s="1"/>
  <c r="Z53" i="1"/>
  <c r="AA53" i="1" s="1"/>
  <c r="BX53" i="1"/>
  <c r="CB53" i="1" s="1"/>
  <c r="CC53" i="1" s="1"/>
  <c r="AC54" i="1"/>
  <c r="BX57" i="1"/>
  <c r="CB57" i="1" s="1"/>
  <c r="CC57" i="1" s="1"/>
  <c r="CE57" i="1"/>
  <c r="BN57" i="1" s="1"/>
  <c r="BP57" i="1" s="1"/>
  <c r="Y57" i="1"/>
  <c r="AK58" i="1"/>
  <c r="P58" i="1" s="1"/>
  <c r="BO58" i="1" s="1"/>
  <c r="BQ58" i="1" s="1"/>
  <c r="Q58" i="1"/>
  <c r="CE60" i="1"/>
  <c r="BN60" i="1" s="1"/>
  <c r="BP60" i="1" s="1"/>
  <c r="Y60" i="1"/>
  <c r="T54" i="1"/>
  <c r="CE54" i="1"/>
  <c r="BN54" i="1" s="1"/>
  <c r="BP54" i="1" s="1"/>
  <c r="Y54" i="1"/>
  <c r="BQ55" i="1"/>
  <c r="T56" i="1"/>
  <c r="CE59" i="1"/>
  <c r="BN59" i="1" s="1"/>
  <c r="BP59" i="1" s="1"/>
  <c r="Y59" i="1"/>
  <c r="AK54" i="1"/>
  <c r="P54" i="1" s="1"/>
  <c r="BO54" i="1" s="1"/>
  <c r="BQ54" i="1" s="1"/>
  <c r="Q54" i="1"/>
  <c r="BY55" i="1"/>
  <c r="BW55" i="1"/>
  <c r="AG56" i="1"/>
  <c r="CE56" i="1"/>
  <c r="BN56" i="1" s="1"/>
  <c r="BP56" i="1" s="1"/>
  <c r="Y56" i="1"/>
  <c r="BQ57" i="1"/>
  <c r="BW58" i="1"/>
  <c r="BY58" i="1"/>
  <c r="AG59" i="1"/>
  <c r="AZ61" i="1"/>
  <c r="AL61" i="1"/>
  <c r="O61" i="1" s="1"/>
  <c r="N61" i="1" s="1"/>
  <c r="Z61" i="1" s="1"/>
  <c r="AA61" i="1" s="1"/>
  <c r="AK61" i="1"/>
  <c r="P61" i="1" s="1"/>
  <c r="BO61" i="1" s="1"/>
  <c r="BQ61" i="1" s="1"/>
  <c r="Q61" i="1"/>
  <c r="T61" i="1"/>
  <c r="AL60" i="1"/>
  <c r="O60" i="1" s="1"/>
  <c r="N60" i="1" s="1"/>
  <c r="AI48" i="1" l="1"/>
  <c r="AB48" i="1"/>
  <c r="AF48" i="1" s="1"/>
  <c r="AH48" i="1"/>
  <c r="AI61" i="1"/>
  <c r="AB61" i="1"/>
  <c r="AF61" i="1" s="1"/>
  <c r="AH61" i="1"/>
  <c r="AB18" i="1"/>
  <c r="AF18" i="1" s="1"/>
  <c r="AI18" i="1"/>
  <c r="AH18" i="1"/>
  <c r="AB38" i="1"/>
  <c r="AF38" i="1" s="1"/>
  <c r="AI38" i="1"/>
  <c r="AB32" i="1"/>
  <c r="AF32" i="1" s="1"/>
  <c r="AI32" i="1"/>
  <c r="AB28" i="1"/>
  <c r="AF28" i="1" s="1"/>
  <c r="AI28" i="1"/>
  <c r="AH49" i="1"/>
  <c r="AB37" i="1"/>
  <c r="AF37" i="1" s="1"/>
  <c r="AI37" i="1"/>
  <c r="AG35" i="1"/>
  <c r="AG26" i="1"/>
  <c r="AH37" i="1"/>
  <c r="Z21" i="1"/>
  <c r="AA21" i="1" s="1"/>
  <c r="Z22" i="1"/>
  <c r="AA22" i="1" s="1"/>
  <c r="Z26" i="1"/>
  <c r="AA26" i="1" s="1"/>
  <c r="Z20" i="1"/>
  <c r="AA20" i="1" s="1"/>
  <c r="AG17" i="1"/>
  <c r="AG21" i="1"/>
  <c r="W21" i="1"/>
  <c r="U21" i="1" s="1"/>
  <c r="X21" i="1" s="1"/>
  <c r="R21" i="1" s="1"/>
  <c r="S21" i="1" s="1"/>
  <c r="AG19" i="1"/>
  <c r="AG60" i="1"/>
  <c r="AI53" i="1"/>
  <c r="AJ53" i="1" s="1"/>
  <c r="AB53" i="1"/>
  <c r="AF53" i="1" s="1"/>
  <c r="AH53" i="1"/>
  <c r="Z58" i="1"/>
  <c r="AA58" i="1" s="1"/>
  <c r="Z55" i="1"/>
  <c r="AA55" i="1" s="1"/>
  <c r="Z43" i="1"/>
  <c r="AA43" i="1" s="1"/>
  <c r="AG44" i="1"/>
  <c r="AG46" i="1"/>
  <c r="Z31" i="1"/>
  <c r="AA31" i="1" s="1"/>
  <c r="Z56" i="1"/>
  <c r="AA56" i="1" s="1"/>
  <c r="AB51" i="1"/>
  <c r="AF51" i="1" s="1"/>
  <c r="AI51" i="1"/>
  <c r="AJ51" i="1" s="1"/>
  <c r="Z42" i="1"/>
  <c r="AA42" i="1" s="1"/>
  <c r="W53" i="1"/>
  <c r="U53" i="1" s="1"/>
  <c r="X53" i="1" s="1"/>
  <c r="R53" i="1" s="1"/>
  <c r="S53" i="1" s="1"/>
  <c r="BQ52" i="1"/>
  <c r="Z50" i="1"/>
  <c r="AA50" i="1" s="1"/>
  <c r="W51" i="1"/>
  <c r="U51" i="1" s="1"/>
  <c r="X51" i="1" s="1"/>
  <c r="R51" i="1" s="1"/>
  <c r="S51" i="1" s="1"/>
  <c r="BQ49" i="1"/>
  <c r="BQ47" i="1"/>
  <c r="BQ39" i="1"/>
  <c r="Z29" i="1"/>
  <c r="AA29" i="1" s="1"/>
  <c r="BQ41" i="1"/>
  <c r="W34" i="1"/>
  <c r="U34" i="1" s="1"/>
  <c r="X34" i="1" s="1"/>
  <c r="R34" i="1" s="1"/>
  <c r="S34" i="1" s="1"/>
  <c r="AG34" i="1"/>
  <c r="W30" i="1"/>
  <c r="U30" i="1" s="1"/>
  <c r="X30" i="1" s="1"/>
  <c r="R30" i="1" s="1"/>
  <c r="S30" i="1" s="1"/>
  <c r="AG30" i="1"/>
  <c r="BQ38" i="1"/>
  <c r="AG37" i="1"/>
  <c r="W37" i="1"/>
  <c r="U37" i="1" s="1"/>
  <c r="X37" i="1" s="1"/>
  <c r="R37" i="1" s="1"/>
  <c r="S37" i="1" s="1"/>
  <c r="Z19" i="1"/>
  <c r="AA19" i="1" s="1"/>
  <c r="W19" i="1" s="1"/>
  <c r="U19" i="1" s="1"/>
  <c r="X19" i="1" s="1"/>
  <c r="R19" i="1" s="1"/>
  <c r="S19" i="1" s="1"/>
  <c r="AH32" i="1"/>
  <c r="BQ18" i="1"/>
  <c r="Z59" i="1"/>
  <c r="AA59" i="1" s="1"/>
  <c r="Z54" i="1"/>
  <c r="AA54" i="1" s="1"/>
  <c r="AB52" i="1"/>
  <c r="AF52" i="1" s="1"/>
  <c r="AI52" i="1"/>
  <c r="W52" i="1"/>
  <c r="U52" i="1" s="1"/>
  <c r="X52" i="1" s="1"/>
  <c r="R52" i="1" s="1"/>
  <c r="S52" i="1" s="1"/>
  <c r="AG52" i="1"/>
  <c r="AH52" i="1"/>
  <c r="AB49" i="1"/>
  <c r="AF49" i="1" s="1"/>
  <c r="AI49" i="1"/>
  <c r="AJ49" i="1" s="1"/>
  <c r="Z39" i="1"/>
  <c r="AA39" i="1" s="1"/>
  <c r="Z35" i="1"/>
  <c r="AA35" i="1" s="1"/>
  <c r="W35" i="1" s="1"/>
  <c r="U35" i="1" s="1"/>
  <c r="X35" i="1" s="1"/>
  <c r="R35" i="1" s="1"/>
  <c r="S35" i="1" s="1"/>
  <c r="Z27" i="1"/>
  <c r="AA27" i="1" s="1"/>
  <c r="Z40" i="1"/>
  <c r="AA40" i="1" s="1"/>
  <c r="AG36" i="1"/>
  <c r="AB34" i="1"/>
  <c r="AF34" i="1" s="1"/>
  <c r="AI34" i="1"/>
  <c r="AJ34" i="1" s="1"/>
  <c r="AB30" i="1"/>
  <c r="AF30" i="1" s="1"/>
  <c r="AI30" i="1"/>
  <c r="AH34" i="1"/>
  <c r="AG31" i="1"/>
  <c r="W31" i="1"/>
  <c r="U31" i="1" s="1"/>
  <c r="X31" i="1" s="1"/>
  <c r="R31" i="1" s="1"/>
  <c r="S31" i="1" s="1"/>
  <c r="AG29" i="1"/>
  <c r="W29" i="1"/>
  <c r="U29" i="1" s="1"/>
  <c r="X29" i="1" s="1"/>
  <c r="R29" i="1" s="1"/>
  <c r="S29" i="1" s="1"/>
  <c r="Z17" i="1"/>
  <c r="AA17" i="1" s="1"/>
  <c r="AH30" i="1"/>
  <c r="AI24" i="1"/>
  <c r="AH24" i="1"/>
  <c r="AB24" i="1"/>
  <c r="AF24" i="1" s="1"/>
  <c r="W22" i="1"/>
  <c r="U22" i="1" s="1"/>
  <c r="X22" i="1" s="1"/>
  <c r="R22" i="1" s="1"/>
  <c r="S22" i="1" s="1"/>
  <c r="AG22" i="1"/>
  <c r="W24" i="1"/>
  <c r="U24" i="1" s="1"/>
  <c r="X24" i="1" s="1"/>
  <c r="R24" i="1" s="1"/>
  <c r="S24" i="1" s="1"/>
  <c r="Z44" i="1"/>
  <c r="AA44" i="1" s="1"/>
  <c r="W61" i="1"/>
  <c r="U61" i="1" s="1"/>
  <c r="X61" i="1" s="1"/>
  <c r="R61" i="1" s="1"/>
  <c r="S61" i="1" s="1"/>
  <c r="AG61" i="1"/>
  <c r="BQ60" i="1"/>
  <c r="Z60" i="1"/>
  <c r="AA60" i="1" s="1"/>
  <c r="Z57" i="1"/>
  <c r="AA57" i="1" s="1"/>
  <c r="W50" i="1"/>
  <c r="U50" i="1" s="1"/>
  <c r="X50" i="1" s="1"/>
  <c r="R50" i="1" s="1"/>
  <c r="S50" i="1" s="1"/>
  <c r="AG50" i="1"/>
  <c r="BQ59" i="1"/>
  <c r="BQ56" i="1"/>
  <c r="Z46" i="1"/>
  <c r="AA46" i="1" s="1"/>
  <c r="W48" i="1"/>
  <c r="U48" i="1" s="1"/>
  <c r="X48" i="1" s="1"/>
  <c r="R48" i="1" s="1"/>
  <c r="S48" i="1" s="1"/>
  <c r="AG48" i="1"/>
  <c r="Z45" i="1"/>
  <c r="AA45" i="1" s="1"/>
  <c r="Z41" i="1"/>
  <c r="AA41" i="1" s="1"/>
  <c r="Z33" i="1"/>
  <c r="AA33" i="1" s="1"/>
  <c r="Z25" i="1"/>
  <c r="AA25" i="1" s="1"/>
  <c r="AI47" i="1"/>
  <c r="AJ47" i="1" s="1"/>
  <c r="AB47" i="1"/>
  <c r="AF47" i="1" s="1"/>
  <c r="W38" i="1"/>
  <c r="U38" i="1" s="1"/>
  <c r="X38" i="1" s="1"/>
  <c r="R38" i="1" s="1"/>
  <c r="S38" i="1" s="1"/>
  <c r="AG38" i="1"/>
  <c r="Z36" i="1"/>
  <c r="AA36" i="1" s="1"/>
  <c r="W32" i="1"/>
  <c r="U32" i="1" s="1"/>
  <c r="X32" i="1" s="1"/>
  <c r="R32" i="1" s="1"/>
  <c r="S32" i="1" s="1"/>
  <c r="AG32" i="1"/>
  <c r="W28" i="1"/>
  <c r="U28" i="1" s="1"/>
  <c r="X28" i="1" s="1"/>
  <c r="R28" i="1" s="1"/>
  <c r="S28" i="1" s="1"/>
  <c r="AG28" i="1"/>
  <c r="AH38" i="1"/>
  <c r="W18" i="1"/>
  <c r="U18" i="1" s="1"/>
  <c r="X18" i="1" s="1"/>
  <c r="R18" i="1" s="1"/>
  <c r="S18" i="1" s="1"/>
  <c r="AG18" i="1"/>
  <c r="AG33" i="1"/>
  <c r="W33" i="1"/>
  <c r="U33" i="1" s="1"/>
  <c r="X33" i="1" s="1"/>
  <c r="R33" i="1" s="1"/>
  <c r="S33" i="1" s="1"/>
  <c r="AH28" i="1"/>
  <c r="Z23" i="1"/>
  <c r="AA23" i="1" s="1"/>
  <c r="BQ23" i="1"/>
  <c r="AI41" i="1" l="1"/>
  <c r="AJ41" i="1" s="1"/>
  <c r="AH41" i="1"/>
  <c r="AB41" i="1"/>
  <c r="AF41" i="1" s="1"/>
  <c r="W41" i="1"/>
  <c r="U41" i="1" s="1"/>
  <c r="X41" i="1" s="1"/>
  <c r="R41" i="1" s="1"/>
  <c r="S41" i="1" s="1"/>
  <c r="AB17" i="1"/>
  <c r="AF17" i="1" s="1"/>
  <c r="AI17" i="1"/>
  <c r="AH17" i="1"/>
  <c r="AB29" i="1"/>
  <c r="AF29" i="1" s="1"/>
  <c r="AI29" i="1"/>
  <c r="AJ29" i="1" s="1"/>
  <c r="AH29" i="1"/>
  <c r="AB31" i="1"/>
  <c r="AF31" i="1" s="1"/>
  <c r="AI31" i="1"/>
  <c r="AJ31" i="1" s="1"/>
  <c r="AH31" i="1"/>
  <c r="W17" i="1"/>
  <c r="U17" i="1" s="1"/>
  <c r="X17" i="1" s="1"/>
  <c r="R17" i="1" s="1"/>
  <c r="S17" i="1" s="1"/>
  <c r="AI26" i="1"/>
  <c r="AJ26" i="1" s="1"/>
  <c r="AB26" i="1"/>
  <c r="AF26" i="1" s="1"/>
  <c r="AH26" i="1"/>
  <c r="AB21" i="1"/>
  <c r="AF21" i="1" s="1"/>
  <c r="AI21" i="1"/>
  <c r="AH21" i="1"/>
  <c r="AJ18" i="1"/>
  <c r="AJ61" i="1"/>
  <c r="AB46" i="1"/>
  <c r="AF46" i="1" s="1"/>
  <c r="AI46" i="1"/>
  <c r="AJ46" i="1" s="1"/>
  <c r="AH46" i="1"/>
  <c r="AJ24" i="1"/>
  <c r="AI40" i="1"/>
  <c r="AH40" i="1"/>
  <c r="AB40" i="1"/>
  <c r="AF40" i="1" s="1"/>
  <c r="W40" i="1"/>
  <c r="U40" i="1" s="1"/>
  <c r="X40" i="1" s="1"/>
  <c r="R40" i="1" s="1"/>
  <c r="S40" i="1" s="1"/>
  <c r="AB35" i="1"/>
  <c r="AF35" i="1" s="1"/>
  <c r="AI35" i="1"/>
  <c r="AJ35" i="1" s="1"/>
  <c r="AH35" i="1"/>
  <c r="AJ52" i="1"/>
  <c r="AI42" i="1"/>
  <c r="AB42" i="1"/>
  <c r="AF42" i="1" s="1"/>
  <c r="W42" i="1"/>
  <c r="U42" i="1" s="1"/>
  <c r="X42" i="1" s="1"/>
  <c r="R42" i="1" s="1"/>
  <c r="S42" i="1" s="1"/>
  <c r="AH42" i="1"/>
  <c r="AI56" i="1"/>
  <c r="AB56" i="1"/>
  <c r="AF56" i="1" s="1"/>
  <c r="W56" i="1"/>
  <c r="U56" i="1" s="1"/>
  <c r="X56" i="1" s="1"/>
  <c r="R56" i="1" s="1"/>
  <c r="S56" i="1" s="1"/>
  <c r="AH56" i="1"/>
  <c r="W46" i="1"/>
  <c r="U46" i="1" s="1"/>
  <c r="X46" i="1" s="1"/>
  <c r="R46" i="1" s="1"/>
  <c r="S46" i="1" s="1"/>
  <c r="AB22" i="1"/>
  <c r="AF22" i="1" s="1"/>
  <c r="AI22" i="1"/>
  <c r="AJ22" i="1" s="1"/>
  <c r="AH22" i="1"/>
  <c r="AJ28" i="1"/>
  <c r="AJ38" i="1"/>
  <c r="AB36" i="1"/>
  <c r="AF36" i="1" s="1"/>
  <c r="AI36" i="1"/>
  <c r="AH36" i="1"/>
  <c r="AB33" i="1"/>
  <c r="AF33" i="1" s="1"/>
  <c r="AI33" i="1"/>
  <c r="AJ33" i="1" s="1"/>
  <c r="AH33" i="1"/>
  <c r="AI45" i="1"/>
  <c r="AB45" i="1"/>
  <c r="AF45" i="1" s="1"/>
  <c r="AH45" i="1"/>
  <c r="W45" i="1"/>
  <c r="U45" i="1" s="1"/>
  <c r="X45" i="1" s="1"/>
  <c r="R45" i="1" s="1"/>
  <c r="S45" i="1" s="1"/>
  <c r="AI60" i="1"/>
  <c r="AB60" i="1"/>
  <c r="AF60" i="1" s="1"/>
  <c r="AH60" i="1"/>
  <c r="AB44" i="1"/>
  <c r="AF44" i="1" s="1"/>
  <c r="AI44" i="1"/>
  <c r="AJ44" i="1" s="1"/>
  <c r="AH44" i="1"/>
  <c r="AJ30" i="1"/>
  <c r="AB27" i="1"/>
  <c r="AF27" i="1" s="1"/>
  <c r="AI27" i="1"/>
  <c r="AJ27" i="1" s="1"/>
  <c r="AH27" i="1"/>
  <c r="W27" i="1"/>
  <c r="U27" i="1" s="1"/>
  <c r="X27" i="1" s="1"/>
  <c r="R27" i="1" s="1"/>
  <c r="S27" i="1" s="1"/>
  <c r="AI59" i="1"/>
  <c r="AJ59" i="1" s="1"/>
  <c r="AB59" i="1"/>
  <c r="AF59" i="1" s="1"/>
  <c r="AH59" i="1"/>
  <c r="W59" i="1"/>
  <c r="U59" i="1" s="1"/>
  <c r="X59" i="1" s="1"/>
  <c r="R59" i="1" s="1"/>
  <c r="S59" i="1" s="1"/>
  <c r="AB19" i="1"/>
  <c r="AF19" i="1" s="1"/>
  <c r="AI19" i="1"/>
  <c r="AJ19" i="1" s="1"/>
  <c r="AH19" i="1"/>
  <c r="AI50" i="1"/>
  <c r="AJ50" i="1" s="1"/>
  <c r="AB50" i="1"/>
  <c r="AF50" i="1" s="1"/>
  <c r="AH50" i="1"/>
  <c r="AI43" i="1"/>
  <c r="AB43" i="1"/>
  <c r="AF43" i="1" s="1"/>
  <c r="AH43" i="1"/>
  <c r="W43" i="1"/>
  <c r="U43" i="1" s="1"/>
  <c r="X43" i="1" s="1"/>
  <c r="R43" i="1" s="1"/>
  <c r="S43" i="1" s="1"/>
  <c r="AI58" i="1"/>
  <c r="AB58" i="1"/>
  <c r="AF58" i="1" s="1"/>
  <c r="AH58" i="1"/>
  <c r="W58" i="1"/>
  <c r="U58" i="1" s="1"/>
  <c r="X58" i="1" s="1"/>
  <c r="R58" i="1" s="1"/>
  <c r="S58" i="1" s="1"/>
  <c r="W60" i="1"/>
  <c r="U60" i="1" s="1"/>
  <c r="X60" i="1" s="1"/>
  <c r="R60" i="1" s="1"/>
  <c r="S60" i="1" s="1"/>
  <c r="AJ37" i="1"/>
  <c r="AI23" i="1"/>
  <c r="AH23" i="1"/>
  <c r="AB23" i="1"/>
  <c r="AF23" i="1" s="1"/>
  <c r="W23" i="1"/>
  <c r="U23" i="1" s="1"/>
  <c r="X23" i="1" s="1"/>
  <c r="R23" i="1" s="1"/>
  <c r="S23" i="1" s="1"/>
  <c r="AB25" i="1"/>
  <c r="AF25" i="1" s="1"/>
  <c r="AI25" i="1"/>
  <c r="AJ25" i="1" s="1"/>
  <c r="AH25" i="1"/>
  <c r="W25" i="1"/>
  <c r="U25" i="1" s="1"/>
  <c r="X25" i="1" s="1"/>
  <c r="R25" i="1" s="1"/>
  <c r="S25" i="1" s="1"/>
  <c r="AI57" i="1"/>
  <c r="AJ57" i="1" s="1"/>
  <c r="AB57" i="1"/>
  <c r="AF57" i="1" s="1"/>
  <c r="AH57" i="1"/>
  <c r="W57" i="1"/>
  <c r="U57" i="1" s="1"/>
  <c r="X57" i="1" s="1"/>
  <c r="R57" i="1" s="1"/>
  <c r="S57" i="1" s="1"/>
  <c r="W36" i="1"/>
  <c r="U36" i="1" s="1"/>
  <c r="X36" i="1" s="1"/>
  <c r="R36" i="1" s="1"/>
  <c r="S36" i="1" s="1"/>
  <c r="AI39" i="1"/>
  <c r="AB39" i="1"/>
  <c r="AF39" i="1" s="1"/>
  <c r="AH39" i="1"/>
  <c r="W39" i="1"/>
  <c r="U39" i="1" s="1"/>
  <c r="X39" i="1" s="1"/>
  <c r="R39" i="1" s="1"/>
  <c r="S39" i="1" s="1"/>
  <c r="AI54" i="1"/>
  <c r="AB54" i="1"/>
  <c r="AF54" i="1" s="1"/>
  <c r="AH54" i="1"/>
  <c r="W54" i="1"/>
  <c r="U54" i="1" s="1"/>
  <c r="X54" i="1" s="1"/>
  <c r="R54" i="1" s="1"/>
  <c r="S54" i="1" s="1"/>
  <c r="W44" i="1"/>
  <c r="U44" i="1" s="1"/>
  <c r="X44" i="1" s="1"/>
  <c r="R44" i="1" s="1"/>
  <c r="S44" i="1" s="1"/>
  <c r="AI55" i="1"/>
  <c r="AB55" i="1"/>
  <c r="AF55" i="1" s="1"/>
  <c r="AH55" i="1"/>
  <c r="W55" i="1"/>
  <c r="U55" i="1" s="1"/>
  <c r="X55" i="1" s="1"/>
  <c r="R55" i="1" s="1"/>
  <c r="S55" i="1" s="1"/>
  <c r="AI20" i="1"/>
  <c r="AB20" i="1"/>
  <c r="AF20" i="1" s="1"/>
  <c r="AH20" i="1"/>
  <c r="W20" i="1"/>
  <c r="U20" i="1" s="1"/>
  <c r="X20" i="1" s="1"/>
  <c r="R20" i="1" s="1"/>
  <c r="S20" i="1" s="1"/>
  <c r="W26" i="1"/>
  <c r="U26" i="1" s="1"/>
  <c r="X26" i="1" s="1"/>
  <c r="R26" i="1" s="1"/>
  <c r="S26" i="1" s="1"/>
  <c r="AJ32" i="1"/>
  <c r="AJ48" i="1"/>
  <c r="AJ20" i="1" l="1"/>
  <c r="AJ55" i="1"/>
  <c r="AJ58" i="1"/>
  <c r="AJ43" i="1"/>
  <c r="AJ54" i="1"/>
  <c r="AJ39" i="1"/>
  <c r="AJ60" i="1"/>
  <c r="AJ45" i="1"/>
  <c r="AJ56" i="1"/>
  <c r="AJ42" i="1"/>
  <c r="AJ40" i="1"/>
  <c r="AJ21" i="1"/>
  <c r="AJ23" i="1"/>
  <c r="AJ36" i="1"/>
  <c r="AJ17" i="1"/>
</calcChain>
</file>

<file path=xl/sharedStrings.xml><?xml version="1.0" encoding="utf-8"?>
<sst xmlns="http://schemas.openxmlformats.org/spreadsheetml/2006/main" count="1071" uniqueCount="487">
  <si>
    <t>File opened</t>
  </si>
  <si>
    <t>2022-07-25 09:39:25</t>
  </si>
  <si>
    <t>Console s/n</t>
  </si>
  <si>
    <t>68C-901363</t>
  </si>
  <si>
    <t>Console ver</t>
  </si>
  <si>
    <t>Bluestem v.2.0.04</t>
  </si>
  <si>
    <t>Scripts ver</t>
  </si>
  <si>
    <t>2021.08  2.0.04, Aug 2021</t>
  </si>
  <si>
    <t>Head s/n</t>
  </si>
  <si>
    <t>68H-422448</t>
  </si>
  <si>
    <t>Head ver</t>
  </si>
  <si>
    <t>1.4.7</t>
  </si>
  <si>
    <t>Head cal</t>
  </si>
  <si>
    <t>{"h2oaspanconc2": "0", "h2oaspan2": "0", "tazero": "0.035265", "co2bspanconc2": "299.3", "ssb_ref": "36618.2", "co2bspanconc1": "2491", "co2aspan2a": "0.313352", "h2obspanconc1": "12.04", "co2bspan2b": "0.311039", "co2bzero": "0.951617", "h2obspan1": "1.01489", "ssa_ref": "37127.3", "flowbzero": "0.30253", "co2aspan2": "-0.0338614", "h2oazero": "1.11693", "co2bspan2a": "0.313612", "h2obspan2a": "0.0706723", "co2aspanconc2": "299.3", "h2oaspan2b": "0.0713164", "h2oaspan2a": "0.070478", "co2aspanconc1": "2491", "h2obspanconc2": "0", "h2obzero": "1.12361", "co2aspan1": "1.00248", "oxygen": "21", "flowazero": "0.32832", "h2obspan2b": "0.0717244", "co2aspan2b": "0.310805", "h2oaspan1": "1.0119", "tbzero": "0.0739918", "h2oaspanconc1": "12.04", "co2bspan1": "1.00225", "co2azero": "0.970433", "flowmeterzero": "1.01071", "chamberpressurezero": "2.54858", "h2obspan2": "0", "co2bspan2": "-0.0333337"}</t>
  </si>
  <si>
    <t>CO2 rangematch</t>
  </si>
  <si>
    <t>Mon Jul 25 09:23</t>
  </si>
  <si>
    <t>H2O rangematch</t>
  </si>
  <si>
    <t>Wed Jun 29 14:20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</si>
  <si>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</si>
  <si>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</si>
  <si>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</si>
  <si>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</si>
  <si>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</si>
  <si>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</si>
  <si>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</si>
  <si>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</si>
  <si>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</si>
  <si>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09:39:25</t>
  </si>
  <si>
    <t>Stability Definition:	Tleaf (Meas): Slp&lt;1 Per=10	ΔH2O (Meas2): Slp&lt;1 Per=15	ΔCO2 (Meas2): Per=15	CO2_s (Meas): Slp&lt;5 Per=15	H2O_s (Meas): Slp&lt;1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</si>
  <si>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</si>
  <si>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</si>
  <si>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</si>
  <si>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</si>
  <si>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</si>
  <si>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</si>
  <si>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</si>
  <si>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</si>
  <si>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</si>
  <si>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</si>
  <si>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</si>
  <si>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</si>
  <si>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</si>
  <si>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</si>
  <si>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</si>
  <si>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</si>
  <si>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</si>
  <si>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</si>
  <si>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</si>
  <si>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</si>
  <si>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</si>
  <si>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</si>
  <si>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</si>
  <si>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</si>
  <si>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</si>
  <si>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</si>
  <si>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</si>
  <si>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</si>
  <si>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</si>
  <si>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</si>
  <si>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</si>
  <si>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</si>
  <si>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</si>
  <si>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</si>
  <si>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</si>
  <si>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</si>
  <si>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</si>
  <si>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</si>
  <si>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</si>
  <si>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</si>
  <si>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</si>
  <si>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</si>
  <si>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</si>
  <si>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</si>
  <si>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</si>
  <si>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</si>
  <si>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</si>
  <si>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</si>
  <si>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</si>
  <si>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</si>
  <si>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</si>
  <si>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3.54131 86.1459 381.695 615.327 863.576 1038.43 1237.97 1380.1</t>
  </si>
  <si>
    <t>Fs_true</t>
  </si>
  <si>
    <t>0.145513 101.996 402.736 601.354 801.559 1001.1 1201.61 1400.65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</si>
  <si>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</si>
  <si>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</si>
  <si>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</si>
  <si>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</si>
  <si>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</si>
  <si>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</si>
  <si>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</si>
  <si>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</si>
  <si>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</si>
  <si>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</si>
  <si>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</si>
  <si>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</si>
  <si>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</si>
  <si>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</si>
  <si>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</si>
  <si>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</si>
  <si>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</si>
  <si>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</si>
  <si>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</si>
  <si>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</si>
  <si>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</si>
  <si>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</si>
  <si>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block</t>
  </si>
  <si>
    <t>leaf</t>
  </si>
  <si>
    <t>operator</t>
  </si>
  <si>
    <t>spad2</t>
  </si>
  <si>
    <t>spad1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</si>
  <si>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</si>
  <si>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</si>
  <si>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</si>
  <si>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</si>
  <si>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</si>
  <si>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</si>
  <si>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</si>
  <si>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</si>
  <si>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</si>
  <si>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</si>
  <si>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</si>
  <si>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</si>
  <si>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</si>
  <si>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</si>
  <si>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</si>
  <si>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</si>
  <si>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</si>
  <si>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</si>
  <si>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</si>
  <si>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</si>
  <si>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</si>
  <si>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</si>
  <si>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</si>
  <si>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</si>
  <si>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</si>
  <si>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</si>
  <si>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</si>
  <si>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</si>
  <si>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</si>
  <si>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</si>
  <si>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</si>
  <si>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</si>
  <si>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</si>
  <si>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</si>
  <si>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</si>
  <si>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</si>
  <si>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</si>
  <si>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</si>
  <si>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</si>
  <si>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</si>
  <si>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</si>
  <si>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</si>
  <si>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</si>
  <si>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</si>
  <si>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</si>
  <si>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</si>
  <si>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</si>
  <si>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</si>
  <si>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</si>
  <si>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</si>
  <si>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</si>
  <si>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</si>
  <si>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</si>
  <si>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</si>
  <si>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</si>
  <si>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</si>
  <si>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</si>
  <si>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</si>
  <si>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</si>
  <si>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</si>
  <si>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</si>
  <si>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</si>
  <si>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</si>
  <si>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</si>
  <si>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</si>
  <si>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</si>
  <si>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</si>
  <si>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</si>
  <si>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</si>
  <si>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</si>
  <si>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</si>
  <si>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</si>
  <si>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</si>
  <si>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</si>
  <si>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</si>
  <si>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</si>
  <si>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</si>
  <si>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</si>
  <si>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</si>
  <si>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</si>
  <si>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</si>
  <si>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</si>
  <si>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</si>
  <si>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</si>
  <si>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</si>
  <si>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</si>
  <si>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</si>
  <si>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</si>
  <si>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</si>
  <si>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</si>
  <si>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</si>
  <si>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</si>
  <si>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</si>
  <si>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</si>
  <si>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</si>
  <si>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</si>
  <si>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</si>
  <si>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</si>
  <si>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</si>
  <si>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</si>
  <si>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</si>
  <si>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</si>
  <si>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</si>
  <si>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</si>
  <si>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</si>
  <si>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</si>
  <si>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</si>
  <si>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</si>
  <si>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</si>
  <si>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</si>
  <si>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</si>
  <si>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</si>
  <si>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</si>
  <si>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</si>
  <si>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</si>
  <si>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</si>
  <si>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</si>
  <si>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</si>
  <si>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</si>
  <si>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</si>
  <si>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</si>
  <si>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</si>
  <si>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</si>
  <si>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</si>
  <si>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</si>
  <si>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</si>
  <si>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</si>
  <si>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</si>
  <si>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</si>
  <si>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</si>
  <si>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</si>
  <si>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</si>
  <si>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</si>
  <si>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</si>
  <si>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</si>
  <si>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</si>
  <si>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</si>
  <si>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</si>
  <si>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</si>
  <si>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</si>
  <si>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</si>
  <si>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</si>
  <si>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</si>
  <si>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</si>
  <si>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</si>
  <si>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</si>
  <si>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</si>
  <si>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</si>
  <si>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</si>
  <si>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</si>
  <si>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</si>
  <si>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</si>
  <si>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</si>
  <si>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</si>
  <si>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</si>
  <si>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</si>
  <si>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</si>
  <si>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</si>
  <si>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</si>
  <si>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</si>
  <si>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</si>
  <si>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</si>
  <si>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</si>
  <si>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</si>
  <si>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</si>
  <si>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</si>
  <si>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</si>
  <si>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</si>
  <si>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</si>
  <si>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</si>
  <si>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</si>
  <si>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</si>
  <si>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</si>
  <si>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</si>
  <si>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</si>
  <si>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</si>
  <si>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</si>
  <si>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</si>
  <si>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</si>
  <si>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</si>
  <si>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</si>
  <si>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</si>
  <si>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</si>
  <si>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</si>
  <si>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</si>
  <si>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</si>
  <si>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</si>
  <si>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</si>
  <si>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</si>
  <si>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</si>
  <si>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</si>
  <si>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</si>
  <si>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</si>
  <si>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</si>
  <si>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</si>
  <si>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20220725 09:43:12</t>
  </si>
  <si>
    <t>09:43:12</t>
  </si>
  <si>
    <t>large</t>
  </si>
  <si>
    <t>RECT-316-20201105-17_55_35</t>
  </si>
  <si>
    <t>RECT-1-20220725-09_42_29</t>
  </si>
  <si>
    <t>-</t>
  </si>
  <si>
    <t>0: Broadleaf</t>
  </si>
  <si>
    <t>09:43:30</t>
  </si>
  <si>
    <t>20220725 09:46:31</t>
  </si>
  <si>
    <t>09:46:31</t>
  </si>
  <si>
    <t>RECT-2-20220725-09_45_48</t>
  </si>
  <si>
    <t>09:47:10</t>
  </si>
  <si>
    <t>20220725 09:48:37</t>
  </si>
  <si>
    <t>09:48:37</t>
  </si>
  <si>
    <t>RECT-3-20220725-09_47_54</t>
  </si>
  <si>
    <t>09:49:14</t>
  </si>
  <si>
    <t>20220725 09:50:39</t>
  </si>
  <si>
    <t>09:50:39</t>
  </si>
  <si>
    <t>RECT-4-20220725-09_49_56</t>
  </si>
  <si>
    <t>09:51:20</t>
  </si>
  <si>
    <t>20220725 09:52:48</t>
  </si>
  <si>
    <t>09:52:48</t>
  </si>
  <si>
    <t>RECT-5-20220725-09_52_05</t>
  </si>
  <si>
    <t>09:53:27</t>
  </si>
  <si>
    <t>20220725 09:54:52</t>
  </si>
  <si>
    <t>09:54:52</t>
  </si>
  <si>
    <t>RECT-6-20220725-09_54_09</t>
  </si>
  <si>
    <t>20220725 09:58:23</t>
  </si>
  <si>
    <t>09:58:23</t>
  </si>
  <si>
    <t>RECT-7-20220725-09_57_40</t>
  </si>
  <si>
    <t>09:59:03</t>
  </si>
  <si>
    <t>20220725 10:00:52</t>
  </si>
  <si>
    <t>10:00:52</t>
  </si>
  <si>
    <t>RECT-8-20220725-10_00_09</t>
  </si>
  <si>
    <t>10:01:30</t>
  </si>
  <si>
    <t>20220725 10:02:58</t>
  </si>
  <si>
    <t>10:02:58</t>
  </si>
  <si>
    <t>RECT-9-20220725-10_02_15</t>
  </si>
  <si>
    <t>20220725 10:06:05</t>
  </si>
  <si>
    <t>10:06:05</t>
  </si>
  <si>
    <t>RECT-10-20220725-10_05_22</t>
  </si>
  <si>
    <t>10:06:46</t>
  </si>
  <si>
    <t>20220725 10:08:06</t>
  </si>
  <si>
    <t>10:08:06</t>
  </si>
  <si>
    <t>RECT-11-20220725-10_07_23</t>
  </si>
  <si>
    <t>20220725 10:10:23</t>
  </si>
  <si>
    <t>10:10:23</t>
  </si>
  <si>
    <t>RECT-12-20220725-10_09_40</t>
  </si>
  <si>
    <t>10:11:03</t>
  </si>
  <si>
    <t>20220725 10:12:24</t>
  </si>
  <si>
    <t>10:12:24</t>
  </si>
  <si>
    <t>RECT-13-20220725-10_11_41</t>
  </si>
  <si>
    <t>20220725 10:17:11</t>
  </si>
  <si>
    <t>10:17:11</t>
  </si>
  <si>
    <t>RECT-14-20220725-10_16_28</t>
  </si>
  <si>
    <t>10:14:48</t>
  </si>
  <si>
    <t>20220725 10:19:42</t>
  </si>
  <si>
    <t>10:19:42</t>
  </si>
  <si>
    <t>RECT-15-20220725-10_18_59</t>
  </si>
  <si>
    <t>10:20:22</t>
  </si>
  <si>
    <t>20220725 10:31:09</t>
  </si>
  <si>
    <t>10:31:09</t>
  </si>
  <si>
    <t>10</t>
  </si>
  <si>
    <t>ch</t>
  </si>
  <si>
    <t>LCOR-286</t>
  </si>
  <si>
    <t>RECT-16-20220725-10_30_26</t>
  </si>
  <si>
    <t>10:31:45</t>
  </si>
  <si>
    <t>20220725 10:33:15</t>
  </si>
  <si>
    <t>10:33:15</t>
  </si>
  <si>
    <t>RECT-17-20220725-10_32_33</t>
  </si>
  <si>
    <t>10:33:56</t>
  </si>
  <si>
    <t>20220725 10:35:20</t>
  </si>
  <si>
    <t>10:35:20</t>
  </si>
  <si>
    <t>RECT-18-20220725-10_34_38</t>
  </si>
  <si>
    <t>10:35:53</t>
  </si>
  <si>
    <t>20220725 10:37:17</t>
  </si>
  <si>
    <t>10:37:17</t>
  </si>
  <si>
    <t>RECT-19-20220725-10_36_35</t>
  </si>
  <si>
    <t>10:37:34</t>
  </si>
  <si>
    <t>20220725 10:38:58</t>
  </si>
  <si>
    <t>10:38:58</t>
  </si>
  <si>
    <t>RECT-20-20220725-10_38_15</t>
  </si>
  <si>
    <t>10:39:25</t>
  </si>
  <si>
    <t>20220725 10:40:43</t>
  </si>
  <si>
    <t>10:40:43</t>
  </si>
  <si>
    <t>RECT-21-20220725-10_40_00</t>
  </si>
  <si>
    <t>10:41:24</t>
  </si>
  <si>
    <t>20220725 10:42:46</t>
  </si>
  <si>
    <t>10:42:46</t>
  </si>
  <si>
    <t>RECT-22-20220725-10_42_03</t>
  </si>
  <si>
    <t>10:43:23</t>
  </si>
  <si>
    <t>20220725 10:45:13</t>
  </si>
  <si>
    <t>10:45:13</t>
  </si>
  <si>
    <t>RECT-23-20220725-10_44_31</t>
  </si>
  <si>
    <t>10:45:49</t>
  </si>
  <si>
    <t>20220725 10:47:06</t>
  </si>
  <si>
    <t>10:47:06</t>
  </si>
  <si>
    <t>RECT-24-20220725-10_46_24</t>
  </si>
  <si>
    <t>10:47:31</t>
  </si>
  <si>
    <t>20220725 10:49:03</t>
  </si>
  <si>
    <t>10:49:03</t>
  </si>
  <si>
    <t>RECT-25-20220725-10_48_20</t>
  </si>
  <si>
    <t>10:49:43</t>
  </si>
  <si>
    <t>20220725 10:51:09</t>
  </si>
  <si>
    <t>10:51:09</t>
  </si>
  <si>
    <t>RECT-26-20220725-10_50_27</t>
  </si>
  <si>
    <t>10:51:42</t>
  </si>
  <si>
    <t>20220725 10:53:01</t>
  </si>
  <si>
    <t>10:53:01</t>
  </si>
  <si>
    <t>RECT-27-20220725-10_52_18</t>
  </si>
  <si>
    <t>10:53:41</t>
  </si>
  <si>
    <t>20220725 10:55:01</t>
  </si>
  <si>
    <t>10:55:01</t>
  </si>
  <si>
    <t>RECT-28-20220725-10_54_18</t>
  </si>
  <si>
    <t>20220725 10:58:13</t>
  </si>
  <si>
    <t>10:58:13</t>
  </si>
  <si>
    <t>RECT-29-20220725-10_57_31</t>
  </si>
  <si>
    <t>10:58:54</t>
  </si>
  <si>
    <t>20220725 11:00:55</t>
  </si>
  <si>
    <t>11:00:55</t>
  </si>
  <si>
    <t>RECT-30-20220725-11_00_12</t>
  </si>
  <si>
    <t>11:01:35</t>
  </si>
  <si>
    <t>20220725 11:11:43</t>
  </si>
  <si>
    <t>11:11:43</t>
  </si>
  <si>
    <t>11</t>
  </si>
  <si>
    <t>LCOR-614</t>
  </si>
  <si>
    <t>RECT-31-20220725-11_11_01</t>
  </si>
  <si>
    <t>11:12:17</t>
  </si>
  <si>
    <t>20220725 11:14:41</t>
  </si>
  <si>
    <t>11:14:41</t>
  </si>
  <si>
    <t>RECT-32-20220725-11_13_59</t>
  </si>
  <si>
    <t>11:15:11</t>
  </si>
  <si>
    <t>20220725 11:16:39</t>
  </si>
  <si>
    <t>11:16:39</t>
  </si>
  <si>
    <t>RECT-33-20220725-11_15_57</t>
  </si>
  <si>
    <t>11:17:16</t>
  </si>
  <si>
    <t>20220725 11:18:37</t>
  </si>
  <si>
    <t>11:18:37</t>
  </si>
  <si>
    <t>RECT-34-20220725-11_17_55</t>
  </si>
  <si>
    <t>11:19:08</t>
  </si>
  <si>
    <t>20220725 11:20:27</t>
  </si>
  <si>
    <t>11:20:27</t>
  </si>
  <si>
    <t>RECT-35-20220725-11_19_45</t>
  </si>
  <si>
    <t>11:20:58</t>
  </si>
  <si>
    <t>20220725 11:22:14</t>
  </si>
  <si>
    <t>11:22:14</t>
  </si>
  <si>
    <t>RECT-36-20220725-11_21_32</t>
  </si>
  <si>
    <t>11:22:55</t>
  </si>
  <si>
    <t>20220725 11:24:11</t>
  </si>
  <si>
    <t>11:24:11</t>
  </si>
  <si>
    <t>RECT-37-20220725-11_23_28</t>
  </si>
  <si>
    <t>11:24:37</t>
  </si>
  <si>
    <t>20220725 11:26:25</t>
  </si>
  <si>
    <t>11:26:25</t>
  </si>
  <si>
    <t>RECT-38-20220725-11_25_42</t>
  </si>
  <si>
    <t>11:26:55</t>
  </si>
  <si>
    <t>20220725 11:28:11</t>
  </si>
  <si>
    <t>11:28:11</t>
  </si>
  <si>
    <t>RECT-39-20220725-11_27_29</t>
  </si>
  <si>
    <t>11:28:41</t>
  </si>
  <si>
    <t>20220725 11:30:37</t>
  </si>
  <si>
    <t>11:30:37</t>
  </si>
  <si>
    <t>RECT-40-20220725-11_29_54</t>
  </si>
  <si>
    <t>11:31:03</t>
  </si>
  <si>
    <t>20220725 11:33:04</t>
  </si>
  <si>
    <t>11:33:04</t>
  </si>
  <si>
    <t>RECT-41-20220725-11_32_22</t>
  </si>
  <si>
    <t>20220725 11:35:46</t>
  </si>
  <si>
    <t>11:35:46</t>
  </si>
  <si>
    <t>RECT-42-20220725-11_35_03</t>
  </si>
  <si>
    <t>11:36:24</t>
  </si>
  <si>
    <t>20220725 11:38:25</t>
  </si>
  <si>
    <t>11:38:25</t>
  </si>
  <si>
    <t>RECT-43-20220725-11_37_43</t>
  </si>
  <si>
    <t>20220725 11:41:07</t>
  </si>
  <si>
    <t>11:41:07</t>
  </si>
  <si>
    <t>RECT-44-20220725-11_40_25</t>
  </si>
  <si>
    <t>20220725 11:44:33</t>
  </si>
  <si>
    <t>11:44:33</t>
  </si>
  <si>
    <t>RECT-45-20220725-11_43_51</t>
  </si>
  <si>
    <t>11:43:42</t>
  </si>
  <si>
    <t>LCOR-561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</si>
</sst>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D61"/>
  <sheetViews>
    <sheetView tabSelected="1" topLeftCell="A36" workbookViewId="0">
      <selection activeCell="K65" sqref="K65"/>
    </sheetView>
  </sheetViews>
  <sheetFormatPr baseColWidth="10" defaultColWidth="8.83203125" defaultRowHeight="15" x14ac:dyDescent="0.2"/>
  <sheetData>
    <row r="2" spans="1:186" x14ac:dyDescent="0.2">
      <c r="A2" t="s">
        <v>29</v>
      </c>
      <c r="B2" t="s">
        <v>30</v>
      </c>
      <c r="C2" t="s">
        <v>31</v>
      </c>
    </row>
    <row r="3" spans="1:186" x14ac:dyDescent="0.2">
      <c r="B3">
        <v>4</v>
      </c>
      <c r="C3">
        <v>21</v>
      </c>
    </row>
    <row r="4" spans="1:18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18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186" x14ac:dyDescent="0.2">
      <c r="B7">
        <v>0</v>
      </c>
      <c r="C7">
        <v>0</v>
      </c>
      <c r="D7">
        <v>0</v>
      </c>
      <c r="E7">
        <v>1</v>
      </c>
    </row>
    <row r="8" spans="1:18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18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8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18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8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18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18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</row>
    <row r="15" spans="1:186" x14ac:dyDescent="0.2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132</v>
      </c>
      <c r="AI15" t="s">
        <v>133</v>
      </c>
      <c r="AJ15" t="s">
        <v>134</v>
      </c>
      <c r="AK15" t="s">
        <v>135</v>
      </c>
      <c r="AL15" t="s">
        <v>136</v>
      </c>
      <c r="AM15" t="s">
        <v>137</v>
      </c>
      <c r="AN15" t="s">
        <v>138</v>
      </c>
      <c r="AO15" t="s">
        <v>139</v>
      </c>
      <c r="AP15" t="s">
        <v>140</v>
      </c>
      <c r="AQ15" t="s">
        <v>141</v>
      </c>
      <c r="AR15" t="s">
        <v>142</v>
      </c>
      <c r="AS15" t="s">
        <v>143</v>
      </c>
      <c r="AT15" t="s">
        <v>144</v>
      </c>
      <c r="AU15" t="s">
        <v>145</v>
      </c>
      <c r="AV15" t="s">
        <v>146</v>
      </c>
      <c r="AW15" t="s">
        <v>88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172</v>
      </c>
      <c r="BX15" t="s">
        <v>173</v>
      </c>
      <c r="BY15" t="s">
        <v>174</v>
      </c>
      <c r="BZ15" t="s">
        <v>175</v>
      </c>
      <c r="CA15" t="s">
        <v>176</v>
      </c>
      <c r="CB15" t="s">
        <v>177</v>
      </c>
      <c r="CC15" t="s">
        <v>178</v>
      </c>
      <c r="CD15" t="s">
        <v>179</v>
      </c>
      <c r="CE15" t="s">
        <v>180</v>
      </c>
      <c r="CF15" t="s">
        <v>181</v>
      </c>
      <c r="CG15" t="s">
        <v>182</v>
      </c>
      <c r="CH15" t="s">
        <v>183</v>
      </c>
      <c r="CI15" t="s">
        <v>184</v>
      </c>
      <c r="CJ15" t="s">
        <v>185</v>
      </c>
      <c r="CK15" t="s">
        <v>186</v>
      </c>
      <c r="CL15" t="s">
        <v>187</v>
      </c>
      <c r="CM15" t="s">
        <v>111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227</v>
      </c>
      <c r="EB15" t="s">
        <v>100</v>
      </c>
      <c r="EC15" t="s">
        <v>103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</row>
    <row r="16" spans="1:186" x14ac:dyDescent="0.2">
      <c r="B16" t="s">
        <v>281</v>
      </c>
      <c r="C16" t="s">
        <v>281</v>
      </c>
      <c r="F16" t="s">
        <v>281</v>
      </c>
      <c r="M16" t="s">
        <v>281</v>
      </c>
      <c r="N16" t="s">
        <v>282</v>
      </c>
      <c r="O16" t="s">
        <v>283</v>
      </c>
      <c r="P16" t="s">
        <v>284</v>
      </c>
      <c r="Q16" t="s">
        <v>285</v>
      </c>
      <c r="R16" t="s">
        <v>285</v>
      </c>
      <c r="S16" t="s">
        <v>195</v>
      </c>
      <c r="T16" t="s">
        <v>195</v>
      </c>
      <c r="U16" t="s">
        <v>282</v>
      </c>
      <c r="V16" t="s">
        <v>282</v>
      </c>
      <c r="W16" t="s">
        <v>282</v>
      </c>
      <c r="X16" t="s">
        <v>282</v>
      </c>
      <c r="Y16" t="s">
        <v>286</v>
      </c>
      <c r="Z16" t="s">
        <v>287</v>
      </c>
      <c r="AA16" t="s">
        <v>287</v>
      </c>
      <c r="AB16" t="s">
        <v>288</v>
      </c>
      <c r="AC16" t="s">
        <v>289</v>
      </c>
      <c r="AD16" t="s">
        <v>288</v>
      </c>
      <c r="AE16" t="s">
        <v>288</v>
      </c>
      <c r="AF16" t="s">
        <v>288</v>
      </c>
      <c r="AG16" t="s">
        <v>286</v>
      </c>
      <c r="AH16" t="s">
        <v>286</v>
      </c>
      <c r="AI16" t="s">
        <v>286</v>
      </c>
      <c r="AJ16" t="s">
        <v>286</v>
      </c>
      <c r="AK16" t="s">
        <v>284</v>
      </c>
      <c r="AL16" t="s">
        <v>283</v>
      </c>
      <c r="AM16" t="s">
        <v>284</v>
      </c>
      <c r="AN16" t="s">
        <v>285</v>
      </c>
      <c r="AO16" t="s">
        <v>285</v>
      </c>
      <c r="AP16" t="s">
        <v>290</v>
      </c>
      <c r="AQ16" t="s">
        <v>291</v>
      </c>
      <c r="AR16" t="s">
        <v>283</v>
      </c>
      <c r="AS16" t="s">
        <v>292</v>
      </c>
      <c r="AT16" t="s">
        <v>292</v>
      </c>
      <c r="AU16" t="s">
        <v>293</v>
      </c>
      <c r="AV16" t="s">
        <v>291</v>
      </c>
      <c r="AW16" t="s">
        <v>294</v>
      </c>
      <c r="AX16" t="s">
        <v>289</v>
      </c>
      <c r="AZ16" t="s">
        <v>289</v>
      </c>
      <c r="BA16" t="s">
        <v>294</v>
      </c>
      <c r="BG16" t="s">
        <v>284</v>
      </c>
      <c r="BN16" t="s">
        <v>284</v>
      </c>
      <c r="BO16" t="s">
        <v>284</v>
      </c>
      <c r="BP16" t="s">
        <v>284</v>
      </c>
      <c r="BQ16" t="s">
        <v>295</v>
      </c>
      <c r="CD16" t="s">
        <v>284</v>
      </c>
      <c r="CE16" t="s">
        <v>284</v>
      </c>
      <c r="CG16" t="s">
        <v>296</v>
      </c>
      <c r="CH16" t="s">
        <v>297</v>
      </c>
      <c r="CK16" t="s">
        <v>282</v>
      </c>
      <c r="CM16" t="s">
        <v>281</v>
      </c>
      <c r="CN16" t="s">
        <v>285</v>
      </c>
      <c r="CO16" t="s">
        <v>285</v>
      </c>
      <c r="CP16" t="s">
        <v>292</v>
      </c>
      <c r="CQ16" t="s">
        <v>292</v>
      </c>
      <c r="CR16" t="s">
        <v>285</v>
      </c>
      <c r="CS16" t="s">
        <v>292</v>
      </c>
      <c r="CT16" t="s">
        <v>294</v>
      </c>
      <c r="CU16" t="s">
        <v>288</v>
      </c>
      <c r="CV16" t="s">
        <v>288</v>
      </c>
      <c r="CW16" t="s">
        <v>287</v>
      </c>
      <c r="CX16" t="s">
        <v>287</v>
      </c>
      <c r="CY16" t="s">
        <v>287</v>
      </c>
      <c r="CZ16" t="s">
        <v>287</v>
      </c>
      <c r="DA16" t="s">
        <v>287</v>
      </c>
      <c r="DB16" t="s">
        <v>298</v>
      </c>
      <c r="DC16" t="s">
        <v>284</v>
      </c>
      <c r="DD16" t="s">
        <v>284</v>
      </c>
      <c r="DE16" t="s">
        <v>284</v>
      </c>
      <c r="DJ16" t="s">
        <v>284</v>
      </c>
      <c r="DM16" t="s">
        <v>287</v>
      </c>
      <c r="DN16" t="s">
        <v>287</v>
      </c>
      <c r="DO16" t="s">
        <v>287</v>
      </c>
      <c r="DP16" t="s">
        <v>287</v>
      </c>
      <c r="DQ16" t="s">
        <v>287</v>
      </c>
      <c r="DR16" t="s">
        <v>284</v>
      </c>
      <c r="DS16" t="s">
        <v>284</v>
      </c>
      <c r="DT16" t="s">
        <v>284</v>
      </c>
      <c r="DU16" t="s">
        <v>281</v>
      </c>
      <c r="DX16" t="s">
        <v>299</v>
      </c>
      <c r="DY16" t="s">
        <v>299</v>
      </c>
      <c r="EA16" t="s">
        <v>281</v>
      </c>
      <c r="EB16" t="s">
        <v>300</v>
      </c>
      <c r="ED16" t="s">
        <v>281</v>
      </c>
      <c r="EE16" t="s">
        <v>281</v>
      </c>
      <c r="EG16" t="s">
        <v>301</v>
      </c>
      <c r="EH16" t="s">
        <v>302</v>
      </c>
      <c r="EI16" t="s">
        <v>301</v>
      </c>
      <c r="EJ16" t="s">
        <v>302</v>
      </c>
      <c r="EK16" t="s">
        <v>301</v>
      </c>
      <c r="EL16" t="s">
        <v>302</v>
      </c>
      <c r="EM16" t="s">
        <v>289</v>
      </c>
      <c r="EN16" t="s">
        <v>289</v>
      </c>
      <c r="EO16" t="s">
        <v>289</v>
      </c>
      <c r="EP16" t="s">
        <v>289</v>
      </c>
      <c r="EQ16" t="s">
        <v>301</v>
      </c>
      <c r="ER16" t="s">
        <v>302</v>
      </c>
      <c r="ES16" t="s">
        <v>302</v>
      </c>
      <c r="EW16" t="s">
        <v>302</v>
      </c>
      <c r="FA16" t="s">
        <v>285</v>
      </c>
      <c r="FB16" t="s">
        <v>285</v>
      </c>
      <c r="FC16" t="s">
        <v>292</v>
      </c>
      <c r="FD16" t="s">
        <v>292</v>
      </c>
      <c r="FE16" t="s">
        <v>303</v>
      </c>
      <c r="FF16" t="s">
        <v>303</v>
      </c>
      <c r="FG16" t="s">
        <v>304</v>
      </c>
      <c r="FH16" t="s">
        <v>304</v>
      </c>
      <c r="FI16" t="s">
        <v>304</v>
      </c>
      <c r="FJ16" t="s">
        <v>304</v>
      </c>
      <c r="FK16" t="s">
        <v>304</v>
      </c>
      <c r="FL16" t="s">
        <v>304</v>
      </c>
      <c r="FM16" t="s">
        <v>287</v>
      </c>
      <c r="FN16" t="s">
        <v>304</v>
      </c>
      <c r="FP16" t="s">
        <v>294</v>
      </c>
      <c r="FQ16" t="s">
        <v>294</v>
      </c>
      <c r="FR16" t="s">
        <v>287</v>
      </c>
      <c r="FS16" t="s">
        <v>287</v>
      </c>
      <c r="FT16" t="s">
        <v>287</v>
      </c>
      <c r="FU16" t="s">
        <v>287</v>
      </c>
      <c r="FV16" t="s">
        <v>287</v>
      </c>
      <c r="FW16" t="s">
        <v>289</v>
      </c>
      <c r="FX16" t="s">
        <v>289</v>
      </c>
      <c r="FY16" t="s">
        <v>289</v>
      </c>
      <c r="FZ16" t="s">
        <v>287</v>
      </c>
      <c r="GA16" t="s">
        <v>285</v>
      </c>
      <c r="GB16" t="s">
        <v>292</v>
      </c>
      <c r="GC16" t="s">
        <v>289</v>
      </c>
      <c r="GD16" t="s">
        <v>289</v>
      </c>
    </row>
    <row r="17" spans="1:186" x14ac:dyDescent="0.2">
      <c r="A17">
        <v>1</v>
      </c>
      <c r="B17">
        <v>1658767392</v>
      </c>
      <c r="C17">
        <v>0</v>
      </c>
      <c r="D17" t="s">
        <v>305</v>
      </c>
      <c r="E17" t="s">
        <v>306</v>
      </c>
      <c r="F17">
        <v>5</v>
      </c>
      <c r="G17" t="s">
        <v>307</v>
      </c>
      <c r="H17">
        <v>12</v>
      </c>
      <c r="I17" t="s">
        <v>368</v>
      </c>
      <c r="J17">
        <v>33.9</v>
      </c>
      <c r="K17">
        <v>35.200000000000003</v>
      </c>
      <c r="L17" t="s">
        <v>486</v>
      </c>
      <c r="M17">
        <v>1658767384</v>
      </c>
      <c r="N17">
        <f t="shared" ref="N17:N61" si="0">(O17)/1000</f>
        <v>4.4356045458079554E-3</v>
      </c>
      <c r="O17">
        <f t="shared" ref="O17:O61" si="1">IF(CL17, AR17, AL17)</f>
        <v>4.4356045458079549</v>
      </c>
      <c r="P17">
        <f t="shared" ref="P17:P61" si="2">IF(CL17, AM17, AK17)</f>
        <v>24.645237702928711</v>
      </c>
      <c r="Q17">
        <f t="shared" ref="Q17:Q61" si="3">CN17 - IF(AY17&gt;1, P17*CH17*100/(BA17*DB17), 0)</f>
        <v>410.63251612903201</v>
      </c>
      <c r="R17">
        <f t="shared" ref="R17:R61" si="4">((X17-N17/2)*Q17-P17)/(X17+N17/2)</f>
        <v>266.00310633330304</v>
      </c>
      <c r="S17">
        <f t="shared" ref="S17:S61" si="5">R17*(CU17+CV17)/1000</f>
        <v>26.823874823231311</v>
      </c>
      <c r="T17">
        <f t="shared" ref="T17:T61" si="6">(CN17 - IF(AY17&gt;1, P17*CH17*100/(BA17*DB17), 0))*(CU17+CV17)/1000</f>
        <v>41.4083706120038</v>
      </c>
      <c r="U17">
        <f t="shared" ref="U17:U61" si="7">2/((1/W17-1/V17)+SIGN(W17)*SQRT((1/W17-1/V17)*(1/W17-1/V17) + 4*CI17/((CI17+1)*(CI17+1))*(2*1/W17*1/V17-1/V17*1/V17)))</f>
        <v>0.30337813135923714</v>
      </c>
      <c r="V17">
        <f t="shared" ref="V17:V61" si="8">IF(LEFT(CJ17,1)&lt;&gt;"0",IF(LEFT(CJ17,1)="1",3,CK17),$D$5+$E$5*(DB17*CU17/($K$5*1000))+$F$5*(DB17*CU17/($K$5*1000))*MAX(MIN(CH17,$J$5),$I$5)*MAX(MIN(CH17,$J$5),$I$5)+$G$5*MAX(MIN(CH17,$J$5),$I$5)*(DB17*CU17/($K$5*1000))+$H$5*(DB17*CU17/($K$5*1000))*(DB17*CU17/($K$5*1000)))</f>
        <v>2.9424847702878743</v>
      </c>
      <c r="W17">
        <f t="shared" ref="W17:W61" si="9">N17*(1000-(1000*0.61365*EXP(17.502*AA17/(240.97+AA17))/(CU17+CV17)+CP17)/2)/(1000*0.61365*EXP(17.502*AA17/(240.97+AA17))/(CU17+CV17)-CP17)</f>
        <v>0.28701041359917817</v>
      </c>
      <c r="X17">
        <f t="shared" ref="X17:X61" si="10">1/((CI17+1)/(U17/1.6)+1/(V17/1.37)) + CI17/((CI17+1)/(U17/1.6) + CI17/(V17/1.37))</f>
        <v>0.18077845827678662</v>
      </c>
      <c r="Y17">
        <f t="shared" ref="Y17:Y61" si="11">(CD17*CG17)</f>
        <v>241.73524297527999</v>
      </c>
      <c r="Z17">
        <f t="shared" ref="Z17:Z61" si="12">(CW17+(Y17+2*0.95*0.0000000567*(((CW17+$B$7)+273)^4-(CW17+273)^4)-44100*N17)/(1.84*29.3*V17+8*0.95*0.0000000567*(CW17+273)^3))</f>
        <v>30.489102422231891</v>
      </c>
      <c r="AA17">
        <f t="shared" ref="AA17:AA61" si="13">($C$7*CX17+$D$7*CY17+$E$7*Z17)</f>
        <v>30.489102422231891</v>
      </c>
      <c r="AB17">
        <f t="shared" ref="AB17:AB61" si="14">0.61365*EXP(17.502*AA17/(240.97+AA17))</f>
        <v>4.3816166722608463</v>
      </c>
      <c r="AC17">
        <f t="shared" ref="AC17:AC61" si="15">(AD17/AE17*100)</f>
        <v>66.738297488056716</v>
      </c>
      <c r="AD17">
        <f t="shared" ref="AD17:AD61" si="16">CP17*(CU17+CV17)/1000</f>
        <v>2.8792839083076469</v>
      </c>
      <c r="AE17">
        <f t="shared" ref="AE17:AE61" si="17">0.61365*EXP(17.502*CW17/(240.97+CW17))</f>
        <v>4.3142903200713425</v>
      </c>
      <c r="AF17">
        <f t="shared" ref="AF17:AF61" si="18">(AB17-CP17*(CU17+CV17)/1000)</f>
        <v>1.5023327639531994</v>
      </c>
      <c r="AG17">
        <f t="shared" ref="AG17:AG61" si="19">(-N17*44100)</f>
        <v>-195.61016047013084</v>
      </c>
      <c r="AH17">
        <f t="shared" ref="AH17:AH61" si="20">2*29.3*V17*0.92*(CW17-AA17)</f>
        <v>-42.877954155931782</v>
      </c>
      <c r="AI17">
        <f t="shared" ref="AI17:AI61" si="21">2*0.95*0.0000000567*(((CW17+$B$7)+273)^4-(AA17+273)^4)</f>
        <v>-3.251472721510742</v>
      </c>
      <c r="AJ17">
        <f t="shared" ref="AJ17:AJ61" si="22">Y17+AI17+AG17+AH17</f>
        <v>-4.3443722933673712E-3</v>
      </c>
      <c r="AK17">
        <f t="shared" ref="AK17:AK61" si="23">CT17*AY17*(CO17-CN17*(1000-AY17*CQ17)/(1000-AY17*CP17))/(100*CH17)</f>
        <v>24.645237702928711</v>
      </c>
      <c r="AL17">
        <f t="shared" ref="AL17:AL61" si="24">1000*CT17*AY17*(CP17-CQ17)/(100*CH17*(1000-AY17*CP17))</f>
        <v>4.4356045458079549</v>
      </c>
      <c r="AM17">
        <f t="shared" ref="AM17:AM61" si="25">(AN17 - AO17 - CU17*1000/(8.314*(CW17+273.15)) * AQ17/CT17 * AP17) * CT17/(100*CH17) * (1000 - CQ17)/1000</f>
        <v>25.420066721184625</v>
      </c>
      <c r="AN17">
        <v>447.95052430394003</v>
      </c>
      <c r="AO17">
        <v>421.90121212121198</v>
      </c>
      <c r="AP17">
        <v>-2.85398596070332E-4</v>
      </c>
      <c r="AQ17">
        <v>67.257492626508096</v>
      </c>
      <c r="AR17">
        <f t="shared" ref="AR17:AR61" si="26">(AT17 - AS17 + CU17*1000/(8.314*(CW17+273.15)) * AV17/CT17 * AU17) * CT17/(100*CH17) * 1000/(1000 - AT17)</f>
        <v>4.4359404116667083</v>
      </c>
      <c r="AS17">
        <v>24.254861330128801</v>
      </c>
      <c r="AT17">
        <v>28.563692727272699</v>
      </c>
      <c r="AU17">
        <v>4.2539178487670499E-5</v>
      </c>
      <c r="AV17">
        <v>79.194743171455698</v>
      </c>
      <c r="AW17">
        <v>0</v>
      </c>
      <c r="AX17">
        <v>0</v>
      </c>
      <c r="AY17">
        <f t="shared" ref="AY17:AY61" si="27">IF(AW17*$H$13&gt;=BA17,1,(BA17/(BA17-AW17*$H$13)))</f>
        <v>1</v>
      </c>
      <c r="AZ17">
        <f t="shared" ref="AZ17:AZ61" si="28">(AY17-1)*100</f>
        <v>0</v>
      </c>
      <c r="BA17">
        <f t="shared" ref="BA17:BA61" si="29">MAX(0,($B$13+$C$13*DB17)/(1+$D$13*DB17)*CU17/(CW17+273)*$E$13)</f>
        <v>52702.611549282556</v>
      </c>
      <c r="BB17" t="s">
        <v>308</v>
      </c>
      <c r="BC17">
        <v>10214.9</v>
      </c>
      <c r="BD17">
        <v>1337.4036545076499</v>
      </c>
      <c r="BE17">
        <v>3225.17</v>
      </c>
      <c r="BF17">
        <f t="shared" ref="BF17:BF61" si="30">1-BD17/BE17</f>
        <v>0.58532305134065798</v>
      </c>
      <c r="BG17">
        <v>-10.2314334914194</v>
      </c>
      <c r="BH17" t="s">
        <v>309</v>
      </c>
      <c r="BI17">
        <v>10154.700000000001</v>
      </c>
      <c r="BJ17">
        <v>915.08715384615402</v>
      </c>
      <c r="BK17">
        <v>1311.85</v>
      </c>
      <c r="BL17">
        <f t="shared" ref="BL17:BL61" si="31">1-BJ17/BK17</f>
        <v>0.30244528425799133</v>
      </c>
      <c r="BM17">
        <v>0.5</v>
      </c>
      <c r="BN17">
        <f t="shared" ref="BN17:BN61" si="32">CE17</f>
        <v>1261.2016645200313</v>
      </c>
      <c r="BO17">
        <f t="shared" ref="BO17:BO61" si="33">P17</f>
        <v>24.645237702928711</v>
      </c>
      <c r="BP17">
        <f t="shared" ref="BP17:BP61" si="34">BL17*BM17*BN17</f>
        <v>190.72224796620634</v>
      </c>
      <c r="BQ17">
        <f t="shared" ref="BQ17:BQ61" si="35">(BO17-BG17)/BN17</f>
        <v>2.7653524551619537E-2</v>
      </c>
      <c r="BR17">
        <f t="shared" ref="BR17:BR61" si="36">(BE17-BK17)/BK17</f>
        <v>1.4584899188169382</v>
      </c>
      <c r="BS17">
        <f t="shared" ref="BS17:BS61" si="37">BD17/(BF17+BD17/BK17)</f>
        <v>833.37603653291592</v>
      </c>
      <c r="BT17" t="s">
        <v>310</v>
      </c>
      <c r="BU17">
        <v>0</v>
      </c>
      <c r="BV17">
        <f t="shared" ref="BV17:BV61" si="38">IF(BU17&lt;&gt;0, BU17, BS17)</f>
        <v>833.37603653291592</v>
      </c>
      <c r="BW17">
        <f t="shared" ref="BW17:BW61" si="39">1-BV17/BK17</f>
        <v>0.36473222050317033</v>
      </c>
      <c r="BX17">
        <f t="shared" ref="BX17:BX61" si="40">(BK17-BJ17)/(BK17-BV17)</f>
        <v>0.82922557223145676</v>
      </c>
      <c r="BY17">
        <f t="shared" ref="BY17:BY61" si="41">(BE17-BK17)/(BE17-BV17)</f>
        <v>0.79995184753560444</v>
      </c>
      <c r="BZ17">
        <f t="shared" ref="BZ17:BZ61" si="42">(BK17-BJ17)/(BK17-BD17)</f>
        <v>-15.526657685501197</v>
      </c>
      <c r="CA17">
        <f t="shared" ref="CA17:CA61" si="43">(BE17-BK17)/(BE17-BD17)</f>
        <v>1.0135364498729769</v>
      </c>
      <c r="CB17">
        <f t="shared" ref="CB17:CB61" si="44">(BX17*BV17/BJ17)</f>
        <v>0.75518131565222724</v>
      </c>
      <c r="CC17">
        <f t="shared" ref="CC17:CC61" si="45">(1-CB17)</f>
        <v>0.24481868434777276</v>
      </c>
      <c r="CD17">
        <f t="shared" ref="CD17:CD61" si="46">$B$11*DC17+$C$11*DD17+$F$11*DE17*(1-DH17)</f>
        <v>1499.98903225806</v>
      </c>
      <c r="CE17">
        <f t="shared" ref="CE17:CE61" si="47">CD17*CF17</f>
        <v>1261.2016645200313</v>
      </c>
      <c r="CF17">
        <f t="shared" ref="CF17:CF61" si="48">($B$11*$D$9+$C$11*$D$9+$F$11*((DR17+DJ17)/MAX(DR17+DJ17+DS17, 0.1)*$I$9+DS17/MAX(DR17+DJ17+DS17, 0.1)*$J$9))/($B$11+$C$11+$F$11)</f>
        <v>0.84080725751803542</v>
      </c>
      <c r="CG17">
        <f t="shared" ref="CG17:CG61" si="49">($B$11*$K$9+$C$11*$K$9+$F$11*((DR17+DJ17)/MAX(DR17+DJ17+DS17, 0.1)*$P$9+DS17/MAX(DR17+DJ17+DS17, 0.1)*$Q$9))/($B$11+$C$11+$F$11)</f>
        <v>0.16115800700980829</v>
      </c>
      <c r="CH17">
        <v>6</v>
      </c>
      <c r="CI17">
        <v>0.5</v>
      </c>
      <c r="CJ17" t="s">
        <v>311</v>
      </c>
      <c r="CK17">
        <v>2</v>
      </c>
      <c r="CL17" t="b">
        <v>0</v>
      </c>
      <c r="CM17">
        <v>1658767384</v>
      </c>
      <c r="CN17">
        <v>410.63251612903201</v>
      </c>
      <c r="CO17">
        <v>437.098064516129</v>
      </c>
      <c r="CP17">
        <v>28.552864516128999</v>
      </c>
      <c r="CQ17">
        <v>24.244087096774201</v>
      </c>
      <c r="CR17">
        <v>411.736516129032</v>
      </c>
      <c r="CS17">
        <v>28.552864516128999</v>
      </c>
      <c r="CT17">
        <v>600.02477419354898</v>
      </c>
      <c r="CU17">
        <v>100.740387096774</v>
      </c>
      <c r="CV17">
        <v>0.100069967741935</v>
      </c>
      <c r="CW17">
        <v>30.218809677419401</v>
      </c>
      <c r="CX17">
        <v>29.909416129032302</v>
      </c>
      <c r="CY17">
        <v>999.9</v>
      </c>
      <c r="CZ17">
        <v>0</v>
      </c>
      <c r="DA17">
        <v>0</v>
      </c>
      <c r="DB17">
        <v>9999.8845161290301</v>
      </c>
      <c r="DC17">
        <v>0</v>
      </c>
      <c r="DD17">
        <v>1079.7032258064501</v>
      </c>
      <c r="DE17">
        <v>1499.98903225806</v>
      </c>
      <c r="DF17">
        <v>0.97299987096774199</v>
      </c>
      <c r="DG17">
        <v>2.7000038709677401E-2</v>
      </c>
      <c r="DH17">
        <v>0</v>
      </c>
      <c r="DI17">
        <v>915.173225806451</v>
      </c>
      <c r="DJ17">
        <v>4.9993499999999997</v>
      </c>
      <c r="DK17">
        <v>15700.1419354839</v>
      </c>
      <c r="DL17">
        <v>14584.822580645199</v>
      </c>
      <c r="DM17">
        <v>38.086419354838696</v>
      </c>
      <c r="DN17">
        <v>39.973548387096798</v>
      </c>
      <c r="DO17">
        <v>38.054290322580599</v>
      </c>
      <c r="DP17">
        <v>37.185193548387097</v>
      </c>
      <c r="DQ17">
        <v>39.274032258064501</v>
      </c>
      <c r="DR17">
        <v>1454.62709677419</v>
      </c>
      <c r="DS17">
        <v>40.362580645161302</v>
      </c>
      <c r="DT17">
        <v>0</v>
      </c>
      <c r="DU17">
        <v>1658767401.4000001</v>
      </c>
      <c r="DV17">
        <v>0</v>
      </c>
      <c r="DW17">
        <v>915.08715384615402</v>
      </c>
      <c r="DX17">
        <v>-8.2060170953544809</v>
      </c>
      <c r="DY17">
        <v>-258.526495250322</v>
      </c>
      <c r="DZ17">
        <v>15697.0346153846</v>
      </c>
      <c r="EA17">
        <v>15</v>
      </c>
      <c r="EB17">
        <v>1658767410.5</v>
      </c>
      <c r="EC17" t="s">
        <v>312</v>
      </c>
      <c r="ED17">
        <v>1658767410.5</v>
      </c>
      <c r="EE17">
        <v>0</v>
      </c>
      <c r="EF17">
        <v>1</v>
      </c>
      <c r="EG17">
        <v>0.71199999999999997</v>
      </c>
      <c r="EH17">
        <v>0</v>
      </c>
      <c r="EI17">
        <v>-1.1040000000000001</v>
      </c>
      <c r="EJ17">
        <v>0</v>
      </c>
      <c r="EK17">
        <v>437</v>
      </c>
      <c r="EL17">
        <v>0</v>
      </c>
      <c r="EM17">
        <v>0.13</v>
      </c>
      <c r="EN17">
        <v>0</v>
      </c>
      <c r="EO17">
        <v>100</v>
      </c>
      <c r="EP17">
        <v>100</v>
      </c>
      <c r="EQ17">
        <v>-1.1040000000000001</v>
      </c>
      <c r="ER17">
        <v>0</v>
      </c>
      <c r="ES17">
        <v>-1.1147484339147999</v>
      </c>
      <c r="ET17">
        <v>-1.91033734903813E-3</v>
      </c>
      <c r="EU17">
        <v>7.3450343854085902E-7</v>
      </c>
      <c r="EV17">
        <v>-7.1046937220166798E-11</v>
      </c>
      <c r="EW17">
        <v>0</v>
      </c>
      <c r="EX17">
        <v>0</v>
      </c>
      <c r="EY17">
        <v>0</v>
      </c>
      <c r="EZ17">
        <v>0</v>
      </c>
      <c r="FA17">
        <v>2</v>
      </c>
      <c r="FB17">
        <v>2150</v>
      </c>
      <c r="FC17">
        <v>-1</v>
      </c>
      <c r="FD17">
        <v>-1</v>
      </c>
      <c r="FE17">
        <v>27646123.199999999</v>
      </c>
      <c r="FF17">
        <v>27646123.199999999</v>
      </c>
      <c r="FG17">
        <v>1.0449200000000001</v>
      </c>
      <c r="FH17">
        <v>2.3742700000000001</v>
      </c>
      <c r="FI17">
        <v>1.5979000000000001</v>
      </c>
      <c r="FJ17">
        <v>2.33643</v>
      </c>
      <c r="FK17">
        <v>1.5942400000000001</v>
      </c>
      <c r="FL17">
        <v>2.3828100000000001</v>
      </c>
      <c r="FM17">
        <v>34.440800000000003</v>
      </c>
      <c r="FN17">
        <v>15.462899999999999</v>
      </c>
      <c r="FO17">
        <v>18</v>
      </c>
      <c r="FP17">
        <v>623.25</v>
      </c>
      <c r="FQ17">
        <v>383.29399999999998</v>
      </c>
      <c r="FR17">
        <v>31.047499999999999</v>
      </c>
      <c r="FS17">
        <v>30.012599999999999</v>
      </c>
      <c r="FT17">
        <v>30.001300000000001</v>
      </c>
      <c r="FU17">
        <v>29.7515</v>
      </c>
      <c r="FV17">
        <v>29.7028</v>
      </c>
      <c r="FW17">
        <v>20.956399999999999</v>
      </c>
      <c r="FX17">
        <v>37.884700000000002</v>
      </c>
      <c r="FY17">
        <v>93.1571</v>
      </c>
      <c r="FZ17">
        <v>31.110199999999999</v>
      </c>
      <c r="GA17">
        <v>437.11200000000002</v>
      </c>
      <c r="GB17">
        <v>24.3232</v>
      </c>
      <c r="GC17">
        <v>99.851600000000005</v>
      </c>
      <c r="GD17">
        <v>99.917100000000005</v>
      </c>
    </row>
    <row r="18" spans="1:186" x14ac:dyDescent="0.2">
      <c r="A18">
        <v>2</v>
      </c>
      <c r="B18">
        <v>1658767591.5</v>
      </c>
      <c r="C18">
        <v>199.5</v>
      </c>
      <c r="D18" t="s">
        <v>313</v>
      </c>
      <c r="E18" t="s">
        <v>314</v>
      </c>
      <c r="F18">
        <v>5</v>
      </c>
      <c r="G18" t="s">
        <v>307</v>
      </c>
      <c r="H18">
        <v>12</v>
      </c>
      <c r="I18" t="s">
        <v>368</v>
      </c>
      <c r="J18">
        <v>33.9</v>
      </c>
      <c r="K18">
        <v>35.200000000000003</v>
      </c>
      <c r="L18" t="s">
        <v>486</v>
      </c>
      <c r="M18">
        <v>1658767583.75</v>
      </c>
      <c r="N18">
        <f t="shared" si="0"/>
        <v>4.3691842920029877E-3</v>
      </c>
      <c r="O18">
        <f t="shared" si="1"/>
        <v>4.3691842920029877</v>
      </c>
      <c r="P18">
        <f t="shared" si="2"/>
        <v>24.369675720886075</v>
      </c>
      <c r="Q18">
        <f t="shared" si="3"/>
        <v>400.11856666666699</v>
      </c>
      <c r="R18">
        <f t="shared" si="4"/>
        <v>255.76318723771107</v>
      </c>
      <c r="S18">
        <f t="shared" si="5"/>
        <v>25.787686542083275</v>
      </c>
      <c r="T18">
        <f t="shared" si="6"/>
        <v>40.342522660533604</v>
      </c>
      <c r="U18">
        <f t="shared" si="7"/>
        <v>0.29980029663637386</v>
      </c>
      <c r="V18">
        <f t="shared" si="8"/>
        <v>2.9420002433404653</v>
      </c>
      <c r="W18">
        <f t="shared" si="9"/>
        <v>0.28380295020334945</v>
      </c>
      <c r="X18">
        <f t="shared" si="10"/>
        <v>0.17874297411874351</v>
      </c>
      <c r="Y18">
        <f t="shared" si="11"/>
        <v>241.76565235467024</v>
      </c>
      <c r="Z18">
        <f t="shared" si="12"/>
        <v>30.656546262287655</v>
      </c>
      <c r="AA18">
        <f t="shared" si="13"/>
        <v>30.656546262287655</v>
      </c>
      <c r="AB18">
        <f t="shared" si="14"/>
        <v>4.4237823356248924</v>
      </c>
      <c r="AC18">
        <f t="shared" si="15"/>
        <v>67.289343212767236</v>
      </c>
      <c r="AD18">
        <f t="shared" si="16"/>
        <v>2.9281380417523546</v>
      </c>
      <c r="AE18">
        <f t="shared" si="17"/>
        <v>4.3515628210155874</v>
      </c>
      <c r="AF18">
        <f t="shared" si="18"/>
        <v>1.4956442938725378</v>
      </c>
      <c r="AG18">
        <f t="shared" si="19"/>
        <v>-192.68102727733176</v>
      </c>
      <c r="AH18">
        <f t="shared" si="20"/>
        <v>-45.623848401068791</v>
      </c>
      <c r="AI18">
        <f t="shared" si="21"/>
        <v>-3.4657019690929336</v>
      </c>
      <c r="AJ18">
        <f t="shared" si="22"/>
        <v>-4.9252928232661475E-3</v>
      </c>
      <c r="AK18">
        <f t="shared" si="23"/>
        <v>24.369675720886075</v>
      </c>
      <c r="AL18">
        <f t="shared" si="24"/>
        <v>4.3691842920029877</v>
      </c>
      <c r="AM18">
        <f t="shared" si="25"/>
        <v>24.287207928447692</v>
      </c>
      <c r="AN18">
        <v>437.05364488013299</v>
      </c>
      <c r="AO18">
        <v>412.15373333333298</v>
      </c>
      <c r="AP18">
        <v>-9.5256534673950597E-4</v>
      </c>
      <c r="AQ18">
        <v>67.031691846067005</v>
      </c>
      <c r="AR18">
        <f t="shared" si="26"/>
        <v>4.3655640097391961</v>
      </c>
      <c r="AS18">
        <v>24.798011758874502</v>
      </c>
      <c r="AT18">
        <v>29.0366933333333</v>
      </c>
      <c r="AU18">
        <v>1.36900018974185E-6</v>
      </c>
      <c r="AV18">
        <v>78.55</v>
      </c>
      <c r="AW18">
        <v>0</v>
      </c>
      <c r="AX18">
        <v>0</v>
      </c>
      <c r="AY18">
        <f t="shared" si="27"/>
        <v>1</v>
      </c>
      <c r="AZ18">
        <f t="shared" si="28"/>
        <v>0</v>
      </c>
      <c r="BA18">
        <f t="shared" si="29"/>
        <v>52662.316052461079</v>
      </c>
      <c r="BB18" t="s">
        <v>308</v>
      </c>
      <c r="BC18">
        <v>10214.9</v>
      </c>
      <c r="BD18">
        <v>1337.4036545076499</v>
      </c>
      <c r="BE18">
        <v>3225.17</v>
      </c>
      <c r="BF18">
        <f t="shared" si="30"/>
        <v>0.58532305134065798</v>
      </c>
      <c r="BG18">
        <v>-10.2314334914194</v>
      </c>
      <c r="BH18" t="s">
        <v>315</v>
      </c>
      <c r="BI18">
        <v>10139.9</v>
      </c>
      <c r="BJ18">
        <v>880.89084000000003</v>
      </c>
      <c r="BK18">
        <v>1260.71</v>
      </c>
      <c r="BL18">
        <f t="shared" si="31"/>
        <v>0.30127401226293116</v>
      </c>
      <c r="BM18">
        <v>0.5</v>
      </c>
      <c r="BN18">
        <f t="shared" si="32"/>
        <v>1261.3597697174455</v>
      </c>
      <c r="BO18">
        <f t="shared" si="33"/>
        <v>24.369675720886075</v>
      </c>
      <c r="BP18">
        <f t="shared" si="34"/>
        <v>190.00745936491086</v>
      </c>
      <c r="BQ18">
        <f t="shared" si="35"/>
        <v>2.7431594096311154E-2</v>
      </c>
      <c r="BR18">
        <f t="shared" si="36"/>
        <v>1.5582171950726178</v>
      </c>
      <c r="BS18">
        <f t="shared" si="37"/>
        <v>812.44003831606994</v>
      </c>
      <c r="BT18" t="s">
        <v>310</v>
      </c>
      <c r="BU18">
        <v>0</v>
      </c>
      <c r="BV18">
        <f t="shared" si="38"/>
        <v>812.44003831606994</v>
      </c>
      <c r="BW18">
        <f t="shared" si="39"/>
        <v>0.35556945029699938</v>
      </c>
      <c r="BX18">
        <f t="shared" si="40"/>
        <v>0.84730004788455149</v>
      </c>
      <c r="BY18">
        <f t="shared" si="41"/>
        <v>0.8142063269396852</v>
      </c>
      <c r="BZ18">
        <f t="shared" si="42"/>
        <v>-4.9524196289552833</v>
      </c>
      <c r="CA18">
        <f t="shared" si="43"/>
        <v>1.0406266669022788</v>
      </c>
      <c r="CB18">
        <f t="shared" si="44"/>
        <v>0.78145946365900787</v>
      </c>
      <c r="CC18">
        <f t="shared" si="45"/>
        <v>0.21854053634099213</v>
      </c>
      <c r="CD18">
        <f t="shared" si="46"/>
        <v>1500.1769999999999</v>
      </c>
      <c r="CE18">
        <f t="shared" si="47"/>
        <v>1261.3597697174455</v>
      </c>
      <c r="CF18">
        <f t="shared" si="48"/>
        <v>0.84080729788381348</v>
      </c>
      <c r="CG18">
        <f t="shared" si="49"/>
        <v>0.16115808491576011</v>
      </c>
      <c r="CH18">
        <v>6</v>
      </c>
      <c r="CI18">
        <v>0.5</v>
      </c>
      <c r="CJ18" t="s">
        <v>311</v>
      </c>
      <c r="CK18">
        <v>2</v>
      </c>
      <c r="CL18" t="b">
        <v>0</v>
      </c>
      <c r="CM18">
        <v>1658767583.75</v>
      </c>
      <c r="CN18">
        <v>400.11856666666699</v>
      </c>
      <c r="CO18">
        <v>426.23573333333297</v>
      </c>
      <c r="CP18">
        <v>29.0413766666667</v>
      </c>
      <c r="CQ18">
        <v>24.799193333333299</v>
      </c>
      <c r="CR18">
        <v>401.22756666666697</v>
      </c>
      <c r="CS18">
        <v>29.0413766666667</v>
      </c>
      <c r="CT18">
        <v>600.01610000000005</v>
      </c>
      <c r="CU18">
        <v>100.726333333333</v>
      </c>
      <c r="CV18">
        <v>0.10008668666666699</v>
      </c>
      <c r="CW18">
        <v>30.3688966666667</v>
      </c>
      <c r="CX18">
        <v>30.03285</v>
      </c>
      <c r="CY18">
        <v>999.9</v>
      </c>
      <c r="CZ18">
        <v>0</v>
      </c>
      <c r="DA18">
        <v>0</v>
      </c>
      <c r="DB18">
        <v>9998.5239999999994</v>
      </c>
      <c r="DC18">
        <v>0</v>
      </c>
      <c r="DD18">
        <v>1094.8526666666701</v>
      </c>
      <c r="DE18">
        <v>1500.1769999999999</v>
      </c>
      <c r="DF18">
        <v>0.97300006666666605</v>
      </c>
      <c r="DG18">
        <v>2.7000133333333301E-2</v>
      </c>
      <c r="DH18">
        <v>0</v>
      </c>
      <c r="DI18">
        <v>880.93433333333303</v>
      </c>
      <c r="DJ18">
        <v>4.9993499999999997</v>
      </c>
      <c r="DK18">
        <v>15247.9533333333</v>
      </c>
      <c r="DL18">
        <v>14586.6266666667</v>
      </c>
      <c r="DM18">
        <v>40.566400000000002</v>
      </c>
      <c r="DN18">
        <v>41.491533333333301</v>
      </c>
      <c r="DO18">
        <v>39.874733333333303</v>
      </c>
      <c r="DP18">
        <v>40.078933333333303</v>
      </c>
      <c r="DQ18">
        <v>41.991333333333301</v>
      </c>
      <c r="DR18">
        <v>1454.80833333333</v>
      </c>
      <c r="DS18">
        <v>40.369666666666603</v>
      </c>
      <c r="DT18">
        <v>0</v>
      </c>
      <c r="DU18">
        <v>198.299999952316</v>
      </c>
      <c r="DV18">
        <v>0</v>
      </c>
      <c r="DW18">
        <v>880.89084000000003</v>
      </c>
      <c r="DX18">
        <v>-4.5849230768692397</v>
      </c>
      <c r="DY18">
        <v>-231.353845305524</v>
      </c>
      <c r="DZ18">
        <v>15247.224</v>
      </c>
      <c r="EA18">
        <v>15</v>
      </c>
      <c r="EB18">
        <v>1658767630</v>
      </c>
      <c r="EC18" t="s">
        <v>316</v>
      </c>
      <c r="ED18">
        <v>1658767630</v>
      </c>
      <c r="EE18">
        <v>0</v>
      </c>
      <c r="EF18">
        <v>2</v>
      </c>
      <c r="EG18">
        <v>-5.3999999999999999E-2</v>
      </c>
      <c r="EH18">
        <v>0</v>
      </c>
      <c r="EI18">
        <v>-1.109</v>
      </c>
      <c r="EJ18">
        <v>0</v>
      </c>
      <c r="EK18">
        <v>400</v>
      </c>
      <c r="EL18">
        <v>0</v>
      </c>
      <c r="EM18">
        <v>0.23</v>
      </c>
      <c r="EN18">
        <v>0</v>
      </c>
      <c r="EO18">
        <v>100</v>
      </c>
      <c r="EP18">
        <v>100</v>
      </c>
      <c r="EQ18">
        <v>-1.109</v>
      </c>
      <c r="ER18">
        <v>0</v>
      </c>
      <c r="ES18">
        <v>-0.40233858439528503</v>
      </c>
      <c r="ET18">
        <v>-1.91033734903813E-3</v>
      </c>
      <c r="EU18">
        <v>7.3450343854085902E-7</v>
      </c>
      <c r="EV18">
        <v>-7.1046937220166798E-11</v>
      </c>
      <c r="EW18">
        <v>0</v>
      </c>
      <c r="EX18">
        <v>0</v>
      </c>
      <c r="EY18">
        <v>0</v>
      </c>
      <c r="EZ18">
        <v>0</v>
      </c>
      <c r="FA18">
        <v>2</v>
      </c>
      <c r="FB18">
        <v>2150</v>
      </c>
      <c r="FC18">
        <v>-1</v>
      </c>
      <c r="FD18">
        <v>-1</v>
      </c>
      <c r="FE18">
        <v>3</v>
      </c>
      <c r="FF18">
        <v>27646126.5</v>
      </c>
      <c r="FG18">
        <v>1.02783</v>
      </c>
      <c r="FH18">
        <v>2.3877000000000002</v>
      </c>
      <c r="FI18">
        <v>1.5991200000000001</v>
      </c>
      <c r="FJ18">
        <v>2.3339799999999999</v>
      </c>
      <c r="FK18">
        <v>1.5942400000000001</v>
      </c>
      <c r="FL18">
        <v>2.3730500000000001</v>
      </c>
      <c r="FM18">
        <v>34.669199999999996</v>
      </c>
      <c r="FN18">
        <v>15.4192</v>
      </c>
      <c r="FO18">
        <v>18</v>
      </c>
      <c r="FP18">
        <v>628.42899999999997</v>
      </c>
      <c r="FQ18">
        <v>380.70299999999997</v>
      </c>
      <c r="FR18">
        <v>29.102399999999999</v>
      </c>
      <c r="FS18">
        <v>30.5366</v>
      </c>
      <c r="FT18">
        <v>30.001200000000001</v>
      </c>
      <c r="FU18">
        <v>30.296800000000001</v>
      </c>
      <c r="FV18">
        <v>30.248100000000001</v>
      </c>
      <c r="FW18">
        <v>20.604299999999999</v>
      </c>
      <c r="FX18">
        <v>35.593400000000003</v>
      </c>
      <c r="FY18">
        <v>89.892200000000003</v>
      </c>
      <c r="FZ18">
        <v>29.101700000000001</v>
      </c>
      <c r="GA18">
        <v>426.31099999999998</v>
      </c>
      <c r="GB18">
        <v>24.875800000000002</v>
      </c>
      <c r="GC18">
        <v>99.758899999999997</v>
      </c>
      <c r="GD18">
        <v>99.8232</v>
      </c>
    </row>
    <row r="19" spans="1:186" x14ac:dyDescent="0.2">
      <c r="A19">
        <v>3</v>
      </c>
      <c r="B19">
        <v>1658767717.5</v>
      </c>
      <c r="C19">
        <v>325.5</v>
      </c>
      <c r="D19" t="s">
        <v>317</v>
      </c>
      <c r="E19" t="s">
        <v>318</v>
      </c>
      <c r="F19">
        <v>5</v>
      </c>
      <c r="G19" t="s">
        <v>307</v>
      </c>
      <c r="H19">
        <v>12</v>
      </c>
      <c r="I19" t="s">
        <v>368</v>
      </c>
      <c r="J19">
        <v>33.9</v>
      </c>
      <c r="K19">
        <v>35.200000000000003</v>
      </c>
      <c r="L19" t="s">
        <v>486</v>
      </c>
      <c r="M19">
        <v>1658767709.75</v>
      </c>
      <c r="N19">
        <f t="shared" si="0"/>
        <v>4.6554216188206612E-3</v>
      </c>
      <c r="O19">
        <f t="shared" si="1"/>
        <v>4.655421618820661</v>
      </c>
      <c r="P19">
        <f t="shared" si="2"/>
        <v>17.04174817081698</v>
      </c>
      <c r="Q19">
        <f t="shared" si="3"/>
        <v>301.21823333333299</v>
      </c>
      <c r="R19">
        <f t="shared" si="4"/>
        <v>205.73630097539487</v>
      </c>
      <c r="S19">
        <f t="shared" si="5"/>
        <v>20.744645043537858</v>
      </c>
      <c r="T19">
        <f t="shared" si="6"/>
        <v>30.372206078930468</v>
      </c>
      <c r="U19">
        <f t="shared" si="7"/>
        <v>0.32114084766487949</v>
      </c>
      <c r="V19">
        <f t="shared" si="8"/>
        <v>2.9411426132644531</v>
      </c>
      <c r="W19">
        <f t="shared" si="9"/>
        <v>0.30285452658235534</v>
      </c>
      <c r="X19">
        <f t="shared" si="10"/>
        <v>0.19084020683513192</v>
      </c>
      <c r="Y19">
        <f t="shared" si="11"/>
        <v>241.73898239330882</v>
      </c>
      <c r="Z19">
        <f t="shared" si="12"/>
        <v>30.406905960503686</v>
      </c>
      <c r="AA19">
        <f t="shared" si="13"/>
        <v>30.406905960503686</v>
      </c>
      <c r="AB19">
        <f t="shared" si="14"/>
        <v>4.3610464288453512</v>
      </c>
      <c r="AC19">
        <f t="shared" si="15"/>
        <v>66.542482135843613</v>
      </c>
      <c r="AD19">
        <f t="shared" si="16"/>
        <v>2.8666393682867106</v>
      </c>
      <c r="AE19">
        <f t="shared" si="17"/>
        <v>4.3079838266847181</v>
      </c>
      <c r="AF19">
        <f t="shared" si="18"/>
        <v>1.4944070605586406</v>
      </c>
      <c r="AG19">
        <f t="shared" si="19"/>
        <v>-205.30409338999115</v>
      </c>
      <c r="AH19">
        <f t="shared" si="20"/>
        <v>-33.869447860668451</v>
      </c>
      <c r="AI19">
        <f t="shared" si="21"/>
        <v>-2.5681534834946254</v>
      </c>
      <c r="AJ19">
        <f t="shared" si="22"/>
        <v>-2.7123408454130526E-3</v>
      </c>
      <c r="AK19">
        <f t="shared" si="23"/>
        <v>17.04174817081698</v>
      </c>
      <c r="AL19">
        <f t="shared" si="24"/>
        <v>4.655421618820661</v>
      </c>
      <c r="AM19">
        <f t="shared" si="25"/>
        <v>17.133537925708904</v>
      </c>
      <c r="AN19">
        <v>327.14825660713001</v>
      </c>
      <c r="AO19">
        <v>309.62195151515198</v>
      </c>
      <c r="AP19">
        <v>-5.9870931561429898E-3</v>
      </c>
      <c r="AQ19">
        <v>67.168889778492499</v>
      </c>
      <c r="AR19">
        <f t="shared" si="26"/>
        <v>4.6117361506585359</v>
      </c>
      <c r="AS19">
        <v>23.895672868667098</v>
      </c>
      <c r="AT19">
        <v>28.381666060606101</v>
      </c>
      <c r="AU19">
        <v>-9.7679249420804404E-4</v>
      </c>
      <c r="AV19">
        <v>79.559070935241394</v>
      </c>
      <c r="AW19">
        <v>0</v>
      </c>
      <c r="AX19">
        <v>0</v>
      </c>
      <c r="AY19">
        <f t="shared" si="27"/>
        <v>1</v>
      </c>
      <c r="AZ19">
        <f t="shared" si="28"/>
        <v>0</v>
      </c>
      <c r="BA19">
        <f t="shared" si="29"/>
        <v>52668.266535701558</v>
      </c>
      <c r="BB19" t="s">
        <v>308</v>
      </c>
      <c r="BC19">
        <v>10214.9</v>
      </c>
      <c r="BD19">
        <v>1337.4036545076499</v>
      </c>
      <c r="BE19">
        <v>3225.17</v>
      </c>
      <c r="BF19">
        <f t="shared" si="30"/>
        <v>0.58532305134065798</v>
      </c>
      <c r="BG19">
        <v>-10.2314334914194</v>
      </c>
      <c r="BH19" t="s">
        <v>319</v>
      </c>
      <c r="BI19">
        <v>10155.700000000001</v>
      </c>
      <c r="BJ19">
        <v>832.33403846153794</v>
      </c>
      <c r="BK19">
        <v>1133.46</v>
      </c>
      <c r="BL19">
        <f t="shared" si="31"/>
        <v>0.26566968533381163</v>
      </c>
      <c r="BM19">
        <v>0.5</v>
      </c>
      <c r="BN19">
        <f t="shared" si="32"/>
        <v>1261.2225102556004</v>
      </c>
      <c r="BO19">
        <f t="shared" si="33"/>
        <v>17.04174817081698</v>
      </c>
      <c r="BP19">
        <f t="shared" si="34"/>
        <v>167.53429371776269</v>
      </c>
      <c r="BQ19">
        <f t="shared" si="35"/>
        <v>2.1624401277700933E-2</v>
      </c>
      <c r="BR19">
        <f t="shared" si="36"/>
        <v>1.8454202177403702</v>
      </c>
      <c r="BS19">
        <f t="shared" si="37"/>
        <v>757.62708468830965</v>
      </c>
      <c r="BT19" t="s">
        <v>310</v>
      </c>
      <c r="BU19">
        <v>0</v>
      </c>
      <c r="BV19">
        <f t="shared" si="38"/>
        <v>757.62708468830965</v>
      </c>
      <c r="BW19">
        <f t="shared" si="39"/>
        <v>0.33158021925051639</v>
      </c>
      <c r="BX19">
        <f t="shared" si="40"/>
        <v>0.8012229617747253</v>
      </c>
      <c r="BY19">
        <f t="shared" si="41"/>
        <v>0.8476894107982651</v>
      </c>
      <c r="BZ19">
        <f t="shared" si="42"/>
        <v>-1.4765154731851045</v>
      </c>
      <c r="CA19">
        <f t="shared" si="43"/>
        <v>1.1080343735307236</v>
      </c>
      <c r="CB19">
        <f t="shared" si="44"/>
        <v>0.72930841304619876</v>
      </c>
      <c r="CC19">
        <f t="shared" si="45"/>
        <v>0.27069158695380124</v>
      </c>
      <c r="CD19">
        <f t="shared" si="46"/>
        <v>1500.0139999999999</v>
      </c>
      <c r="CE19">
        <f t="shared" si="47"/>
        <v>1261.2225102556004</v>
      </c>
      <c r="CF19">
        <f t="shared" si="48"/>
        <v>0.84080715930358008</v>
      </c>
      <c r="CG19">
        <f t="shared" si="49"/>
        <v>0.16115781745590962</v>
      </c>
      <c r="CH19">
        <v>6</v>
      </c>
      <c r="CI19">
        <v>0.5</v>
      </c>
      <c r="CJ19" t="s">
        <v>311</v>
      </c>
      <c r="CK19">
        <v>2</v>
      </c>
      <c r="CL19" t="b">
        <v>0</v>
      </c>
      <c r="CM19">
        <v>1658767709.75</v>
      </c>
      <c r="CN19">
        <v>301.21823333333299</v>
      </c>
      <c r="CO19">
        <v>319.66216666666702</v>
      </c>
      <c r="CP19">
        <v>28.430073333333301</v>
      </c>
      <c r="CQ19">
        <v>23.907033333333299</v>
      </c>
      <c r="CR19">
        <v>302.35123333333303</v>
      </c>
      <c r="CS19">
        <v>28.430073333333301</v>
      </c>
      <c r="CT19">
        <v>600.00366666666696</v>
      </c>
      <c r="CU19">
        <v>100.73116666666699</v>
      </c>
      <c r="CV19">
        <v>0.10006703</v>
      </c>
      <c r="CW19">
        <v>30.193303333333301</v>
      </c>
      <c r="CX19">
        <v>29.885476666666701</v>
      </c>
      <c r="CY19">
        <v>999.9</v>
      </c>
      <c r="CZ19">
        <v>0</v>
      </c>
      <c r="DA19">
        <v>0</v>
      </c>
      <c r="DB19">
        <v>9993.1679999999997</v>
      </c>
      <c r="DC19">
        <v>0</v>
      </c>
      <c r="DD19">
        <v>1109.5986666666699</v>
      </c>
      <c r="DE19">
        <v>1500.0139999999999</v>
      </c>
      <c r="DF19">
        <v>0.97300566666666699</v>
      </c>
      <c r="DG19">
        <v>2.6994066666666702E-2</v>
      </c>
      <c r="DH19">
        <v>0</v>
      </c>
      <c r="DI19">
        <v>832.45033333333299</v>
      </c>
      <c r="DJ19">
        <v>4.9993499999999997</v>
      </c>
      <c r="DK19">
        <v>14403.18</v>
      </c>
      <c r="DL19">
        <v>14585.073333333299</v>
      </c>
      <c r="DM19">
        <v>37.9288666666667</v>
      </c>
      <c r="DN19">
        <v>39.449800000000003</v>
      </c>
      <c r="DO19">
        <v>37.999833333333299</v>
      </c>
      <c r="DP19">
        <v>37.8643</v>
      </c>
      <c r="DQ19">
        <v>39.843499999999999</v>
      </c>
      <c r="DR19">
        <v>1454.6559999999999</v>
      </c>
      <c r="DS19">
        <v>40.358333333333299</v>
      </c>
      <c r="DT19">
        <v>0</v>
      </c>
      <c r="DU19">
        <v>125.5</v>
      </c>
      <c r="DV19">
        <v>0</v>
      </c>
      <c r="DW19">
        <v>832.33403846153794</v>
      </c>
      <c r="DX19">
        <v>-14.656376051661899</v>
      </c>
      <c r="DY19">
        <v>-148.92991439963501</v>
      </c>
      <c r="DZ19">
        <v>14402.3153846154</v>
      </c>
      <c r="EA19">
        <v>15</v>
      </c>
      <c r="EB19">
        <v>1658767754.0999999</v>
      </c>
      <c r="EC19" t="s">
        <v>320</v>
      </c>
      <c r="ED19">
        <v>1658767754.0999999</v>
      </c>
      <c r="EE19">
        <v>0</v>
      </c>
      <c r="EF19">
        <v>3</v>
      </c>
      <c r="EG19">
        <v>-0.18</v>
      </c>
      <c r="EH19">
        <v>0</v>
      </c>
      <c r="EI19">
        <v>-1.133</v>
      </c>
      <c r="EJ19">
        <v>0</v>
      </c>
      <c r="EK19">
        <v>290</v>
      </c>
      <c r="EL19">
        <v>0</v>
      </c>
      <c r="EM19">
        <v>0.18</v>
      </c>
      <c r="EN19">
        <v>0</v>
      </c>
      <c r="EO19">
        <v>100</v>
      </c>
      <c r="EP19">
        <v>100</v>
      </c>
      <c r="EQ19">
        <v>-1.133</v>
      </c>
      <c r="ER19">
        <v>0</v>
      </c>
      <c r="ES19">
        <v>-0.45689661575926699</v>
      </c>
      <c r="ET19">
        <v>-1.91033734903813E-3</v>
      </c>
      <c r="EU19">
        <v>7.3450343854085902E-7</v>
      </c>
      <c r="EV19">
        <v>-7.1046937220166798E-11</v>
      </c>
      <c r="EW19">
        <v>0</v>
      </c>
      <c r="EX19">
        <v>0</v>
      </c>
      <c r="EY19">
        <v>0</v>
      </c>
      <c r="EZ19">
        <v>0</v>
      </c>
      <c r="FA19">
        <v>2</v>
      </c>
      <c r="FB19">
        <v>2150</v>
      </c>
      <c r="FC19">
        <v>-1</v>
      </c>
      <c r="FD19">
        <v>-1</v>
      </c>
      <c r="FE19">
        <v>1.5</v>
      </c>
      <c r="FF19">
        <v>27646128.600000001</v>
      </c>
      <c r="FG19">
        <v>0.80078099999999997</v>
      </c>
      <c r="FH19">
        <v>2.3852500000000001</v>
      </c>
      <c r="FI19">
        <v>1.5979000000000001</v>
      </c>
      <c r="FJ19">
        <v>2.3327599999999999</v>
      </c>
      <c r="FK19">
        <v>1.5942400000000001</v>
      </c>
      <c r="FL19">
        <v>2.3730500000000001</v>
      </c>
      <c r="FM19">
        <v>34.852499999999999</v>
      </c>
      <c r="FN19">
        <v>15.4016</v>
      </c>
      <c r="FO19">
        <v>18</v>
      </c>
      <c r="FP19">
        <v>630.48099999999999</v>
      </c>
      <c r="FQ19">
        <v>377.38799999999998</v>
      </c>
      <c r="FR19">
        <v>30.694800000000001</v>
      </c>
      <c r="FS19">
        <v>30.887699999999999</v>
      </c>
      <c r="FT19">
        <v>30.001200000000001</v>
      </c>
      <c r="FU19">
        <v>30.650099999999998</v>
      </c>
      <c r="FV19">
        <v>30.597999999999999</v>
      </c>
      <c r="FW19">
        <v>16.061299999999999</v>
      </c>
      <c r="FX19">
        <v>38.772599999999997</v>
      </c>
      <c r="FY19">
        <v>87.958799999999997</v>
      </c>
      <c r="FZ19">
        <v>30.735299999999999</v>
      </c>
      <c r="GA19">
        <v>318.75599999999997</v>
      </c>
      <c r="GB19">
        <v>23.845700000000001</v>
      </c>
      <c r="GC19">
        <v>99.691999999999993</v>
      </c>
      <c r="GD19">
        <v>99.756</v>
      </c>
    </row>
    <row r="20" spans="1:186" x14ac:dyDescent="0.2">
      <c r="A20">
        <v>4</v>
      </c>
      <c r="B20">
        <v>1658767839.5999999</v>
      </c>
      <c r="C20">
        <v>447.59999990463302</v>
      </c>
      <c r="D20" t="s">
        <v>321</v>
      </c>
      <c r="E20" t="s">
        <v>322</v>
      </c>
      <c r="F20">
        <v>5</v>
      </c>
      <c r="G20" t="s">
        <v>307</v>
      </c>
      <c r="H20">
        <v>12</v>
      </c>
      <c r="I20" t="s">
        <v>368</v>
      </c>
      <c r="J20">
        <v>33.9</v>
      </c>
      <c r="K20">
        <v>35.200000000000003</v>
      </c>
      <c r="L20" t="s">
        <v>486</v>
      </c>
      <c r="M20">
        <v>1658767831.8499999</v>
      </c>
      <c r="N20">
        <f t="shared" si="0"/>
        <v>4.6093753342177765E-3</v>
      </c>
      <c r="O20">
        <f t="shared" si="1"/>
        <v>4.6093753342177761</v>
      </c>
      <c r="P20">
        <f t="shared" si="2"/>
        <v>9.7101159173305494</v>
      </c>
      <c r="Q20">
        <f t="shared" si="3"/>
        <v>201.57453333333299</v>
      </c>
      <c r="R20">
        <f t="shared" si="4"/>
        <v>146.67803934059128</v>
      </c>
      <c r="S20">
        <f t="shared" si="5"/>
        <v>14.790724317217785</v>
      </c>
      <c r="T20">
        <f t="shared" si="6"/>
        <v>20.326378545203813</v>
      </c>
      <c r="U20">
        <f t="shared" si="7"/>
        <v>0.32230115627151423</v>
      </c>
      <c r="V20">
        <f t="shared" si="8"/>
        <v>2.9427358157308015</v>
      </c>
      <c r="W20">
        <f t="shared" si="9"/>
        <v>0.30389588180190641</v>
      </c>
      <c r="X20">
        <f t="shared" si="10"/>
        <v>0.1915009240481014</v>
      </c>
      <c r="Y20">
        <f t="shared" si="11"/>
        <v>241.7385991129041</v>
      </c>
      <c r="Z20">
        <f t="shared" si="12"/>
        <v>30.488794016840558</v>
      </c>
      <c r="AA20">
        <f t="shared" si="13"/>
        <v>30.488794016840558</v>
      </c>
      <c r="AB20">
        <f t="shared" si="14"/>
        <v>4.3815393339215483</v>
      </c>
      <c r="AC20">
        <f t="shared" si="15"/>
        <v>67.216586586486684</v>
      </c>
      <c r="AD20">
        <f t="shared" si="16"/>
        <v>2.9073445602736698</v>
      </c>
      <c r="AE20">
        <f t="shared" si="17"/>
        <v>4.325337997538492</v>
      </c>
      <c r="AF20">
        <f t="shared" si="18"/>
        <v>1.4741947736478784</v>
      </c>
      <c r="AG20">
        <f t="shared" si="19"/>
        <v>-203.27345223900394</v>
      </c>
      <c r="AH20">
        <f t="shared" si="20"/>
        <v>-35.756368963418815</v>
      </c>
      <c r="AI20">
        <f t="shared" si="21"/>
        <v>-2.7117990897209445</v>
      </c>
      <c r="AJ20">
        <f t="shared" si="22"/>
        <v>-3.0211792396173109E-3</v>
      </c>
      <c r="AK20">
        <f t="shared" si="23"/>
        <v>9.7101159173305494</v>
      </c>
      <c r="AL20">
        <f t="shared" si="24"/>
        <v>4.6093753342177761</v>
      </c>
      <c r="AM20">
        <f t="shared" si="25"/>
        <v>9.7849677228393794</v>
      </c>
      <c r="AN20">
        <v>217.096964374583</v>
      </c>
      <c r="AO20">
        <v>207.083557575757</v>
      </c>
      <c r="AP20">
        <v>-3.4807008743132101E-3</v>
      </c>
      <c r="AQ20">
        <v>67.175126409601702</v>
      </c>
      <c r="AR20">
        <f t="shared" si="26"/>
        <v>4.5840488052864519</v>
      </c>
      <c r="AS20">
        <v>24.3373072968831</v>
      </c>
      <c r="AT20">
        <v>28.790278787878801</v>
      </c>
      <c r="AU20">
        <v>-1.94474764450902E-4</v>
      </c>
      <c r="AV20">
        <v>78.55</v>
      </c>
      <c r="AW20">
        <v>0</v>
      </c>
      <c r="AX20">
        <v>0</v>
      </c>
      <c r="AY20">
        <f t="shared" si="27"/>
        <v>1</v>
      </c>
      <c r="AZ20">
        <f t="shared" si="28"/>
        <v>0</v>
      </c>
      <c r="BA20">
        <f t="shared" si="29"/>
        <v>52702.025356737184</v>
      </c>
      <c r="BB20" t="s">
        <v>308</v>
      </c>
      <c r="BC20">
        <v>10214.9</v>
      </c>
      <c r="BD20">
        <v>1337.4036545076499</v>
      </c>
      <c r="BE20">
        <v>3225.17</v>
      </c>
      <c r="BF20">
        <f t="shared" si="30"/>
        <v>0.58532305134065798</v>
      </c>
      <c r="BG20">
        <v>-10.2314334914194</v>
      </c>
      <c r="BH20" t="s">
        <v>323</v>
      </c>
      <c r="BI20">
        <v>10165.1</v>
      </c>
      <c r="BJ20">
        <v>799.69640000000004</v>
      </c>
      <c r="BK20">
        <v>1038.2</v>
      </c>
      <c r="BL20">
        <f t="shared" si="31"/>
        <v>0.2297279907532267</v>
      </c>
      <c r="BM20">
        <v>0.5</v>
      </c>
      <c r="BN20">
        <f t="shared" si="32"/>
        <v>1261.2170105248206</v>
      </c>
      <c r="BO20">
        <f t="shared" si="33"/>
        <v>9.7101159173305494</v>
      </c>
      <c r="BP20">
        <f t="shared" si="34"/>
        <v>144.8684248658291</v>
      </c>
      <c r="BQ20">
        <f t="shared" si="35"/>
        <v>1.5811354622034337E-2</v>
      </c>
      <c r="BR20">
        <f t="shared" si="36"/>
        <v>2.1065016374494316</v>
      </c>
      <c r="BS20">
        <f t="shared" si="37"/>
        <v>713.84629830278834</v>
      </c>
      <c r="BT20" t="s">
        <v>310</v>
      </c>
      <c r="BU20">
        <v>0</v>
      </c>
      <c r="BV20">
        <f t="shared" si="38"/>
        <v>713.84629830278834</v>
      </c>
      <c r="BW20">
        <f t="shared" si="39"/>
        <v>0.31241928500983596</v>
      </c>
      <c r="BX20">
        <f t="shared" si="40"/>
        <v>0.73531949458879964</v>
      </c>
      <c r="BY20">
        <f t="shared" si="41"/>
        <v>0.87084353105176948</v>
      </c>
      <c r="BZ20">
        <f t="shared" si="42"/>
        <v>-0.797127964203733</v>
      </c>
      <c r="CA20">
        <f t="shared" si="43"/>
        <v>1.1584961270350513</v>
      </c>
      <c r="CB20">
        <f t="shared" si="44"/>
        <v>0.6563804704911661</v>
      </c>
      <c r="CC20">
        <f t="shared" si="45"/>
        <v>0.3436195295088339</v>
      </c>
      <c r="CD20">
        <f t="shared" si="46"/>
        <v>1500.0070000000001</v>
      </c>
      <c r="CE20">
        <f t="shared" si="47"/>
        <v>1261.2170105248206</v>
      </c>
      <c r="CF20">
        <f t="shared" si="48"/>
        <v>0.84080741658193636</v>
      </c>
      <c r="CG20">
        <f t="shared" si="49"/>
        <v>0.16115831400313738</v>
      </c>
      <c r="CH20">
        <v>6</v>
      </c>
      <c r="CI20">
        <v>0.5</v>
      </c>
      <c r="CJ20" t="s">
        <v>311</v>
      </c>
      <c r="CK20">
        <v>2</v>
      </c>
      <c r="CL20" t="b">
        <v>0</v>
      </c>
      <c r="CM20">
        <v>1658767831.8499999</v>
      </c>
      <c r="CN20">
        <v>201.57453333333299</v>
      </c>
      <c r="CO20">
        <v>212.21350000000001</v>
      </c>
      <c r="CP20">
        <v>28.8318266666667</v>
      </c>
      <c r="CQ20">
        <v>24.3554666666667</v>
      </c>
      <c r="CR20">
        <v>202.605533333333</v>
      </c>
      <c r="CS20">
        <v>28.8318266666667</v>
      </c>
      <c r="CT20">
        <v>600.01589999999999</v>
      </c>
      <c r="CU20">
        <v>100.738</v>
      </c>
      <c r="CV20">
        <v>0.10002854</v>
      </c>
      <c r="CW20">
        <v>30.2634133333333</v>
      </c>
      <c r="CX20">
        <v>29.97785</v>
      </c>
      <c r="CY20">
        <v>999.9</v>
      </c>
      <c r="CZ20">
        <v>0</v>
      </c>
      <c r="DA20">
        <v>0</v>
      </c>
      <c r="DB20">
        <v>10001.5493333333</v>
      </c>
      <c r="DC20">
        <v>0</v>
      </c>
      <c r="DD20">
        <v>1118.126</v>
      </c>
      <c r="DE20">
        <v>1500.0070000000001</v>
      </c>
      <c r="DF20">
        <v>0.97299583333333395</v>
      </c>
      <c r="DG20">
        <v>2.70043133333333E-2</v>
      </c>
      <c r="DH20">
        <v>0</v>
      </c>
      <c r="DI20">
        <v>799.81863333333297</v>
      </c>
      <c r="DJ20">
        <v>4.9993499999999997</v>
      </c>
      <c r="DK20">
        <v>13831.11</v>
      </c>
      <c r="DL20">
        <v>14584.9533333333</v>
      </c>
      <c r="DM20">
        <v>36.445633333333298</v>
      </c>
      <c r="DN20">
        <v>38.393599999999999</v>
      </c>
      <c r="DO20">
        <v>36.518599999999999</v>
      </c>
      <c r="DP20">
        <v>37.155900000000003</v>
      </c>
      <c r="DQ20">
        <v>38.468433333333302</v>
      </c>
      <c r="DR20">
        <v>1454.636</v>
      </c>
      <c r="DS20">
        <v>40.371000000000002</v>
      </c>
      <c r="DT20">
        <v>0</v>
      </c>
      <c r="DU20">
        <v>121.69999980926499</v>
      </c>
      <c r="DV20">
        <v>0</v>
      </c>
      <c r="DW20">
        <v>799.69640000000004</v>
      </c>
      <c r="DX20">
        <v>-9.5158461654990294</v>
      </c>
      <c r="DY20">
        <v>-150.53846179137301</v>
      </c>
      <c r="DZ20">
        <v>13830.168</v>
      </c>
      <c r="EA20">
        <v>15</v>
      </c>
      <c r="EB20">
        <v>1658767880.0999999</v>
      </c>
      <c r="EC20" t="s">
        <v>324</v>
      </c>
      <c r="ED20">
        <v>1658767880.0999999</v>
      </c>
      <c r="EE20">
        <v>0</v>
      </c>
      <c r="EF20">
        <v>4</v>
      </c>
      <c r="EG20">
        <v>-6.5000000000000002E-2</v>
      </c>
      <c r="EH20">
        <v>0</v>
      </c>
      <c r="EI20">
        <v>-1.0309999999999999</v>
      </c>
      <c r="EJ20">
        <v>0</v>
      </c>
      <c r="EK20">
        <v>184</v>
      </c>
      <c r="EL20">
        <v>0</v>
      </c>
      <c r="EM20">
        <v>0.39</v>
      </c>
      <c r="EN20">
        <v>0</v>
      </c>
      <c r="EO20">
        <v>100</v>
      </c>
      <c r="EP20">
        <v>100</v>
      </c>
      <c r="EQ20">
        <v>-1.0309999999999999</v>
      </c>
      <c r="ER20">
        <v>0</v>
      </c>
      <c r="ES20">
        <v>-0.63677137727116795</v>
      </c>
      <c r="ET20">
        <v>-1.91033734903813E-3</v>
      </c>
      <c r="EU20">
        <v>7.3450343854085902E-7</v>
      </c>
      <c r="EV20">
        <v>-7.1046937220166798E-11</v>
      </c>
      <c r="EW20">
        <v>0</v>
      </c>
      <c r="EX20">
        <v>0</v>
      </c>
      <c r="EY20">
        <v>0</v>
      </c>
      <c r="EZ20">
        <v>0</v>
      </c>
      <c r="FA20">
        <v>2</v>
      </c>
      <c r="FB20">
        <v>2150</v>
      </c>
      <c r="FC20">
        <v>-1</v>
      </c>
      <c r="FD20">
        <v>-1</v>
      </c>
      <c r="FE20">
        <v>1.4</v>
      </c>
      <c r="FF20">
        <v>27646130.699999999</v>
      </c>
      <c r="FG20">
        <v>0.57006800000000002</v>
      </c>
      <c r="FH20">
        <v>2.4108900000000002</v>
      </c>
      <c r="FI20">
        <v>1.5979000000000001</v>
      </c>
      <c r="FJ20">
        <v>2.3315399999999999</v>
      </c>
      <c r="FK20">
        <v>1.5942400000000001</v>
      </c>
      <c r="FL20">
        <v>2.3584000000000001</v>
      </c>
      <c r="FM20">
        <v>34.944400000000002</v>
      </c>
      <c r="FN20">
        <v>15.3841</v>
      </c>
      <c r="FO20">
        <v>18</v>
      </c>
      <c r="FP20">
        <v>631.82600000000002</v>
      </c>
      <c r="FQ20">
        <v>376.04300000000001</v>
      </c>
      <c r="FR20">
        <v>30.768000000000001</v>
      </c>
      <c r="FS20">
        <v>31.164899999999999</v>
      </c>
      <c r="FT20">
        <v>30.000800000000002</v>
      </c>
      <c r="FU20">
        <v>30.957699999999999</v>
      </c>
      <c r="FV20">
        <v>30.904499999999999</v>
      </c>
      <c r="FW20">
        <v>11.434200000000001</v>
      </c>
      <c r="FX20">
        <v>37.039499999999997</v>
      </c>
      <c r="FY20">
        <v>86.259900000000002</v>
      </c>
      <c r="FZ20">
        <v>30.758299999999998</v>
      </c>
      <c r="GA20">
        <v>211.018</v>
      </c>
      <c r="GB20">
        <v>24.2605</v>
      </c>
      <c r="GC20">
        <v>99.643799999999999</v>
      </c>
      <c r="GD20">
        <v>99.706100000000006</v>
      </c>
    </row>
    <row r="21" spans="1:186" x14ac:dyDescent="0.2">
      <c r="A21">
        <v>5</v>
      </c>
      <c r="B21">
        <v>1658767968.5999999</v>
      </c>
      <c r="C21">
        <v>576.59999990463302</v>
      </c>
      <c r="D21" t="s">
        <v>325</v>
      </c>
      <c r="E21" t="s">
        <v>326</v>
      </c>
      <c r="F21">
        <v>5</v>
      </c>
      <c r="G21" t="s">
        <v>307</v>
      </c>
      <c r="H21">
        <v>12</v>
      </c>
      <c r="I21" t="s">
        <v>368</v>
      </c>
      <c r="J21">
        <v>33.9</v>
      </c>
      <c r="K21">
        <v>35.200000000000003</v>
      </c>
      <c r="L21" t="s">
        <v>486</v>
      </c>
      <c r="M21">
        <v>1658767960.8499999</v>
      </c>
      <c r="N21">
        <f t="shared" si="0"/>
        <v>4.8245215527520499E-3</v>
      </c>
      <c r="O21">
        <f t="shared" si="1"/>
        <v>4.8245215527520502</v>
      </c>
      <c r="P21">
        <f t="shared" si="2"/>
        <v>2.4290704815451063</v>
      </c>
      <c r="Q21">
        <f t="shared" si="3"/>
        <v>101.197666666667</v>
      </c>
      <c r="R21">
        <f t="shared" si="4"/>
        <v>86.668616638099365</v>
      </c>
      <c r="S21">
        <f t="shared" si="5"/>
        <v>8.7390761580201701</v>
      </c>
      <c r="T21">
        <f t="shared" si="6"/>
        <v>10.204087134640762</v>
      </c>
      <c r="U21">
        <f t="shared" si="7"/>
        <v>0.33449865883518115</v>
      </c>
      <c r="V21">
        <f t="shared" si="8"/>
        <v>2.9425098604078084</v>
      </c>
      <c r="W21">
        <f t="shared" si="9"/>
        <v>0.31471838320772044</v>
      </c>
      <c r="X21">
        <f t="shared" si="10"/>
        <v>0.19837862367446804</v>
      </c>
      <c r="Y21">
        <f t="shared" si="11"/>
        <v>241.73196051261121</v>
      </c>
      <c r="Z21">
        <f t="shared" si="12"/>
        <v>30.431997517404426</v>
      </c>
      <c r="AA21">
        <f t="shared" si="13"/>
        <v>30.431997517404426</v>
      </c>
      <c r="AB21">
        <f t="shared" si="14"/>
        <v>4.3673168264803319</v>
      </c>
      <c r="AC21">
        <f t="shared" si="15"/>
        <v>66.521979026156117</v>
      </c>
      <c r="AD21">
        <f t="shared" si="16"/>
        <v>2.8771063513351449</v>
      </c>
      <c r="AE21">
        <f t="shared" si="17"/>
        <v>4.3250462380319155</v>
      </c>
      <c r="AF21">
        <f t="shared" si="18"/>
        <v>1.490210475145187</v>
      </c>
      <c r="AG21">
        <f t="shared" si="19"/>
        <v>-212.7614004763654</v>
      </c>
      <c r="AH21">
        <f t="shared" si="20"/>
        <v>-26.93028274718278</v>
      </c>
      <c r="AI21">
        <f t="shared" si="21"/>
        <v>-2.0419910953417864</v>
      </c>
      <c r="AJ21">
        <f t="shared" si="22"/>
        <v>-1.7138062787509512E-3</v>
      </c>
      <c r="AK21">
        <f t="shared" si="23"/>
        <v>2.4290704815451063</v>
      </c>
      <c r="AL21">
        <f t="shared" si="24"/>
        <v>4.8245215527520502</v>
      </c>
      <c r="AM21">
        <f t="shared" si="25"/>
        <v>2.4465329529615789</v>
      </c>
      <c r="AN21">
        <v>106.286649937665</v>
      </c>
      <c r="AO21">
        <v>103.797751515152</v>
      </c>
      <c r="AP21">
        <v>-3.8772760072964801E-3</v>
      </c>
      <c r="AQ21">
        <v>67.100387061872595</v>
      </c>
      <c r="AR21">
        <f t="shared" si="26"/>
        <v>4.7820982101767742</v>
      </c>
      <c r="AS21">
        <v>23.834484394328999</v>
      </c>
      <c r="AT21">
        <v>28.4834933333333</v>
      </c>
      <c r="AU21">
        <v>-6.2783579638720399E-4</v>
      </c>
      <c r="AV21">
        <v>78.55</v>
      </c>
      <c r="AW21">
        <v>0</v>
      </c>
      <c r="AX21">
        <v>0</v>
      </c>
      <c r="AY21">
        <f t="shared" si="27"/>
        <v>1</v>
      </c>
      <c r="AZ21">
        <f t="shared" si="28"/>
        <v>0</v>
      </c>
      <c r="BA21">
        <f t="shared" si="29"/>
        <v>52695.631354528014</v>
      </c>
      <c r="BB21" t="s">
        <v>308</v>
      </c>
      <c r="BC21">
        <v>10214.9</v>
      </c>
      <c r="BD21">
        <v>1337.4036545076499</v>
      </c>
      <c r="BE21">
        <v>3225.17</v>
      </c>
      <c r="BF21">
        <f t="shared" si="30"/>
        <v>0.58532305134065798</v>
      </c>
      <c r="BG21">
        <v>-10.2314334914194</v>
      </c>
      <c r="BH21" t="s">
        <v>327</v>
      </c>
      <c r="BI21">
        <v>10158.6</v>
      </c>
      <c r="BJ21">
        <v>788.53992307692295</v>
      </c>
      <c r="BK21">
        <v>972.92</v>
      </c>
      <c r="BL21">
        <f t="shared" si="31"/>
        <v>0.18951206360551431</v>
      </c>
      <c r="BM21">
        <v>0.5</v>
      </c>
      <c r="BN21">
        <f t="shared" si="32"/>
        <v>1261.185550524669</v>
      </c>
      <c r="BO21">
        <f t="shared" si="33"/>
        <v>2.4290704815451063</v>
      </c>
      <c r="BP21">
        <f t="shared" si="34"/>
        <v>119.50493813469333</v>
      </c>
      <c r="BQ21">
        <f t="shared" si="35"/>
        <v>1.0038573600607443E-2</v>
      </c>
      <c r="BR21">
        <f t="shared" si="36"/>
        <v>2.314938535542491</v>
      </c>
      <c r="BS21">
        <f t="shared" si="37"/>
        <v>682.36563677474248</v>
      </c>
      <c r="BT21" t="s">
        <v>310</v>
      </c>
      <c r="BU21">
        <v>0</v>
      </c>
      <c r="BV21">
        <f t="shared" si="38"/>
        <v>682.36563677474248</v>
      </c>
      <c r="BW21">
        <f t="shared" si="39"/>
        <v>0.29864157713404749</v>
      </c>
      <c r="BX21">
        <f t="shared" si="40"/>
        <v>0.63458030668131127</v>
      </c>
      <c r="BY21">
        <f t="shared" si="41"/>
        <v>0.88573467647478688</v>
      </c>
      <c r="BZ21">
        <f t="shared" si="42"/>
        <v>-0.5058665173123893</v>
      </c>
      <c r="CA21">
        <f t="shared" si="43"/>
        <v>1.1930766778303745</v>
      </c>
      <c r="CB21">
        <f t="shared" si="44"/>
        <v>0.54913617228618516</v>
      </c>
      <c r="CC21">
        <f t="shared" si="45"/>
        <v>0.45086382771381484</v>
      </c>
      <c r="CD21">
        <f t="shared" si="46"/>
        <v>1499.97</v>
      </c>
      <c r="CE21">
        <f t="shared" si="47"/>
        <v>1261.185550524669</v>
      </c>
      <c r="CF21">
        <f t="shared" si="48"/>
        <v>0.84080718316010916</v>
      </c>
      <c r="CG21">
        <f t="shared" si="49"/>
        <v>0.16115786349901079</v>
      </c>
      <c r="CH21">
        <v>6</v>
      </c>
      <c r="CI21">
        <v>0.5</v>
      </c>
      <c r="CJ21" t="s">
        <v>311</v>
      </c>
      <c r="CK21">
        <v>2</v>
      </c>
      <c r="CL21" t="b">
        <v>0</v>
      </c>
      <c r="CM21">
        <v>1658767960.8499999</v>
      </c>
      <c r="CN21">
        <v>101.197666666667</v>
      </c>
      <c r="CO21">
        <v>104.114866666667</v>
      </c>
      <c r="CP21">
        <v>28.5333166666667</v>
      </c>
      <c r="CQ21">
        <v>23.846616666666701</v>
      </c>
      <c r="CR21">
        <v>102.231666666667</v>
      </c>
      <c r="CS21">
        <v>28.5333166666667</v>
      </c>
      <c r="CT21">
        <v>600.02073333333306</v>
      </c>
      <c r="CU21">
        <v>100.733166666667</v>
      </c>
      <c r="CV21">
        <v>0.10005875</v>
      </c>
      <c r="CW21">
        <v>30.262236666666698</v>
      </c>
      <c r="CX21">
        <v>30.0194333333333</v>
      </c>
      <c r="CY21">
        <v>999.9</v>
      </c>
      <c r="CZ21">
        <v>0</v>
      </c>
      <c r="DA21">
        <v>0</v>
      </c>
      <c r="DB21">
        <v>10000.744000000001</v>
      </c>
      <c r="DC21">
        <v>0</v>
      </c>
      <c r="DD21">
        <v>1125.3883333333299</v>
      </c>
      <c r="DE21">
        <v>1499.97</v>
      </c>
      <c r="DF21">
        <v>0.97300356666666699</v>
      </c>
      <c r="DG21">
        <v>2.69962133333333E-2</v>
      </c>
      <c r="DH21">
        <v>0</v>
      </c>
      <c r="DI21">
        <v>788.569166666667</v>
      </c>
      <c r="DJ21">
        <v>4.9993499999999997</v>
      </c>
      <c r="DK21">
        <v>13739.43</v>
      </c>
      <c r="DL21">
        <v>14584.64</v>
      </c>
      <c r="DM21">
        <v>37.026866666666699</v>
      </c>
      <c r="DN21">
        <v>38.933133333333302</v>
      </c>
      <c r="DO21">
        <v>37.168466666666703</v>
      </c>
      <c r="DP21">
        <v>37.3997666666667</v>
      </c>
      <c r="DQ21">
        <v>38.708066666666703</v>
      </c>
      <c r="DR21">
        <v>1454.6116666666701</v>
      </c>
      <c r="DS21">
        <v>40.358333333333299</v>
      </c>
      <c r="DT21">
        <v>0</v>
      </c>
      <c r="DU21">
        <v>128.299999952316</v>
      </c>
      <c r="DV21">
        <v>0</v>
      </c>
      <c r="DW21">
        <v>788.53992307692295</v>
      </c>
      <c r="DX21">
        <v>-4.4989401662633401</v>
      </c>
      <c r="DY21">
        <v>-9.6273503009454107</v>
      </c>
      <c r="DZ21">
        <v>13739.376923076899</v>
      </c>
      <c r="EA21">
        <v>15</v>
      </c>
      <c r="EB21">
        <v>1658768007.5999999</v>
      </c>
      <c r="EC21" t="s">
        <v>328</v>
      </c>
      <c r="ED21">
        <v>1658768007.5999999</v>
      </c>
      <c r="EE21">
        <v>0</v>
      </c>
      <c r="EF21">
        <v>5</v>
      </c>
      <c r="EG21">
        <v>-0.189</v>
      </c>
      <c r="EH21">
        <v>0</v>
      </c>
      <c r="EI21">
        <v>-1.034</v>
      </c>
      <c r="EJ21">
        <v>0</v>
      </c>
      <c r="EK21">
        <v>76</v>
      </c>
      <c r="EL21">
        <v>0</v>
      </c>
      <c r="EM21">
        <v>0.67</v>
      </c>
      <c r="EN21">
        <v>0</v>
      </c>
      <c r="EO21">
        <v>100</v>
      </c>
      <c r="EP21">
        <v>100</v>
      </c>
      <c r="EQ21">
        <v>-1.034</v>
      </c>
      <c r="ER21">
        <v>0</v>
      </c>
      <c r="ES21">
        <v>-0.70204419226214998</v>
      </c>
      <c r="ET21">
        <v>-1.91033734903813E-3</v>
      </c>
      <c r="EU21">
        <v>7.3450343854085902E-7</v>
      </c>
      <c r="EV21">
        <v>-7.1046937220166798E-11</v>
      </c>
      <c r="EW21">
        <v>0</v>
      </c>
      <c r="EX21">
        <v>0</v>
      </c>
      <c r="EY21">
        <v>0</v>
      </c>
      <c r="EZ21">
        <v>0</v>
      </c>
      <c r="FA21">
        <v>2</v>
      </c>
      <c r="FB21">
        <v>2150</v>
      </c>
      <c r="FC21">
        <v>-1</v>
      </c>
      <c r="FD21">
        <v>-1</v>
      </c>
      <c r="FE21">
        <v>1.5</v>
      </c>
      <c r="FF21">
        <v>27646132.800000001</v>
      </c>
      <c r="FG21">
        <v>0.325928</v>
      </c>
      <c r="FH21">
        <v>2.4414099999999999</v>
      </c>
      <c r="FI21">
        <v>1.5991200000000001</v>
      </c>
      <c r="FJ21">
        <v>2.3315399999999999</v>
      </c>
      <c r="FK21">
        <v>1.5942400000000001</v>
      </c>
      <c r="FL21">
        <v>2.3730500000000001</v>
      </c>
      <c r="FM21">
        <v>35.0364</v>
      </c>
      <c r="FN21">
        <v>15.3666</v>
      </c>
      <c r="FO21">
        <v>18</v>
      </c>
      <c r="FP21">
        <v>632.85599999999999</v>
      </c>
      <c r="FQ21">
        <v>374.209</v>
      </c>
      <c r="FR21">
        <v>30.206700000000001</v>
      </c>
      <c r="FS21">
        <v>31.425599999999999</v>
      </c>
      <c r="FT21">
        <v>30.000800000000002</v>
      </c>
      <c r="FU21">
        <v>31.2471</v>
      </c>
      <c r="FV21">
        <v>31.192900000000002</v>
      </c>
      <c r="FW21">
        <v>6.5631000000000004</v>
      </c>
      <c r="FX21">
        <v>38.807099999999998</v>
      </c>
      <c r="FY21">
        <v>84.324200000000005</v>
      </c>
      <c r="FZ21">
        <v>30.189599999999999</v>
      </c>
      <c r="GA21">
        <v>103.276</v>
      </c>
      <c r="GB21">
        <v>23.770299999999999</v>
      </c>
      <c r="GC21">
        <v>99.597399999999993</v>
      </c>
      <c r="GD21">
        <v>99.661100000000005</v>
      </c>
    </row>
    <row r="22" spans="1:186" x14ac:dyDescent="0.2">
      <c r="A22">
        <v>6</v>
      </c>
      <c r="B22">
        <v>1658768092.5999999</v>
      </c>
      <c r="C22">
        <v>700.59999990463302</v>
      </c>
      <c r="D22" t="s">
        <v>329</v>
      </c>
      <c r="E22" t="s">
        <v>330</v>
      </c>
      <c r="F22">
        <v>5</v>
      </c>
      <c r="G22" t="s">
        <v>307</v>
      </c>
      <c r="H22">
        <v>12</v>
      </c>
      <c r="I22" t="s">
        <v>368</v>
      </c>
      <c r="J22">
        <v>33.9</v>
      </c>
      <c r="K22">
        <v>35.200000000000003</v>
      </c>
      <c r="L22" t="s">
        <v>486</v>
      </c>
      <c r="M22">
        <v>1658768084.5999999</v>
      </c>
      <c r="N22">
        <f t="shared" si="0"/>
        <v>4.8967932388301735E-3</v>
      </c>
      <c r="O22">
        <f t="shared" si="1"/>
        <v>4.8967932388301731</v>
      </c>
      <c r="P22">
        <f t="shared" si="2"/>
        <v>-1.3565150085706994</v>
      </c>
      <c r="Q22">
        <f t="shared" si="3"/>
        <v>51.010080645161302</v>
      </c>
      <c r="R22">
        <f t="shared" si="4"/>
        <v>56.403135619127838</v>
      </c>
      <c r="S22">
        <f t="shared" si="5"/>
        <v>5.6876078811507247</v>
      </c>
      <c r="T22">
        <f t="shared" si="6"/>
        <v>5.1437802794276575</v>
      </c>
      <c r="U22">
        <f t="shared" si="7"/>
        <v>0.34230302060074896</v>
      </c>
      <c r="V22">
        <f t="shared" si="8"/>
        <v>2.9422430013575536</v>
      </c>
      <c r="W22">
        <f t="shared" si="9"/>
        <v>0.32161783854637338</v>
      </c>
      <c r="X22">
        <f t="shared" si="10"/>
        <v>0.20276538219383933</v>
      </c>
      <c r="Y22">
        <f t="shared" si="11"/>
        <v>241.72481447266011</v>
      </c>
      <c r="Z22">
        <f t="shared" si="12"/>
        <v>30.419409752712458</v>
      </c>
      <c r="AA22">
        <f t="shared" si="13"/>
        <v>30.419409752712458</v>
      </c>
      <c r="AB22">
        <f t="shared" si="14"/>
        <v>4.3641701540639986</v>
      </c>
      <c r="AC22">
        <f t="shared" si="15"/>
        <v>66.658724032219837</v>
      </c>
      <c r="AD22">
        <f t="shared" si="16"/>
        <v>2.8840319915974302</v>
      </c>
      <c r="AE22">
        <f t="shared" si="17"/>
        <v>4.326563452074808</v>
      </c>
      <c r="AF22">
        <f t="shared" si="18"/>
        <v>1.4801381624665684</v>
      </c>
      <c r="AG22">
        <f t="shared" si="19"/>
        <v>-215.94858183241064</v>
      </c>
      <c r="AH22">
        <f t="shared" si="20"/>
        <v>-23.96066348825298</v>
      </c>
      <c r="AI22">
        <f t="shared" si="21"/>
        <v>-1.8169260775551406</v>
      </c>
      <c r="AJ22">
        <f t="shared" si="22"/>
        <v>-1.3569255586425299E-3</v>
      </c>
      <c r="AK22">
        <f t="shared" si="23"/>
        <v>-1.3565150085706994</v>
      </c>
      <c r="AL22">
        <f t="shared" si="24"/>
        <v>4.8967932388301731</v>
      </c>
      <c r="AM22">
        <f t="shared" si="25"/>
        <v>-1.1168004698562561</v>
      </c>
      <c r="AN22">
        <v>50.842334883165499</v>
      </c>
      <c r="AO22">
        <v>51.997251515151497</v>
      </c>
      <c r="AP22">
        <v>-2.4402799711354E-3</v>
      </c>
      <c r="AQ22">
        <v>67.136888719416703</v>
      </c>
      <c r="AR22">
        <f t="shared" si="26"/>
        <v>4.813304674784038</v>
      </c>
      <c r="AS22">
        <v>23.827147487619101</v>
      </c>
      <c r="AT22">
        <v>28.513314545454499</v>
      </c>
      <c r="AU22">
        <v>-1.9853597630437201E-3</v>
      </c>
      <c r="AV22">
        <v>78.55</v>
      </c>
      <c r="AW22">
        <v>0</v>
      </c>
      <c r="AX22">
        <v>0</v>
      </c>
      <c r="AY22">
        <f t="shared" si="27"/>
        <v>1</v>
      </c>
      <c r="AZ22">
        <f t="shared" si="28"/>
        <v>0</v>
      </c>
      <c r="BA22">
        <f t="shared" si="29"/>
        <v>52687.008898730739</v>
      </c>
      <c r="BB22" t="s">
        <v>308</v>
      </c>
      <c r="BC22">
        <v>10214.9</v>
      </c>
      <c r="BD22">
        <v>1337.4036545076499</v>
      </c>
      <c r="BE22">
        <v>3225.17</v>
      </c>
      <c r="BF22">
        <f t="shared" si="30"/>
        <v>0.58532305134065798</v>
      </c>
      <c r="BG22">
        <v>-10.2314334914194</v>
      </c>
      <c r="BH22" t="s">
        <v>331</v>
      </c>
      <c r="BI22">
        <v>10142.5</v>
      </c>
      <c r="BJ22">
        <v>786.41992307692306</v>
      </c>
      <c r="BK22">
        <v>944.46</v>
      </c>
      <c r="BL22">
        <f t="shared" si="31"/>
        <v>0.16733379595014819</v>
      </c>
      <c r="BM22">
        <v>0.5</v>
      </c>
      <c r="BN22">
        <f t="shared" si="32"/>
        <v>1261.1464255499316</v>
      </c>
      <c r="BO22">
        <f t="shared" si="33"/>
        <v>-1.3565150085706994</v>
      </c>
      <c r="BP22">
        <f t="shared" si="34"/>
        <v>105.5162093181155</v>
      </c>
      <c r="BQ22">
        <f t="shared" si="35"/>
        <v>7.0371832350702114E-3</v>
      </c>
      <c r="BR22">
        <f t="shared" si="36"/>
        <v>2.4148296381000782</v>
      </c>
      <c r="BS22">
        <f t="shared" si="37"/>
        <v>668.24268243137465</v>
      </c>
      <c r="BT22" t="s">
        <v>310</v>
      </c>
      <c r="BU22">
        <v>0</v>
      </c>
      <c r="BV22">
        <f t="shared" si="38"/>
        <v>668.24268243137465</v>
      </c>
      <c r="BW22">
        <f t="shared" si="39"/>
        <v>0.29246057807490566</v>
      </c>
      <c r="BX22">
        <f t="shared" si="40"/>
        <v>0.57215846679784077</v>
      </c>
      <c r="BY22">
        <f t="shared" si="41"/>
        <v>0.89197294906635061</v>
      </c>
      <c r="BZ22">
        <f t="shared" si="42"/>
        <v>-0.40219526415586959</v>
      </c>
      <c r="CA22">
        <f t="shared" si="43"/>
        <v>1.20815269614586</v>
      </c>
      <c r="CB22">
        <f t="shared" si="44"/>
        <v>0.48617881796900175</v>
      </c>
      <c r="CC22">
        <f t="shared" si="45"/>
        <v>0.51382118203099825</v>
      </c>
      <c r="CD22">
        <f t="shared" si="46"/>
        <v>1499.9232258064501</v>
      </c>
      <c r="CE22">
        <f t="shared" si="47"/>
        <v>1261.1464255499316</v>
      </c>
      <c r="CF22">
        <f t="shared" si="48"/>
        <v>0.84080731856916369</v>
      </c>
      <c r="CG22">
        <f t="shared" si="49"/>
        <v>0.16115812483848574</v>
      </c>
      <c r="CH22">
        <v>6</v>
      </c>
      <c r="CI22">
        <v>0.5</v>
      </c>
      <c r="CJ22" t="s">
        <v>311</v>
      </c>
      <c r="CK22">
        <v>2</v>
      </c>
      <c r="CL22" t="b">
        <v>0</v>
      </c>
      <c r="CM22">
        <v>1658768084.5999999</v>
      </c>
      <c r="CN22">
        <v>51.010080645161302</v>
      </c>
      <c r="CO22">
        <v>49.903416129032301</v>
      </c>
      <c r="CP22">
        <v>28.600503225806399</v>
      </c>
      <c r="CQ22">
        <v>23.844038709677399</v>
      </c>
      <c r="CR22">
        <v>51.998758064516103</v>
      </c>
      <c r="CS22">
        <v>28.600503225806399</v>
      </c>
      <c r="CT22">
        <v>600.03506451612895</v>
      </c>
      <c r="CU22">
        <v>100.73835483870999</v>
      </c>
      <c r="CV22">
        <v>0.10015030322580599</v>
      </c>
      <c r="CW22">
        <v>30.268354838709701</v>
      </c>
      <c r="CX22">
        <v>30.0396161290323</v>
      </c>
      <c r="CY22">
        <v>999.9</v>
      </c>
      <c r="CZ22">
        <v>0</v>
      </c>
      <c r="DA22">
        <v>0</v>
      </c>
      <c r="DB22">
        <v>9998.7112903225807</v>
      </c>
      <c r="DC22">
        <v>0</v>
      </c>
      <c r="DD22">
        <v>1128.5954838709699</v>
      </c>
      <c r="DE22">
        <v>1499.9232258064501</v>
      </c>
      <c r="DF22">
        <v>0.97299896774193595</v>
      </c>
      <c r="DG22">
        <v>2.70011E-2</v>
      </c>
      <c r="DH22">
        <v>0</v>
      </c>
      <c r="DI22">
        <v>786.435967741936</v>
      </c>
      <c r="DJ22">
        <v>4.9993499999999997</v>
      </c>
      <c r="DK22">
        <v>13783.8387096774</v>
      </c>
      <c r="DL22">
        <v>14584.1451612903</v>
      </c>
      <c r="DM22">
        <v>39.158967741935498</v>
      </c>
      <c r="DN22">
        <v>40.705451612903197</v>
      </c>
      <c r="DO22">
        <v>38.828483870967702</v>
      </c>
      <c r="DP22">
        <v>39.515838709677404</v>
      </c>
      <c r="DQ22">
        <v>40.733580645161297</v>
      </c>
      <c r="DR22">
        <v>1454.5603225806501</v>
      </c>
      <c r="DS22">
        <v>40.363870967741903</v>
      </c>
      <c r="DT22">
        <v>0</v>
      </c>
      <c r="DU22">
        <v>123.299999952316</v>
      </c>
      <c r="DV22">
        <v>0</v>
      </c>
      <c r="DW22">
        <v>786.41992307692306</v>
      </c>
      <c r="DX22">
        <v>1.67911109922424</v>
      </c>
      <c r="DY22">
        <v>10.553846301720601</v>
      </c>
      <c r="DZ22">
        <v>13783.0884615385</v>
      </c>
      <c r="EA22">
        <v>15</v>
      </c>
      <c r="EB22">
        <v>1658768007.5999999</v>
      </c>
      <c r="EC22" t="s">
        <v>328</v>
      </c>
      <c r="ED22">
        <v>1658768007.5999999</v>
      </c>
      <c r="EE22">
        <v>0</v>
      </c>
      <c r="EF22">
        <v>5</v>
      </c>
      <c r="EG22">
        <v>-0.189</v>
      </c>
      <c r="EH22">
        <v>0</v>
      </c>
      <c r="EI22">
        <v>-1.034</v>
      </c>
      <c r="EJ22">
        <v>0</v>
      </c>
      <c r="EK22">
        <v>76</v>
      </c>
      <c r="EL22">
        <v>0</v>
      </c>
      <c r="EM22">
        <v>0.67</v>
      </c>
      <c r="EN22">
        <v>0</v>
      </c>
      <c r="EO22">
        <v>100</v>
      </c>
      <c r="EP22">
        <v>100</v>
      </c>
      <c r="EQ22">
        <v>-0.98799999999999999</v>
      </c>
      <c r="ER22">
        <v>0</v>
      </c>
      <c r="ES22">
        <v>-0.89132052993566102</v>
      </c>
      <c r="ET22">
        <v>-1.91033734903813E-3</v>
      </c>
      <c r="EU22">
        <v>7.3450343854085902E-7</v>
      </c>
      <c r="EV22">
        <v>-7.1046937220166798E-11</v>
      </c>
      <c r="EW22">
        <v>0</v>
      </c>
      <c r="EX22">
        <v>0</v>
      </c>
      <c r="EY22">
        <v>0</v>
      </c>
      <c r="EZ22">
        <v>0</v>
      </c>
      <c r="FA22">
        <v>2</v>
      </c>
      <c r="FB22">
        <v>2150</v>
      </c>
      <c r="FC22">
        <v>-1</v>
      </c>
      <c r="FD22">
        <v>-1</v>
      </c>
      <c r="FE22">
        <v>1.4</v>
      </c>
      <c r="FF22">
        <v>27646134.899999999</v>
      </c>
      <c r="FG22">
        <v>0.20629900000000001</v>
      </c>
      <c r="FH22">
        <v>2.48169</v>
      </c>
      <c r="FI22">
        <v>1.5979000000000001</v>
      </c>
      <c r="FJ22">
        <v>2.3327599999999999</v>
      </c>
      <c r="FK22">
        <v>1.5942400000000001</v>
      </c>
      <c r="FL22">
        <v>2.3339799999999999</v>
      </c>
      <c r="FM22">
        <v>35.151600000000002</v>
      </c>
      <c r="FN22">
        <v>15.340400000000001</v>
      </c>
      <c r="FO22">
        <v>18</v>
      </c>
      <c r="FP22">
        <v>633.60199999999998</v>
      </c>
      <c r="FQ22">
        <v>373.10899999999998</v>
      </c>
      <c r="FR22">
        <v>29.123899999999999</v>
      </c>
      <c r="FS22">
        <v>31.678000000000001</v>
      </c>
      <c r="FT22">
        <v>30.000900000000001</v>
      </c>
      <c r="FU22">
        <v>31.511800000000001</v>
      </c>
      <c r="FV22">
        <v>31.460599999999999</v>
      </c>
      <c r="FW22">
        <v>4.1564399999999999</v>
      </c>
      <c r="FX22">
        <v>38.783700000000003</v>
      </c>
      <c r="FY22">
        <v>82.398700000000005</v>
      </c>
      <c r="FZ22">
        <v>29.1065</v>
      </c>
      <c r="GA22">
        <v>48.943600000000004</v>
      </c>
      <c r="GB22">
        <v>23.819900000000001</v>
      </c>
      <c r="GC22">
        <v>99.562799999999996</v>
      </c>
      <c r="GD22">
        <v>99.622299999999996</v>
      </c>
    </row>
    <row r="23" spans="1:186" x14ac:dyDescent="0.2">
      <c r="A23">
        <v>7</v>
      </c>
      <c r="B23">
        <v>1658768303.0999999</v>
      </c>
      <c r="C23">
        <v>911.09999990463302</v>
      </c>
      <c r="D23" t="s">
        <v>332</v>
      </c>
      <c r="E23" t="s">
        <v>333</v>
      </c>
      <c r="F23">
        <v>5</v>
      </c>
      <c r="G23" t="s">
        <v>307</v>
      </c>
      <c r="H23">
        <v>12</v>
      </c>
      <c r="I23" t="s">
        <v>368</v>
      </c>
      <c r="J23">
        <v>33.9</v>
      </c>
      <c r="K23">
        <v>35.200000000000003</v>
      </c>
      <c r="L23" t="s">
        <v>486</v>
      </c>
      <c r="M23">
        <v>1658768295.3499999</v>
      </c>
      <c r="N23">
        <f t="shared" si="0"/>
        <v>5.2148080508273862E-3</v>
      </c>
      <c r="O23">
        <f t="shared" si="1"/>
        <v>5.2148080508273864</v>
      </c>
      <c r="P23">
        <f t="shared" si="2"/>
        <v>-2.7403276194684665</v>
      </c>
      <c r="Q23">
        <f t="shared" si="3"/>
        <v>25.865860000000001</v>
      </c>
      <c r="R23">
        <f t="shared" si="4"/>
        <v>37.71315810154578</v>
      </c>
      <c r="S23">
        <f t="shared" si="5"/>
        <v>3.8032074360668702</v>
      </c>
      <c r="T23">
        <f t="shared" si="6"/>
        <v>2.6084591173029477</v>
      </c>
      <c r="U23">
        <f t="shared" si="7"/>
        <v>0.36830807573542351</v>
      </c>
      <c r="V23">
        <f t="shared" si="8"/>
        <v>2.9422763464030348</v>
      </c>
      <c r="W23">
        <f t="shared" si="9"/>
        <v>0.3444781822320262</v>
      </c>
      <c r="X23">
        <f t="shared" si="10"/>
        <v>0.21731127297309499</v>
      </c>
      <c r="Y23">
        <f t="shared" si="11"/>
        <v>241.7436911740306</v>
      </c>
      <c r="Z23">
        <f t="shared" si="12"/>
        <v>30.203241254574337</v>
      </c>
      <c r="AA23">
        <f t="shared" si="13"/>
        <v>30.203241254574337</v>
      </c>
      <c r="AB23">
        <f t="shared" si="14"/>
        <v>4.3104400412472046</v>
      </c>
      <c r="AC23">
        <f t="shared" si="15"/>
        <v>66.099295563030239</v>
      </c>
      <c r="AD23">
        <f t="shared" si="16"/>
        <v>2.8379172280313014</v>
      </c>
      <c r="AE23">
        <f t="shared" si="17"/>
        <v>4.2934152381777677</v>
      </c>
      <c r="AF23">
        <f t="shared" si="18"/>
        <v>1.4725228132159032</v>
      </c>
      <c r="AG23">
        <f t="shared" si="19"/>
        <v>-229.97303504148772</v>
      </c>
      <c r="AH23">
        <f t="shared" si="20"/>
        <v>-10.942611436946384</v>
      </c>
      <c r="AI23">
        <f t="shared" si="21"/>
        <v>-0.82832739701129932</v>
      </c>
      <c r="AJ23">
        <f t="shared" si="22"/>
        <v>-2.8270141479502797E-4</v>
      </c>
      <c r="AK23">
        <f t="shared" si="23"/>
        <v>-2.7403276194684665</v>
      </c>
      <c r="AL23">
        <f t="shared" si="24"/>
        <v>5.2148080508273864</v>
      </c>
      <c r="AM23">
        <f t="shared" si="25"/>
        <v>-2.6463467389530626</v>
      </c>
      <c r="AN23">
        <v>23.702030583003001</v>
      </c>
      <c r="AO23">
        <v>26.419118181818199</v>
      </c>
      <c r="AP23">
        <v>-1.9014387051850799E-3</v>
      </c>
      <c r="AQ23">
        <v>67.137307859127404</v>
      </c>
      <c r="AR23">
        <f t="shared" si="26"/>
        <v>5.1744874340949512</v>
      </c>
      <c r="AS23">
        <v>23.019960736406901</v>
      </c>
      <c r="AT23">
        <v>28.0579563636364</v>
      </c>
      <c r="AU23">
        <v>-1.75527080327059E-3</v>
      </c>
      <c r="AV23">
        <v>78.55</v>
      </c>
      <c r="AW23">
        <v>0</v>
      </c>
      <c r="AX23">
        <v>0</v>
      </c>
      <c r="AY23">
        <f t="shared" si="27"/>
        <v>1</v>
      </c>
      <c r="AZ23">
        <f t="shared" si="28"/>
        <v>0</v>
      </c>
      <c r="BA23">
        <f t="shared" si="29"/>
        <v>52711.424828656025</v>
      </c>
      <c r="BB23" t="s">
        <v>308</v>
      </c>
      <c r="BC23">
        <v>10214.9</v>
      </c>
      <c r="BD23">
        <v>1337.4036545076499</v>
      </c>
      <c r="BE23">
        <v>3225.17</v>
      </c>
      <c r="BF23">
        <f t="shared" si="30"/>
        <v>0.58532305134065798</v>
      </c>
      <c r="BG23">
        <v>-10.2314334914194</v>
      </c>
      <c r="BH23" t="s">
        <v>334</v>
      </c>
      <c r="BI23">
        <v>10150.799999999999</v>
      </c>
      <c r="BJ23">
        <v>800.54684615384599</v>
      </c>
      <c r="BK23">
        <v>923.6</v>
      </c>
      <c r="BL23">
        <f t="shared" si="31"/>
        <v>0.13323208515174756</v>
      </c>
      <c r="BM23">
        <v>0.5</v>
      </c>
      <c r="BN23">
        <f t="shared" si="32"/>
        <v>1261.2446399865444</v>
      </c>
      <c r="BO23">
        <f t="shared" si="33"/>
        <v>-2.7403276194684665</v>
      </c>
      <c r="BP23">
        <f t="shared" si="34"/>
        <v>84.019126635936232</v>
      </c>
      <c r="BQ23">
        <f t="shared" si="35"/>
        <v>5.939455070374652E-3</v>
      </c>
      <c r="BR23">
        <f t="shared" si="36"/>
        <v>2.4919553919445647</v>
      </c>
      <c r="BS23">
        <f t="shared" si="37"/>
        <v>657.73202192975828</v>
      </c>
      <c r="BT23" t="s">
        <v>310</v>
      </c>
      <c r="BU23">
        <v>0</v>
      </c>
      <c r="BV23">
        <f t="shared" si="38"/>
        <v>657.73202192975828</v>
      </c>
      <c r="BW23">
        <f t="shared" si="39"/>
        <v>0.28786052194699197</v>
      </c>
      <c r="BX23">
        <f t="shared" si="40"/>
        <v>0.46283555747974903</v>
      </c>
      <c r="BY23">
        <f t="shared" si="41"/>
        <v>0.89644619253078295</v>
      </c>
      <c r="BZ23">
        <f t="shared" si="42"/>
        <v>-0.29737087264868317</v>
      </c>
      <c r="CA23">
        <f t="shared" si="43"/>
        <v>1.219202792493753</v>
      </c>
      <c r="CB23">
        <f t="shared" si="44"/>
        <v>0.38026727418227763</v>
      </c>
      <c r="CC23">
        <f t="shared" si="45"/>
        <v>0.61973272581772232</v>
      </c>
      <c r="CD23">
        <f t="shared" si="46"/>
        <v>1500.04</v>
      </c>
      <c r="CE23">
        <f t="shared" si="47"/>
        <v>1261.2446399865444</v>
      </c>
      <c r="CF23">
        <f t="shared" si="48"/>
        <v>0.84080733846200395</v>
      </c>
      <c r="CG23">
        <f t="shared" si="49"/>
        <v>0.16115816323166757</v>
      </c>
      <c r="CH23">
        <v>6</v>
      </c>
      <c r="CI23">
        <v>0.5</v>
      </c>
      <c r="CJ23" t="s">
        <v>311</v>
      </c>
      <c r="CK23">
        <v>2</v>
      </c>
      <c r="CL23" t="b">
        <v>0</v>
      </c>
      <c r="CM23">
        <v>1658768295.3499999</v>
      </c>
      <c r="CN23">
        <v>25.865860000000001</v>
      </c>
      <c r="CO23">
        <v>23.260670000000001</v>
      </c>
      <c r="CP23">
        <v>28.141200000000001</v>
      </c>
      <c r="CQ23">
        <v>23.073633333333301</v>
      </c>
      <c r="CR23">
        <v>26.784859999999998</v>
      </c>
      <c r="CS23">
        <v>27.989660000000001</v>
      </c>
      <c r="CT23">
        <v>600.05806666666695</v>
      </c>
      <c r="CU23">
        <v>100.745366666667</v>
      </c>
      <c r="CV23">
        <v>0.10026991</v>
      </c>
      <c r="CW23">
        <v>30.134256666666701</v>
      </c>
      <c r="CX23">
        <v>29.809843333333301</v>
      </c>
      <c r="CY23">
        <v>999.9</v>
      </c>
      <c r="CZ23">
        <v>0</v>
      </c>
      <c r="DA23">
        <v>0</v>
      </c>
      <c r="DB23">
        <v>9998.2049999999999</v>
      </c>
      <c r="DC23">
        <v>0</v>
      </c>
      <c r="DD23">
        <v>1061.1320000000001</v>
      </c>
      <c r="DE23">
        <v>1500.04</v>
      </c>
      <c r="DF23">
        <v>0.97299966666666604</v>
      </c>
      <c r="DG23">
        <v>2.70002266666667E-2</v>
      </c>
      <c r="DH23">
        <v>0</v>
      </c>
      <c r="DI23">
        <v>800.52776666666603</v>
      </c>
      <c r="DJ23">
        <v>4.9993499999999997</v>
      </c>
      <c r="DK23">
        <v>13925.87</v>
      </c>
      <c r="DL23">
        <v>14585.31</v>
      </c>
      <c r="DM23">
        <v>38.528933333333299</v>
      </c>
      <c r="DN23">
        <v>40.212200000000003</v>
      </c>
      <c r="DO23">
        <v>38.435166666666703</v>
      </c>
      <c r="DP23">
        <v>38.995699999999999</v>
      </c>
      <c r="DQ23">
        <v>40.414333333333303</v>
      </c>
      <c r="DR23">
        <v>1454.67266666667</v>
      </c>
      <c r="DS23">
        <v>40.368000000000002</v>
      </c>
      <c r="DT23">
        <v>0</v>
      </c>
      <c r="DU23">
        <v>209.700000047684</v>
      </c>
      <c r="DV23">
        <v>0</v>
      </c>
      <c r="DW23">
        <v>800.54684615384599</v>
      </c>
      <c r="DX23">
        <v>5.5057777889629298</v>
      </c>
      <c r="DY23">
        <v>-198.91623930175399</v>
      </c>
      <c r="DZ23">
        <v>13928.2038461538</v>
      </c>
      <c r="EA23">
        <v>15</v>
      </c>
      <c r="EB23">
        <v>1658768343.0999999</v>
      </c>
      <c r="EC23" t="s">
        <v>335</v>
      </c>
      <c r="ED23">
        <v>1658768343.0999999</v>
      </c>
      <c r="EE23">
        <v>1658768257.0999999</v>
      </c>
      <c r="EF23">
        <v>7</v>
      </c>
      <c r="EG23">
        <v>-0.10100000000000001</v>
      </c>
      <c r="EH23">
        <v>0.152</v>
      </c>
      <c r="EI23">
        <v>-0.91900000000000004</v>
      </c>
      <c r="EJ23">
        <v>0.152</v>
      </c>
      <c r="EK23">
        <v>0</v>
      </c>
      <c r="EL23">
        <v>23</v>
      </c>
      <c r="EM23">
        <v>0.82</v>
      </c>
      <c r="EN23">
        <v>0.03</v>
      </c>
      <c r="EO23">
        <v>100</v>
      </c>
      <c r="EP23">
        <v>100</v>
      </c>
      <c r="EQ23">
        <v>-0.91900000000000004</v>
      </c>
      <c r="ER23">
        <v>0.15160000000000001</v>
      </c>
      <c r="ES23">
        <v>-0.81652529190069301</v>
      </c>
      <c r="ET23">
        <v>-1.91033734903813E-3</v>
      </c>
      <c r="EU23">
        <v>7.3450343854085902E-7</v>
      </c>
      <c r="EV23">
        <v>-7.1046937220166798E-11</v>
      </c>
      <c r="EW23">
        <v>0.15153499999999601</v>
      </c>
      <c r="EX23">
        <v>0</v>
      </c>
      <c r="EY23">
        <v>0</v>
      </c>
      <c r="EZ23">
        <v>0</v>
      </c>
      <c r="FA23">
        <v>2</v>
      </c>
      <c r="FB23">
        <v>2150</v>
      </c>
      <c r="FC23">
        <v>-1</v>
      </c>
      <c r="FD23">
        <v>-1</v>
      </c>
      <c r="FE23">
        <v>0.9</v>
      </c>
      <c r="FF23">
        <v>0.8</v>
      </c>
      <c r="FG23">
        <v>3.1738299999999997E-2</v>
      </c>
      <c r="FH23">
        <v>4.99634</v>
      </c>
      <c r="FI23">
        <v>1.5991200000000001</v>
      </c>
      <c r="FJ23">
        <v>2.3315399999999999</v>
      </c>
      <c r="FK23">
        <v>1.5942400000000001</v>
      </c>
      <c r="FL23">
        <v>2.34863</v>
      </c>
      <c r="FM23">
        <v>35.405900000000003</v>
      </c>
      <c r="FN23">
        <v>15.2791</v>
      </c>
      <c r="FO23">
        <v>18</v>
      </c>
      <c r="FP23">
        <v>634.22199999999998</v>
      </c>
      <c r="FQ23">
        <v>370.517</v>
      </c>
      <c r="FR23">
        <v>30.6282</v>
      </c>
      <c r="FS23">
        <v>32.084000000000003</v>
      </c>
      <c r="FT23">
        <v>30.000800000000002</v>
      </c>
      <c r="FU23">
        <v>31.948699999999999</v>
      </c>
      <c r="FV23">
        <v>31.8933</v>
      </c>
      <c r="FW23">
        <v>0</v>
      </c>
      <c r="FX23">
        <v>41.152200000000001</v>
      </c>
      <c r="FY23">
        <v>78.767399999999995</v>
      </c>
      <c r="FZ23">
        <v>30.677199999999999</v>
      </c>
      <c r="GA23">
        <v>81.552999999999997</v>
      </c>
      <c r="GB23">
        <v>22.9864</v>
      </c>
      <c r="GC23">
        <v>99.484399999999994</v>
      </c>
      <c r="GD23">
        <v>99.544700000000006</v>
      </c>
    </row>
    <row r="24" spans="1:186" x14ac:dyDescent="0.2">
      <c r="A24">
        <v>8</v>
      </c>
      <c r="B24">
        <v>1658768452.5999999</v>
      </c>
      <c r="C24">
        <v>1060.5999999046301</v>
      </c>
      <c r="D24" t="s">
        <v>336</v>
      </c>
      <c r="E24" t="s">
        <v>337</v>
      </c>
      <c r="F24">
        <v>5</v>
      </c>
      <c r="G24" t="s">
        <v>307</v>
      </c>
      <c r="H24">
        <v>12</v>
      </c>
      <c r="I24" t="s">
        <v>368</v>
      </c>
      <c r="J24">
        <v>33.9</v>
      </c>
      <c r="K24">
        <v>35.200000000000003</v>
      </c>
      <c r="L24" t="s">
        <v>486</v>
      </c>
      <c r="M24">
        <v>1658768444.8499999</v>
      </c>
      <c r="N24">
        <f t="shared" si="0"/>
        <v>5.1049023980515055E-3</v>
      </c>
      <c r="O24">
        <f t="shared" si="1"/>
        <v>5.1049023980515056</v>
      </c>
      <c r="P24">
        <f t="shared" si="2"/>
        <v>21.63505262596717</v>
      </c>
      <c r="Q24">
        <f t="shared" si="3"/>
        <v>398.08996666666701</v>
      </c>
      <c r="R24">
        <f t="shared" si="4"/>
        <v>283.85299745060803</v>
      </c>
      <c r="S24">
        <f t="shared" si="5"/>
        <v>28.625207052902759</v>
      </c>
      <c r="T24">
        <f t="shared" si="6"/>
        <v>40.145454949790917</v>
      </c>
      <c r="U24">
        <f t="shared" si="7"/>
        <v>0.34561204394259221</v>
      </c>
      <c r="V24">
        <f t="shared" si="8"/>
        <v>2.9427502582913814</v>
      </c>
      <c r="W24">
        <f t="shared" si="9"/>
        <v>0.32454160842543783</v>
      </c>
      <c r="X24">
        <f t="shared" si="10"/>
        <v>0.20462446546690621</v>
      </c>
      <c r="Y24">
        <f t="shared" si="11"/>
        <v>241.74199081262796</v>
      </c>
      <c r="Z24">
        <f t="shared" si="12"/>
        <v>30.496194760290678</v>
      </c>
      <c r="AA24">
        <f t="shared" si="13"/>
        <v>30.496194760290678</v>
      </c>
      <c r="AB24">
        <f t="shared" si="14"/>
        <v>4.3833955350273319</v>
      </c>
      <c r="AC24">
        <f t="shared" si="15"/>
        <v>65.474701047238497</v>
      </c>
      <c r="AD24">
        <f t="shared" si="16"/>
        <v>2.854064526378612</v>
      </c>
      <c r="AE24">
        <f t="shared" si="17"/>
        <v>4.3590340707618811</v>
      </c>
      <c r="AF24">
        <f t="shared" si="18"/>
        <v>1.52933100864872</v>
      </c>
      <c r="AG24">
        <f t="shared" si="19"/>
        <v>-225.1261957540714</v>
      </c>
      <c r="AH24">
        <f t="shared" si="20"/>
        <v>-15.444231434197562</v>
      </c>
      <c r="AI24">
        <f t="shared" si="21"/>
        <v>-1.1721276041719697</v>
      </c>
      <c r="AJ24">
        <f t="shared" si="22"/>
        <v>-5.639798129806195E-4</v>
      </c>
      <c r="AK24">
        <f t="shared" si="23"/>
        <v>21.63505262596717</v>
      </c>
      <c r="AL24">
        <f t="shared" si="24"/>
        <v>5.1049023980515056</v>
      </c>
      <c r="AM24">
        <f t="shared" si="25"/>
        <v>21.664404799589896</v>
      </c>
      <c r="AN24">
        <v>432.273013154762</v>
      </c>
      <c r="AO24">
        <v>410.05104242424198</v>
      </c>
      <c r="AP24">
        <v>9.0772046606744199E-3</v>
      </c>
      <c r="AQ24">
        <v>67.049855436336202</v>
      </c>
      <c r="AR24">
        <f t="shared" si="26"/>
        <v>5.0800328778925161</v>
      </c>
      <c r="AS24">
        <v>23.451390444112601</v>
      </c>
      <c r="AT24">
        <v>28.383446060606101</v>
      </c>
      <c r="AU24">
        <v>6.9580122160961305E-4</v>
      </c>
      <c r="AV24">
        <v>78.55</v>
      </c>
      <c r="AW24">
        <v>0</v>
      </c>
      <c r="AX24">
        <v>0</v>
      </c>
      <c r="AY24">
        <f t="shared" si="27"/>
        <v>1</v>
      </c>
      <c r="AZ24">
        <f t="shared" si="28"/>
        <v>0</v>
      </c>
      <c r="BA24">
        <f t="shared" si="29"/>
        <v>52679.068116926763</v>
      </c>
      <c r="BB24" t="s">
        <v>308</v>
      </c>
      <c r="BC24">
        <v>10214.9</v>
      </c>
      <c r="BD24">
        <v>1337.4036545076499</v>
      </c>
      <c r="BE24">
        <v>3225.17</v>
      </c>
      <c r="BF24">
        <f t="shared" si="30"/>
        <v>0.58532305134065798</v>
      </c>
      <c r="BG24">
        <v>-10.2314334914194</v>
      </c>
      <c r="BH24" t="s">
        <v>338</v>
      </c>
      <c r="BI24">
        <v>10163</v>
      </c>
      <c r="BJ24">
        <v>789.27846153846201</v>
      </c>
      <c r="BK24">
        <v>1053.8900000000001</v>
      </c>
      <c r="BL24">
        <f t="shared" si="31"/>
        <v>0.2510807944486978</v>
      </c>
      <c r="BM24">
        <v>0.5</v>
      </c>
      <c r="BN24">
        <f t="shared" si="32"/>
        <v>1261.2377005246776</v>
      </c>
      <c r="BO24">
        <f t="shared" si="33"/>
        <v>21.63505262596717</v>
      </c>
      <c r="BP24">
        <f t="shared" si="34"/>
        <v>158.33628191819241</v>
      </c>
      <c r="BQ24">
        <f t="shared" si="35"/>
        <v>2.5266043113149918E-2</v>
      </c>
      <c r="BR24">
        <f t="shared" si="36"/>
        <v>2.0602529675772607</v>
      </c>
      <c r="BS24">
        <f t="shared" si="37"/>
        <v>721.22915813913869</v>
      </c>
      <c r="BT24" t="s">
        <v>310</v>
      </c>
      <c r="BU24">
        <v>0</v>
      </c>
      <c r="BV24">
        <f t="shared" si="38"/>
        <v>721.22915813913869</v>
      </c>
      <c r="BW24">
        <f t="shared" si="39"/>
        <v>0.31565043966719619</v>
      </c>
      <c r="BX24">
        <f t="shared" si="40"/>
        <v>0.79543939401263952</v>
      </c>
      <c r="BY24">
        <f t="shared" si="41"/>
        <v>0.86714508733615403</v>
      </c>
      <c r="BZ24">
        <f t="shared" si="42"/>
        <v>-0.93332908046726304</v>
      </c>
      <c r="CA24">
        <f t="shared" si="43"/>
        <v>1.1501847170782706</v>
      </c>
      <c r="CB24">
        <f t="shared" si="44"/>
        <v>0.72685891285592397</v>
      </c>
      <c r="CC24">
        <f t="shared" si="45"/>
        <v>0.27314108714407603</v>
      </c>
      <c r="CD24">
        <f t="shared" si="46"/>
        <v>1500.0319999999999</v>
      </c>
      <c r="CE24">
        <f t="shared" si="47"/>
        <v>1261.2377005246776</v>
      </c>
      <c r="CF24">
        <f t="shared" si="48"/>
        <v>0.84080719646292723</v>
      </c>
      <c r="CG24">
        <f t="shared" si="49"/>
        <v>0.16115788917344961</v>
      </c>
      <c r="CH24">
        <v>6</v>
      </c>
      <c r="CI24">
        <v>0.5</v>
      </c>
      <c r="CJ24" t="s">
        <v>311</v>
      </c>
      <c r="CK24">
        <v>2</v>
      </c>
      <c r="CL24" t="b">
        <v>0</v>
      </c>
      <c r="CM24">
        <v>1658768444.8499999</v>
      </c>
      <c r="CN24">
        <v>398.08996666666701</v>
      </c>
      <c r="CO24">
        <v>421.75650000000002</v>
      </c>
      <c r="CP24">
        <v>28.301446666666699</v>
      </c>
      <c r="CQ24">
        <v>23.341173333333298</v>
      </c>
      <c r="CR24">
        <v>399.47696666666701</v>
      </c>
      <c r="CS24">
        <v>28.149893333333299</v>
      </c>
      <c r="CT24">
        <v>600.01850000000002</v>
      </c>
      <c r="CU24">
        <v>100.745166666667</v>
      </c>
      <c r="CV24">
        <v>0.100014853333333</v>
      </c>
      <c r="CW24">
        <v>30.398846666666699</v>
      </c>
      <c r="CX24">
        <v>30.045083333333299</v>
      </c>
      <c r="CY24">
        <v>999.9</v>
      </c>
      <c r="CZ24">
        <v>0</v>
      </c>
      <c r="DA24">
        <v>0</v>
      </c>
      <c r="DB24">
        <v>10000.92</v>
      </c>
      <c r="DC24">
        <v>0</v>
      </c>
      <c r="DD24">
        <v>838.93880000000001</v>
      </c>
      <c r="DE24">
        <v>1500.0319999999999</v>
      </c>
      <c r="DF24">
        <v>0.973003333333333</v>
      </c>
      <c r="DG24">
        <v>2.6996493333333298E-2</v>
      </c>
      <c r="DH24">
        <v>0</v>
      </c>
      <c r="DI24">
        <v>789.26340000000005</v>
      </c>
      <c r="DJ24">
        <v>4.9993499999999997</v>
      </c>
      <c r="DK24">
        <v>13692.62</v>
      </c>
      <c r="DL24">
        <v>14585.233333333301</v>
      </c>
      <c r="DM24">
        <v>36.724733333333297</v>
      </c>
      <c r="DN24">
        <v>38.795466666666698</v>
      </c>
      <c r="DO24">
        <v>36.787333333333301</v>
      </c>
      <c r="DP24">
        <v>37.520666666666699</v>
      </c>
      <c r="DQ24">
        <v>38.749733333333303</v>
      </c>
      <c r="DR24">
        <v>1454.67133333333</v>
      </c>
      <c r="DS24">
        <v>40.360666666666702</v>
      </c>
      <c r="DT24">
        <v>0</v>
      </c>
      <c r="DU24">
        <v>148.5</v>
      </c>
      <c r="DV24">
        <v>0</v>
      </c>
      <c r="DW24">
        <v>789.27846153846201</v>
      </c>
      <c r="DX24">
        <v>32.771487128781096</v>
      </c>
      <c r="DY24">
        <v>407.94871750873301</v>
      </c>
      <c r="DZ24">
        <v>13692.0884615385</v>
      </c>
      <c r="EA24">
        <v>15</v>
      </c>
      <c r="EB24">
        <v>1658768490.5999999</v>
      </c>
      <c r="EC24" t="s">
        <v>339</v>
      </c>
      <c r="ED24">
        <v>1658768490.5999999</v>
      </c>
      <c r="EE24">
        <v>1658768257.0999999</v>
      </c>
      <c r="EF24">
        <v>8</v>
      </c>
      <c r="EG24">
        <v>0.18099999999999999</v>
      </c>
      <c r="EH24">
        <v>0.152</v>
      </c>
      <c r="EI24">
        <v>-1.387</v>
      </c>
      <c r="EJ24">
        <v>0.152</v>
      </c>
      <c r="EK24">
        <v>399</v>
      </c>
      <c r="EL24">
        <v>23</v>
      </c>
      <c r="EM24">
        <v>0.27</v>
      </c>
      <c r="EN24">
        <v>0.03</v>
      </c>
      <c r="EO24">
        <v>100</v>
      </c>
      <c r="EP24">
        <v>100</v>
      </c>
      <c r="EQ24">
        <v>-1.387</v>
      </c>
      <c r="ER24">
        <v>0.15160000000000001</v>
      </c>
      <c r="ES24">
        <v>-0.917320544995742</v>
      </c>
      <c r="ET24">
        <v>-1.91033734903813E-3</v>
      </c>
      <c r="EU24">
        <v>7.3450343854085902E-7</v>
      </c>
      <c r="EV24">
        <v>-7.1046937220166798E-11</v>
      </c>
      <c r="EW24">
        <v>0.15153499999999601</v>
      </c>
      <c r="EX24">
        <v>0</v>
      </c>
      <c r="EY24">
        <v>0</v>
      </c>
      <c r="EZ24">
        <v>0</v>
      </c>
      <c r="FA24">
        <v>2</v>
      </c>
      <c r="FB24">
        <v>2150</v>
      </c>
      <c r="FC24">
        <v>-1</v>
      </c>
      <c r="FD24">
        <v>-1</v>
      </c>
      <c r="FE24">
        <v>1.8</v>
      </c>
      <c r="FF24">
        <v>3.3</v>
      </c>
      <c r="FG24">
        <v>1.0400400000000001</v>
      </c>
      <c r="FH24">
        <v>2.4401899999999999</v>
      </c>
      <c r="FI24">
        <v>1.5991200000000001</v>
      </c>
      <c r="FJ24">
        <v>2.3315399999999999</v>
      </c>
      <c r="FK24">
        <v>1.5942400000000001</v>
      </c>
      <c r="FL24">
        <v>2.33521</v>
      </c>
      <c r="FM24">
        <v>35.4754</v>
      </c>
      <c r="FN24">
        <v>15.2791</v>
      </c>
      <c r="FO24">
        <v>18</v>
      </c>
      <c r="FP24">
        <v>635.22</v>
      </c>
      <c r="FQ24">
        <v>371.51900000000001</v>
      </c>
      <c r="FR24">
        <v>30.7255</v>
      </c>
      <c r="FS24">
        <v>32.260800000000003</v>
      </c>
      <c r="FT24">
        <v>29.9999</v>
      </c>
      <c r="FU24">
        <v>32.180900000000001</v>
      </c>
      <c r="FV24">
        <v>32.127299999999998</v>
      </c>
      <c r="FW24">
        <v>20.834</v>
      </c>
      <c r="FX24">
        <v>37.888599999999997</v>
      </c>
      <c r="FY24">
        <v>75.871300000000005</v>
      </c>
      <c r="FZ24">
        <v>30.760400000000001</v>
      </c>
      <c r="GA24">
        <v>423.13900000000001</v>
      </c>
      <c r="GB24">
        <v>23.658300000000001</v>
      </c>
      <c r="GC24">
        <v>99.456900000000005</v>
      </c>
      <c r="GD24">
        <v>99.511300000000006</v>
      </c>
    </row>
    <row r="25" spans="1:186" x14ac:dyDescent="0.2">
      <c r="A25">
        <v>9</v>
      </c>
      <c r="B25">
        <v>1658768578.0999999</v>
      </c>
      <c r="C25">
        <v>1186.0999999046301</v>
      </c>
      <c r="D25" t="s">
        <v>340</v>
      </c>
      <c r="E25" t="s">
        <v>341</v>
      </c>
      <c r="F25">
        <v>5</v>
      </c>
      <c r="G25" t="s">
        <v>307</v>
      </c>
      <c r="H25">
        <v>12</v>
      </c>
      <c r="I25" t="s">
        <v>368</v>
      </c>
      <c r="J25">
        <v>33.9</v>
      </c>
      <c r="K25">
        <v>35.200000000000003</v>
      </c>
      <c r="L25" t="s">
        <v>486</v>
      </c>
      <c r="M25">
        <v>1658768570.3499999</v>
      </c>
      <c r="N25">
        <f t="shared" si="0"/>
        <v>5.2957474207471506E-3</v>
      </c>
      <c r="O25">
        <f t="shared" si="1"/>
        <v>5.2957474207471504</v>
      </c>
      <c r="P25">
        <f t="shared" si="2"/>
        <v>22.895940717938288</v>
      </c>
      <c r="Q25">
        <f t="shared" si="3"/>
        <v>399.88636666666702</v>
      </c>
      <c r="R25">
        <f t="shared" si="4"/>
        <v>288.68783428036954</v>
      </c>
      <c r="S25">
        <f t="shared" si="5"/>
        <v>29.109388733056015</v>
      </c>
      <c r="T25">
        <f t="shared" si="6"/>
        <v>40.321919783583063</v>
      </c>
      <c r="U25">
        <f t="shared" si="7"/>
        <v>0.37726661393703559</v>
      </c>
      <c r="V25">
        <f t="shared" si="8"/>
        <v>2.9427548595794417</v>
      </c>
      <c r="W25">
        <f t="shared" si="9"/>
        <v>0.35230926981251659</v>
      </c>
      <c r="X25">
        <f t="shared" si="10"/>
        <v>0.2222978821014861</v>
      </c>
      <c r="Y25">
        <f t="shared" si="11"/>
        <v>241.74035886156054</v>
      </c>
      <c r="Z25">
        <f t="shared" si="12"/>
        <v>30.268838805430246</v>
      </c>
      <c r="AA25">
        <f t="shared" si="13"/>
        <v>30.268838805430246</v>
      </c>
      <c r="AB25">
        <f t="shared" si="14"/>
        <v>4.3266834882862382</v>
      </c>
      <c r="AC25">
        <f t="shared" si="15"/>
        <v>66.400872026152896</v>
      </c>
      <c r="AD25">
        <f t="shared" si="16"/>
        <v>2.8650539325863211</v>
      </c>
      <c r="AE25">
        <f t="shared" si="17"/>
        <v>4.3147835941941848</v>
      </c>
      <c r="AF25">
        <f t="shared" si="18"/>
        <v>1.461629555699917</v>
      </c>
      <c r="AG25">
        <f t="shared" si="19"/>
        <v>-233.54246125494933</v>
      </c>
      <c r="AH25">
        <f t="shared" si="20"/>
        <v>-7.6208180405886088</v>
      </c>
      <c r="AI25">
        <f t="shared" si="21"/>
        <v>-0.57721670973076034</v>
      </c>
      <c r="AJ25">
        <f t="shared" si="22"/>
        <v>-1.3714370815076649E-4</v>
      </c>
      <c r="AK25">
        <f t="shared" si="23"/>
        <v>22.895940717938288</v>
      </c>
      <c r="AL25">
        <f t="shared" si="24"/>
        <v>5.2957474207471504</v>
      </c>
      <c r="AM25">
        <f t="shared" si="25"/>
        <v>22.950571624355884</v>
      </c>
      <c r="AN25">
        <v>435.076058776119</v>
      </c>
      <c r="AO25">
        <v>411.583951515151</v>
      </c>
      <c r="AP25">
        <v>-9.9918881266651202E-4</v>
      </c>
      <c r="AQ25">
        <v>67.040848921376494</v>
      </c>
      <c r="AR25">
        <f t="shared" si="26"/>
        <v>5.2668017939101865</v>
      </c>
      <c r="AS25">
        <v>23.162511040562801</v>
      </c>
      <c r="AT25">
        <v>28.296630303030302</v>
      </c>
      <c r="AU25">
        <v>-3.1586658420938098E-3</v>
      </c>
      <c r="AV25">
        <v>78.55</v>
      </c>
      <c r="AW25">
        <v>0</v>
      </c>
      <c r="AX25">
        <v>0</v>
      </c>
      <c r="AY25">
        <f t="shared" si="27"/>
        <v>1</v>
      </c>
      <c r="AZ25">
        <f t="shared" si="28"/>
        <v>0</v>
      </c>
      <c r="BA25">
        <f t="shared" si="29"/>
        <v>52709.878883413592</v>
      </c>
      <c r="BB25" t="s">
        <v>308</v>
      </c>
      <c r="BC25">
        <v>10214.9</v>
      </c>
      <c r="BD25">
        <v>1337.4036545076499</v>
      </c>
      <c r="BE25">
        <v>3225.17</v>
      </c>
      <c r="BF25">
        <f t="shared" si="30"/>
        <v>0.58532305134065798</v>
      </c>
      <c r="BG25">
        <v>-10.2314334914194</v>
      </c>
      <c r="BH25" t="s">
        <v>342</v>
      </c>
      <c r="BI25">
        <v>10168.299999999999</v>
      </c>
      <c r="BJ25">
        <v>816.51296153846101</v>
      </c>
      <c r="BK25">
        <v>1117.75</v>
      </c>
      <c r="BL25">
        <f t="shared" si="31"/>
        <v>0.26950305386852069</v>
      </c>
      <c r="BM25">
        <v>0.5</v>
      </c>
      <c r="BN25">
        <f t="shared" si="32"/>
        <v>1261.2287770267126</v>
      </c>
      <c r="BO25">
        <f t="shared" si="33"/>
        <v>22.895940717938288</v>
      </c>
      <c r="BP25">
        <f t="shared" si="34"/>
        <v>169.95250351777929</v>
      </c>
      <c r="BQ25">
        <f t="shared" si="35"/>
        <v>2.6265951754965433E-2</v>
      </c>
      <c r="BR25">
        <f t="shared" si="36"/>
        <v>1.8854126593603222</v>
      </c>
      <c r="BS25">
        <f t="shared" si="37"/>
        <v>750.57568565485758</v>
      </c>
      <c r="BT25" t="s">
        <v>310</v>
      </c>
      <c r="BU25">
        <v>0</v>
      </c>
      <c r="BV25">
        <f t="shared" si="38"/>
        <v>750.57568565485758</v>
      </c>
      <c r="BW25">
        <f t="shared" si="39"/>
        <v>0.32849413048100418</v>
      </c>
      <c r="BX25">
        <f t="shared" si="40"/>
        <v>0.82041969356924394</v>
      </c>
      <c r="BY25">
        <f t="shared" si="41"/>
        <v>0.85162242060581617</v>
      </c>
      <c r="BZ25">
        <f t="shared" si="42"/>
        <v>-1.371418286377966</v>
      </c>
      <c r="CA25">
        <f t="shared" si="43"/>
        <v>1.1163563780189978</v>
      </c>
      <c r="CB25">
        <f t="shared" si="44"/>
        <v>0.75416693063295281</v>
      </c>
      <c r="CC25">
        <f t="shared" si="45"/>
        <v>0.24583306936704719</v>
      </c>
      <c r="CD25">
        <f t="shared" si="46"/>
        <v>1500.0213333333299</v>
      </c>
      <c r="CE25">
        <f t="shared" si="47"/>
        <v>1261.2287770267126</v>
      </c>
      <c r="CF25">
        <f t="shared" si="48"/>
        <v>0.84080722653725515</v>
      </c>
      <c r="CG25">
        <f t="shared" si="49"/>
        <v>0.16115794721690252</v>
      </c>
      <c r="CH25">
        <v>6</v>
      </c>
      <c r="CI25">
        <v>0.5</v>
      </c>
      <c r="CJ25" t="s">
        <v>311</v>
      </c>
      <c r="CK25">
        <v>2</v>
      </c>
      <c r="CL25" t="b">
        <v>0</v>
      </c>
      <c r="CM25">
        <v>1658768570.3499999</v>
      </c>
      <c r="CN25">
        <v>399.88636666666702</v>
      </c>
      <c r="CO25">
        <v>424.89920000000001</v>
      </c>
      <c r="CP25">
        <v>28.413726666666701</v>
      </c>
      <c r="CQ25">
        <v>23.268616666666698</v>
      </c>
      <c r="CR25">
        <v>401.27523333333301</v>
      </c>
      <c r="CS25">
        <v>28.262180000000001</v>
      </c>
      <c r="CT25">
        <v>600.01930000000004</v>
      </c>
      <c r="CU25">
        <v>100.73333333333299</v>
      </c>
      <c r="CV25">
        <v>0.100111226666667</v>
      </c>
      <c r="CW25">
        <v>30.220803333333301</v>
      </c>
      <c r="CX25">
        <v>29.93675</v>
      </c>
      <c r="CY25">
        <v>999.9</v>
      </c>
      <c r="CZ25">
        <v>0</v>
      </c>
      <c r="DA25">
        <v>0</v>
      </c>
      <c r="DB25">
        <v>10002.120999999999</v>
      </c>
      <c r="DC25">
        <v>0</v>
      </c>
      <c r="DD25">
        <v>508.16366666666698</v>
      </c>
      <c r="DE25">
        <v>1500.0213333333299</v>
      </c>
      <c r="DF25">
        <v>0.97300443333333297</v>
      </c>
      <c r="DG25">
        <v>2.6995849999999998E-2</v>
      </c>
      <c r="DH25">
        <v>0</v>
      </c>
      <c r="DI25">
        <v>816.50810000000001</v>
      </c>
      <c r="DJ25">
        <v>4.9993499999999997</v>
      </c>
      <c r="DK25">
        <v>14030.5566666667</v>
      </c>
      <c r="DL25">
        <v>14585.1466666667</v>
      </c>
      <c r="DM25">
        <v>35.897666666666701</v>
      </c>
      <c r="DN25">
        <v>38.164266666666698</v>
      </c>
      <c r="DO25">
        <v>35.964300000000001</v>
      </c>
      <c r="DP25">
        <v>37.047533333333298</v>
      </c>
      <c r="DQ25">
        <v>38.020633333333301</v>
      </c>
      <c r="DR25">
        <v>1454.66366666667</v>
      </c>
      <c r="DS25">
        <v>40.362000000000002</v>
      </c>
      <c r="DT25">
        <v>0</v>
      </c>
      <c r="DU25">
        <v>124.700000047684</v>
      </c>
      <c r="DV25">
        <v>0</v>
      </c>
      <c r="DW25">
        <v>816.51296153846101</v>
      </c>
      <c r="DX25">
        <v>6.6671794966128299</v>
      </c>
      <c r="DY25">
        <v>-9.5452991291692708</v>
      </c>
      <c r="DZ25">
        <v>14030.646153846201</v>
      </c>
      <c r="EA25">
        <v>15</v>
      </c>
      <c r="EB25">
        <v>1658768490.5999999</v>
      </c>
      <c r="EC25" t="s">
        <v>339</v>
      </c>
      <c r="ED25">
        <v>1658768490.5999999</v>
      </c>
      <c r="EE25">
        <v>1658768257.0999999</v>
      </c>
      <c r="EF25">
        <v>8</v>
      </c>
      <c r="EG25">
        <v>0.18099999999999999</v>
      </c>
      <c r="EH25">
        <v>0.152</v>
      </c>
      <c r="EI25">
        <v>-1.387</v>
      </c>
      <c r="EJ25">
        <v>0.152</v>
      </c>
      <c r="EK25">
        <v>399</v>
      </c>
      <c r="EL25">
        <v>23</v>
      </c>
      <c r="EM25">
        <v>0.27</v>
      </c>
      <c r="EN25">
        <v>0.03</v>
      </c>
      <c r="EO25">
        <v>100</v>
      </c>
      <c r="EP25">
        <v>100</v>
      </c>
      <c r="EQ25">
        <v>-1.389</v>
      </c>
      <c r="ER25">
        <v>0.15160000000000001</v>
      </c>
      <c r="ES25">
        <v>-0.73593699490836295</v>
      </c>
      <c r="ET25">
        <v>-1.91033734903813E-3</v>
      </c>
      <c r="EU25">
        <v>7.3450343854085902E-7</v>
      </c>
      <c r="EV25">
        <v>-7.1046937220166798E-11</v>
      </c>
      <c r="EW25">
        <v>0.15153499999999601</v>
      </c>
      <c r="EX25">
        <v>0</v>
      </c>
      <c r="EY25">
        <v>0</v>
      </c>
      <c r="EZ25">
        <v>0</v>
      </c>
      <c r="FA25">
        <v>2</v>
      </c>
      <c r="FB25">
        <v>2150</v>
      </c>
      <c r="FC25">
        <v>-1</v>
      </c>
      <c r="FD25">
        <v>-1</v>
      </c>
      <c r="FE25">
        <v>1.5</v>
      </c>
      <c r="FF25">
        <v>5.3</v>
      </c>
      <c r="FG25">
        <v>1.0363800000000001</v>
      </c>
      <c r="FH25">
        <v>2.4230999999999998</v>
      </c>
      <c r="FI25">
        <v>1.5991200000000001</v>
      </c>
      <c r="FJ25">
        <v>2.3315399999999999</v>
      </c>
      <c r="FK25">
        <v>1.5942400000000001</v>
      </c>
      <c r="FL25">
        <v>2.3889200000000002</v>
      </c>
      <c r="FM25">
        <v>35.521799999999999</v>
      </c>
      <c r="FN25">
        <v>15.2615</v>
      </c>
      <c r="FO25">
        <v>18</v>
      </c>
      <c r="FP25">
        <v>635.83299999999997</v>
      </c>
      <c r="FQ25">
        <v>370.41800000000001</v>
      </c>
      <c r="FR25">
        <v>29.6355</v>
      </c>
      <c r="FS25">
        <v>32.444000000000003</v>
      </c>
      <c r="FT25">
        <v>30.000499999999999</v>
      </c>
      <c r="FU25">
        <v>32.368000000000002</v>
      </c>
      <c r="FV25">
        <v>32.316499999999998</v>
      </c>
      <c r="FW25">
        <v>20.774000000000001</v>
      </c>
      <c r="FX25">
        <v>40.537199999999999</v>
      </c>
      <c r="FY25">
        <v>73.291399999999996</v>
      </c>
      <c r="FZ25">
        <v>29.671900000000001</v>
      </c>
      <c r="GA25">
        <v>424.75</v>
      </c>
      <c r="GB25">
        <v>23.0014</v>
      </c>
      <c r="GC25">
        <v>99.432900000000004</v>
      </c>
      <c r="GD25">
        <v>99.488900000000001</v>
      </c>
    </row>
    <row r="26" spans="1:186" x14ac:dyDescent="0.2">
      <c r="A26">
        <v>10</v>
      </c>
      <c r="B26">
        <v>1658768765.0999999</v>
      </c>
      <c r="C26">
        <v>1373.0999999046301</v>
      </c>
      <c r="D26" t="s">
        <v>343</v>
      </c>
      <c r="E26" t="s">
        <v>344</v>
      </c>
      <c r="F26">
        <v>5</v>
      </c>
      <c r="G26" t="s">
        <v>307</v>
      </c>
      <c r="H26">
        <v>12</v>
      </c>
      <c r="I26" t="s">
        <v>368</v>
      </c>
      <c r="J26">
        <v>33.9</v>
      </c>
      <c r="K26">
        <v>35.200000000000003</v>
      </c>
      <c r="L26" t="s">
        <v>486</v>
      </c>
      <c r="M26">
        <v>1658768757.0999999</v>
      </c>
      <c r="N26">
        <f t="shared" si="0"/>
        <v>5.4140664008467346E-3</v>
      </c>
      <c r="O26">
        <f t="shared" si="1"/>
        <v>5.4140664008467345</v>
      </c>
      <c r="P26">
        <f t="shared" si="2"/>
        <v>32.15831693413282</v>
      </c>
      <c r="Q26">
        <f t="shared" si="3"/>
        <v>599.27280645161295</v>
      </c>
      <c r="R26">
        <f t="shared" si="4"/>
        <v>441.82925847793115</v>
      </c>
      <c r="S26">
        <f t="shared" si="5"/>
        <v>44.54774927059087</v>
      </c>
      <c r="T26">
        <f t="shared" si="6"/>
        <v>60.422106988696022</v>
      </c>
      <c r="U26">
        <f t="shared" si="7"/>
        <v>0.37700962705097574</v>
      </c>
      <c r="V26">
        <f t="shared" si="8"/>
        <v>2.9423574477290799</v>
      </c>
      <c r="W26">
        <f t="shared" si="9"/>
        <v>0.35208194007519505</v>
      </c>
      <c r="X26">
        <f t="shared" si="10"/>
        <v>0.22215337013856606</v>
      </c>
      <c r="Y26">
        <f t="shared" si="11"/>
        <v>241.73388672237994</v>
      </c>
      <c r="Z26">
        <f t="shared" si="12"/>
        <v>30.21781628417736</v>
      </c>
      <c r="AA26">
        <f t="shared" si="13"/>
        <v>30.21781628417736</v>
      </c>
      <c r="AB26">
        <f t="shared" si="14"/>
        <v>4.3140445511769707</v>
      </c>
      <c r="AC26">
        <f t="shared" si="15"/>
        <v>65.397462953434754</v>
      </c>
      <c r="AD26">
        <f t="shared" si="16"/>
        <v>2.8184575410843258</v>
      </c>
      <c r="AE26">
        <f t="shared" si="17"/>
        <v>4.3097352921644143</v>
      </c>
      <c r="AF26">
        <f t="shared" si="18"/>
        <v>1.4955870100926449</v>
      </c>
      <c r="AG26">
        <f t="shared" si="19"/>
        <v>-238.76032827734099</v>
      </c>
      <c r="AH26">
        <f t="shared" si="20"/>
        <v>-2.7642519660616158</v>
      </c>
      <c r="AI26">
        <f t="shared" si="21"/>
        <v>-0.20932452400586044</v>
      </c>
      <c r="AJ26">
        <f t="shared" si="22"/>
        <v>-1.8045028534086072E-5</v>
      </c>
      <c r="AK26">
        <f t="shared" si="23"/>
        <v>32.15831693413282</v>
      </c>
      <c r="AL26">
        <f t="shared" si="24"/>
        <v>5.4140664008467345</v>
      </c>
      <c r="AM26">
        <f t="shared" si="25"/>
        <v>32.235312476464792</v>
      </c>
      <c r="AN26">
        <v>649.59427268006402</v>
      </c>
      <c r="AO26">
        <v>616.61714545454504</v>
      </c>
      <c r="AP26">
        <v>-1.22435998269671E-3</v>
      </c>
      <c r="AQ26">
        <v>67.151287991623704</v>
      </c>
      <c r="AR26">
        <f t="shared" si="26"/>
        <v>5.4125773824913521</v>
      </c>
      <c r="AS26">
        <v>22.6777669191775</v>
      </c>
      <c r="AT26">
        <v>27.939524848484901</v>
      </c>
      <c r="AU26">
        <v>-1.12755881799267E-4</v>
      </c>
      <c r="AV26">
        <v>78.55</v>
      </c>
      <c r="AW26">
        <v>0</v>
      </c>
      <c r="AX26">
        <v>0</v>
      </c>
      <c r="AY26">
        <f t="shared" si="27"/>
        <v>1</v>
      </c>
      <c r="AZ26">
        <f t="shared" si="28"/>
        <v>0</v>
      </c>
      <c r="BA26">
        <f t="shared" si="29"/>
        <v>52701.837490707563</v>
      </c>
      <c r="BB26" t="s">
        <v>308</v>
      </c>
      <c r="BC26">
        <v>10214.9</v>
      </c>
      <c r="BD26">
        <v>1337.4036545076499</v>
      </c>
      <c r="BE26">
        <v>3225.17</v>
      </c>
      <c r="BF26">
        <f t="shared" si="30"/>
        <v>0.58532305134065798</v>
      </c>
      <c r="BG26">
        <v>-10.2314334914194</v>
      </c>
      <c r="BH26" t="s">
        <v>345</v>
      </c>
      <c r="BI26">
        <v>10151.4</v>
      </c>
      <c r="BJ26">
        <v>865.76275999999996</v>
      </c>
      <c r="BK26">
        <v>1246.28</v>
      </c>
      <c r="BL26">
        <f t="shared" si="31"/>
        <v>0.30532243155631156</v>
      </c>
      <c r="BM26">
        <v>0.5</v>
      </c>
      <c r="BN26">
        <f t="shared" si="32"/>
        <v>1261.1946102021357</v>
      </c>
      <c r="BO26">
        <f t="shared" si="33"/>
        <v>32.15831693413282</v>
      </c>
      <c r="BP26">
        <f t="shared" si="34"/>
        <v>192.5355025263153</v>
      </c>
      <c r="BQ26">
        <f t="shared" si="35"/>
        <v>3.3610792563376304E-2</v>
      </c>
      <c r="BR26">
        <f t="shared" si="36"/>
        <v>1.5878374041146452</v>
      </c>
      <c r="BS26">
        <f t="shared" si="37"/>
        <v>806.422904360149</v>
      </c>
      <c r="BT26" t="s">
        <v>310</v>
      </c>
      <c r="BU26">
        <v>0</v>
      </c>
      <c r="BV26">
        <f t="shared" si="38"/>
        <v>806.422904360149</v>
      </c>
      <c r="BW26">
        <f t="shared" si="39"/>
        <v>0.35293601408981201</v>
      </c>
      <c r="BX26">
        <f t="shared" si="40"/>
        <v>0.86509287623624553</v>
      </c>
      <c r="BY26">
        <f t="shared" si="41"/>
        <v>0.81814671883937007</v>
      </c>
      <c r="BZ26">
        <f t="shared" si="42"/>
        <v>-4.1758338387104006</v>
      </c>
      <c r="CA26">
        <f t="shared" si="43"/>
        <v>1.0482706213749582</v>
      </c>
      <c r="CB26">
        <f t="shared" si="44"/>
        <v>0.80579893479792097</v>
      </c>
      <c r="CC26">
        <f t="shared" si="45"/>
        <v>0.19420106520207903</v>
      </c>
      <c r="CD26">
        <f t="shared" si="46"/>
        <v>1499.9806451612901</v>
      </c>
      <c r="CE26">
        <f t="shared" si="47"/>
        <v>1261.1946102021357</v>
      </c>
      <c r="CF26">
        <f t="shared" si="48"/>
        <v>0.84080725592730676</v>
      </c>
      <c r="CG26">
        <f t="shared" si="49"/>
        <v>0.161158003939702</v>
      </c>
      <c r="CH26">
        <v>6</v>
      </c>
      <c r="CI26">
        <v>0.5</v>
      </c>
      <c r="CJ26" t="s">
        <v>311</v>
      </c>
      <c r="CK26">
        <v>2</v>
      </c>
      <c r="CL26" t="b">
        <v>0</v>
      </c>
      <c r="CM26">
        <v>1658768757.0999999</v>
      </c>
      <c r="CN26">
        <v>599.27280645161295</v>
      </c>
      <c r="CO26">
        <v>634.67438709677401</v>
      </c>
      <c r="CP26">
        <v>27.953758064516101</v>
      </c>
      <c r="CQ26">
        <v>22.691219354838701</v>
      </c>
      <c r="CR26">
        <v>600.69280645161302</v>
      </c>
      <c r="CS26">
        <v>27.7869806451613</v>
      </c>
      <c r="CT26">
        <v>600.02099999999996</v>
      </c>
      <c r="CU26">
        <v>100.72564516129</v>
      </c>
      <c r="CV26">
        <v>0.100066164516129</v>
      </c>
      <c r="CW26">
        <v>30.200390322580599</v>
      </c>
      <c r="CX26">
        <v>29.921822580645198</v>
      </c>
      <c r="CY26">
        <v>999.9</v>
      </c>
      <c r="CZ26">
        <v>0</v>
      </c>
      <c r="DA26">
        <v>0</v>
      </c>
      <c r="DB26">
        <v>10000.6238709677</v>
      </c>
      <c r="DC26">
        <v>0</v>
      </c>
      <c r="DD26">
        <v>118.210451612903</v>
      </c>
      <c r="DE26">
        <v>1499.9806451612901</v>
      </c>
      <c r="DF26">
        <v>0.97300048387096805</v>
      </c>
      <c r="DG26">
        <v>2.6999461290322602E-2</v>
      </c>
      <c r="DH26">
        <v>0</v>
      </c>
      <c r="DI26">
        <v>865.748032258065</v>
      </c>
      <c r="DJ26">
        <v>4.9993499999999997</v>
      </c>
      <c r="DK26">
        <v>14935.5677419355</v>
      </c>
      <c r="DL26">
        <v>14584.722580645201</v>
      </c>
      <c r="DM26">
        <v>38.340483870967702</v>
      </c>
      <c r="DN26">
        <v>40.443387096774202</v>
      </c>
      <c r="DO26">
        <v>38.378838709677403</v>
      </c>
      <c r="DP26">
        <v>38.6549032258064</v>
      </c>
      <c r="DQ26">
        <v>39.7900322580645</v>
      </c>
      <c r="DR26">
        <v>1454.61838709677</v>
      </c>
      <c r="DS26">
        <v>40.362258064516098</v>
      </c>
      <c r="DT26">
        <v>0</v>
      </c>
      <c r="DU26">
        <v>186.299999952316</v>
      </c>
      <c r="DV26">
        <v>0</v>
      </c>
      <c r="DW26">
        <v>865.76275999999996</v>
      </c>
      <c r="DX26">
        <v>3.4490000152667402</v>
      </c>
      <c r="DY26">
        <v>27.946154204288199</v>
      </c>
      <c r="DZ26">
        <v>14936.436</v>
      </c>
      <c r="EA26">
        <v>15</v>
      </c>
      <c r="EB26">
        <v>1658768806.0999999</v>
      </c>
      <c r="EC26" t="s">
        <v>346</v>
      </c>
      <c r="ED26">
        <v>1658768806.0999999</v>
      </c>
      <c r="EE26">
        <v>1658768690.5999999</v>
      </c>
      <c r="EF26">
        <v>10</v>
      </c>
      <c r="EG26">
        <v>5.2999999999999999E-2</v>
      </c>
      <c r="EH26">
        <v>1.4999999999999999E-2</v>
      </c>
      <c r="EI26">
        <v>-1.42</v>
      </c>
      <c r="EJ26">
        <v>0.16700000000000001</v>
      </c>
      <c r="EK26">
        <v>611</v>
      </c>
      <c r="EL26">
        <v>24</v>
      </c>
      <c r="EM26">
        <v>0.12</v>
      </c>
      <c r="EN26">
        <v>0.05</v>
      </c>
      <c r="EO26">
        <v>100</v>
      </c>
      <c r="EP26">
        <v>100</v>
      </c>
      <c r="EQ26">
        <v>-1.42</v>
      </c>
      <c r="ER26">
        <v>0.16669999999999999</v>
      </c>
      <c r="ES26">
        <v>-0.56190826978152597</v>
      </c>
      <c r="ET26">
        <v>-1.91033734903813E-3</v>
      </c>
      <c r="EU26">
        <v>7.3450343854085902E-7</v>
      </c>
      <c r="EV26">
        <v>-7.1046937220166798E-11</v>
      </c>
      <c r="EW26">
        <v>0.16677</v>
      </c>
      <c r="EX26">
        <v>0</v>
      </c>
      <c r="EY26">
        <v>0</v>
      </c>
      <c r="EZ26">
        <v>0</v>
      </c>
      <c r="FA26">
        <v>2</v>
      </c>
      <c r="FB26">
        <v>2150</v>
      </c>
      <c r="FC26">
        <v>-1</v>
      </c>
      <c r="FD26">
        <v>-1</v>
      </c>
      <c r="FE26">
        <v>1.3</v>
      </c>
      <c r="FF26">
        <v>1.2</v>
      </c>
      <c r="FG26">
        <v>1.4538599999999999</v>
      </c>
      <c r="FH26">
        <v>2.4035600000000001</v>
      </c>
      <c r="FI26">
        <v>1.5979000000000001</v>
      </c>
      <c r="FJ26">
        <v>2.3303199999999999</v>
      </c>
      <c r="FK26">
        <v>1.5942400000000001</v>
      </c>
      <c r="FL26">
        <v>2.36206</v>
      </c>
      <c r="FM26">
        <v>35.614800000000002</v>
      </c>
      <c r="FN26">
        <v>15.235300000000001</v>
      </c>
      <c r="FO26">
        <v>18</v>
      </c>
      <c r="FP26">
        <v>633.31299999999999</v>
      </c>
      <c r="FQ26">
        <v>369.64800000000002</v>
      </c>
      <c r="FR26">
        <v>29.794799999999999</v>
      </c>
      <c r="FS26">
        <v>32.711300000000001</v>
      </c>
      <c r="FT26">
        <v>29.9999</v>
      </c>
      <c r="FU26">
        <v>32.623399999999997</v>
      </c>
      <c r="FV26">
        <v>32.578299999999999</v>
      </c>
      <c r="FW26">
        <v>29.1234</v>
      </c>
      <c r="FX26">
        <v>41.665900000000001</v>
      </c>
      <c r="FY26">
        <v>69.811000000000007</v>
      </c>
      <c r="FZ26">
        <v>29.811699999999998</v>
      </c>
      <c r="GA26">
        <v>635.91399999999999</v>
      </c>
      <c r="GB26">
        <v>22.645900000000001</v>
      </c>
      <c r="GC26">
        <v>99.402600000000007</v>
      </c>
      <c r="GD26">
        <v>99.46</v>
      </c>
    </row>
    <row r="27" spans="1:186" x14ac:dyDescent="0.2">
      <c r="A27">
        <v>11</v>
      </c>
      <c r="B27">
        <v>1658768886.0999999</v>
      </c>
      <c r="C27">
        <v>1494.0999999046301</v>
      </c>
      <c r="D27" t="s">
        <v>347</v>
      </c>
      <c r="E27" t="s">
        <v>348</v>
      </c>
      <c r="F27">
        <v>5</v>
      </c>
      <c r="G27" t="s">
        <v>307</v>
      </c>
      <c r="H27">
        <v>12</v>
      </c>
      <c r="I27" t="s">
        <v>368</v>
      </c>
      <c r="J27">
        <v>33.9</v>
      </c>
      <c r="K27">
        <v>35.200000000000003</v>
      </c>
      <c r="L27" t="s">
        <v>486</v>
      </c>
      <c r="M27">
        <v>1658768878.0999999</v>
      </c>
      <c r="N27">
        <f t="shared" si="0"/>
        <v>5.5405273389350163E-3</v>
      </c>
      <c r="O27">
        <f t="shared" si="1"/>
        <v>5.540527338935016</v>
      </c>
      <c r="P27">
        <f t="shared" si="2"/>
        <v>36.487976833197969</v>
      </c>
      <c r="Q27">
        <f t="shared" si="3"/>
        <v>796.92109677419398</v>
      </c>
      <c r="R27">
        <f t="shared" si="4"/>
        <v>618.65287337669531</v>
      </c>
      <c r="S27">
        <f t="shared" si="5"/>
        <v>62.376440740878941</v>
      </c>
      <c r="T27">
        <f t="shared" si="6"/>
        <v>80.350554741259714</v>
      </c>
      <c r="U27">
        <f t="shared" si="7"/>
        <v>0.38515838873790365</v>
      </c>
      <c r="V27">
        <f t="shared" si="8"/>
        <v>2.942794957671611</v>
      </c>
      <c r="W27">
        <f t="shared" si="9"/>
        <v>0.35918486394937438</v>
      </c>
      <c r="X27">
        <f t="shared" si="10"/>
        <v>0.22667803158640681</v>
      </c>
      <c r="Y27">
        <f t="shared" si="11"/>
        <v>241.73319368495734</v>
      </c>
      <c r="Z27">
        <f t="shared" si="12"/>
        <v>30.373659643094005</v>
      </c>
      <c r="AA27">
        <f t="shared" si="13"/>
        <v>30.373659643094005</v>
      </c>
      <c r="AB27">
        <f t="shared" si="14"/>
        <v>4.3527502341825057</v>
      </c>
      <c r="AC27">
        <f t="shared" si="15"/>
        <v>65.488731949707471</v>
      </c>
      <c r="AD27">
        <f t="shared" si="16"/>
        <v>2.8530530105223426</v>
      </c>
      <c r="AE27">
        <f t="shared" si="17"/>
        <v>4.3565555868654853</v>
      </c>
      <c r="AF27">
        <f t="shared" si="18"/>
        <v>1.4996972236601631</v>
      </c>
      <c r="AG27">
        <f t="shared" si="19"/>
        <v>-244.33725564703423</v>
      </c>
      <c r="AH27">
        <f t="shared" si="20"/>
        <v>2.4204714236436997</v>
      </c>
      <c r="AI27">
        <f t="shared" si="21"/>
        <v>0.18357669060070561</v>
      </c>
      <c r="AJ27">
        <f t="shared" si="22"/>
        <v>-1.384783246738408E-5</v>
      </c>
      <c r="AK27">
        <f t="shared" si="23"/>
        <v>36.487976833197969</v>
      </c>
      <c r="AL27">
        <f t="shared" si="24"/>
        <v>5.540527338935016</v>
      </c>
      <c r="AM27">
        <f t="shared" si="25"/>
        <v>36.573647306914012</v>
      </c>
      <c r="AN27">
        <v>858.24120264629198</v>
      </c>
      <c r="AO27">
        <v>820.74561212121205</v>
      </c>
      <c r="AP27">
        <v>1.46460545756366E-2</v>
      </c>
      <c r="AQ27">
        <v>67.170088040191601</v>
      </c>
      <c r="AR27">
        <f t="shared" si="26"/>
        <v>5.4681537246613905</v>
      </c>
      <c r="AS27">
        <v>22.880810843376601</v>
      </c>
      <c r="AT27">
        <v>28.2029739393939</v>
      </c>
      <c r="AU27">
        <v>-1.6063187721371301E-3</v>
      </c>
      <c r="AV27">
        <v>78.55</v>
      </c>
      <c r="AW27">
        <v>0</v>
      </c>
      <c r="AX27">
        <v>0</v>
      </c>
      <c r="AY27">
        <f t="shared" si="27"/>
        <v>1</v>
      </c>
      <c r="AZ27">
        <f t="shared" si="28"/>
        <v>0</v>
      </c>
      <c r="BA27">
        <f t="shared" si="29"/>
        <v>52681.670081885939</v>
      </c>
      <c r="BB27" t="s">
        <v>308</v>
      </c>
      <c r="BC27">
        <v>10214.9</v>
      </c>
      <c r="BD27">
        <v>1337.4036545076499</v>
      </c>
      <c r="BE27">
        <v>3225.17</v>
      </c>
      <c r="BF27">
        <f t="shared" si="30"/>
        <v>0.58532305134065798</v>
      </c>
      <c r="BG27">
        <v>-10.2314334914194</v>
      </c>
      <c r="BH27" t="s">
        <v>349</v>
      </c>
      <c r="BI27">
        <v>10140.799999999999</v>
      </c>
      <c r="BJ27">
        <v>862.96926923076899</v>
      </c>
      <c r="BK27">
        <v>1246.79</v>
      </c>
      <c r="BL27">
        <f t="shared" si="31"/>
        <v>0.30784713606078895</v>
      </c>
      <c r="BM27">
        <v>0.5</v>
      </c>
      <c r="BN27">
        <f t="shared" si="32"/>
        <v>1261.1922967780999</v>
      </c>
      <c r="BO27">
        <f t="shared" si="33"/>
        <v>36.487976833197969</v>
      </c>
      <c r="BP27">
        <f t="shared" si="34"/>
        <v>194.12721829253331</v>
      </c>
      <c r="BQ27">
        <f t="shared" si="35"/>
        <v>3.7043843705649754E-2</v>
      </c>
      <c r="BR27">
        <f t="shared" si="36"/>
        <v>1.5867788480818743</v>
      </c>
      <c r="BS27">
        <f t="shared" si="37"/>
        <v>806.63640634349599</v>
      </c>
      <c r="BT27" t="s">
        <v>310</v>
      </c>
      <c r="BU27">
        <v>0</v>
      </c>
      <c r="BV27">
        <f t="shared" si="38"/>
        <v>806.63640634349599</v>
      </c>
      <c r="BW27">
        <f t="shared" si="39"/>
        <v>0.35302945456452484</v>
      </c>
      <c r="BX27">
        <f t="shared" si="40"/>
        <v>0.87201544256563501</v>
      </c>
      <c r="BY27">
        <f t="shared" si="41"/>
        <v>0.8180080711671861</v>
      </c>
      <c r="BZ27">
        <f t="shared" si="42"/>
        <v>-4.2357935220108294</v>
      </c>
      <c r="CA27">
        <f t="shared" si="43"/>
        <v>1.0480004608218698</v>
      </c>
      <c r="CB27">
        <f t="shared" si="44"/>
        <v>0.8150920640478555</v>
      </c>
      <c r="CC27">
        <f t="shared" si="45"/>
        <v>0.1849079359521445</v>
      </c>
      <c r="CD27">
        <f t="shared" si="46"/>
        <v>1499.97806451613</v>
      </c>
      <c r="CE27">
        <f t="shared" si="47"/>
        <v>1261.1922967780999</v>
      </c>
      <c r="CF27">
        <f t="shared" si="48"/>
        <v>0.84080716019333346</v>
      </c>
      <c r="CG27">
        <f t="shared" si="49"/>
        <v>0.16115781917313357</v>
      </c>
      <c r="CH27">
        <v>6</v>
      </c>
      <c r="CI27">
        <v>0.5</v>
      </c>
      <c r="CJ27" t="s">
        <v>311</v>
      </c>
      <c r="CK27">
        <v>2</v>
      </c>
      <c r="CL27" t="b">
        <v>0</v>
      </c>
      <c r="CM27">
        <v>1658768878.0999999</v>
      </c>
      <c r="CN27">
        <v>796.92109677419398</v>
      </c>
      <c r="CO27">
        <v>837.82316129032199</v>
      </c>
      <c r="CP27">
        <v>28.296732258064502</v>
      </c>
      <c r="CQ27">
        <v>22.913151612903199</v>
      </c>
      <c r="CR27">
        <v>798.52316129032204</v>
      </c>
      <c r="CS27">
        <v>28.1299548387097</v>
      </c>
      <c r="CT27">
        <v>600.018709677419</v>
      </c>
      <c r="CU27">
        <v>100.72616129032301</v>
      </c>
      <c r="CV27">
        <v>0.10007491612903199</v>
      </c>
      <c r="CW27">
        <v>30.3889161290323</v>
      </c>
      <c r="CX27">
        <v>30.046016129032299</v>
      </c>
      <c r="CY27">
        <v>999.9</v>
      </c>
      <c r="CZ27">
        <v>0</v>
      </c>
      <c r="DA27">
        <v>0</v>
      </c>
      <c r="DB27">
        <v>10003.061290322599</v>
      </c>
      <c r="DC27">
        <v>0</v>
      </c>
      <c r="DD27">
        <v>115.606032258065</v>
      </c>
      <c r="DE27">
        <v>1499.97806451613</v>
      </c>
      <c r="DF27">
        <v>0.97300500000000001</v>
      </c>
      <c r="DG27">
        <v>2.69953129032258E-2</v>
      </c>
      <c r="DH27">
        <v>0</v>
      </c>
      <c r="DI27">
        <v>862.86596774193504</v>
      </c>
      <c r="DJ27">
        <v>4.9993499999999997</v>
      </c>
      <c r="DK27">
        <v>14938.7612903226</v>
      </c>
      <c r="DL27">
        <v>14584.725806451601</v>
      </c>
      <c r="DM27">
        <v>39.965419354838701</v>
      </c>
      <c r="DN27">
        <v>41.525967741935503</v>
      </c>
      <c r="DO27">
        <v>39.882838709677401</v>
      </c>
      <c r="DP27">
        <v>38.870741935483899</v>
      </c>
      <c r="DQ27">
        <v>40.973548387096798</v>
      </c>
      <c r="DR27">
        <v>1454.6212903225801</v>
      </c>
      <c r="DS27">
        <v>40.357419354838697</v>
      </c>
      <c r="DT27">
        <v>0</v>
      </c>
      <c r="DU27">
        <v>119.799999952316</v>
      </c>
      <c r="DV27">
        <v>0</v>
      </c>
      <c r="DW27">
        <v>862.96926923076899</v>
      </c>
      <c r="DX27">
        <v>20.116957278814301</v>
      </c>
      <c r="DY27">
        <v>306.05128231113503</v>
      </c>
      <c r="DZ27">
        <v>14942.2923076923</v>
      </c>
      <c r="EA27">
        <v>15</v>
      </c>
      <c r="EB27">
        <v>1658768806.0999999</v>
      </c>
      <c r="EC27" t="s">
        <v>346</v>
      </c>
      <c r="ED27">
        <v>1658768806.0999999</v>
      </c>
      <c r="EE27">
        <v>1658768690.5999999</v>
      </c>
      <c r="EF27">
        <v>10</v>
      </c>
      <c r="EG27">
        <v>5.2999999999999999E-2</v>
      </c>
      <c r="EH27">
        <v>1.4999999999999999E-2</v>
      </c>
      <c r="EI27">
        <v>-1.42</v>
      </c>
      <c r="EJ27">
        <v>0.16700000000000001</v>
      </c>
      <c r="EK27">
        <v>611</v>
      </c>
      <c r="EL27">
        <v>24</v>
      </c>
      <c r="EM27">
        <v>0.12</v>
      </c>
      <c r="EN27">
        <v>0.05</v>
      </c>
      <c r="EO27">
        <v>100</v>
      </c>
      <c r="EP27">
        <v>100</v>
      </c>
      <c r="EQ27">
        <v>-1.6020000000000001</v>
      </c>
      <c r="ER27">
        <v>0.16669999999999999</v>
      </c>
      <c r="ES27">
        <v>-0.50866866927762999</v>
      </c>
      <c r="ET27">
        <v>-1.91033734903813E-3</v>
      </c>
      <c r="EU27">
        <v>7.3450343854085902E-7</v>
      </c>
      <c r="EV27">
        <v>-7.1046937220166798E-11</v>
      </c>
      <c r="EW27">
        <v>0.16677</v>
      </c>
      <c r="EX27">
        <v>0</v>
      </c>
      <c r="EY27">
        <v>0</v>
      </c>
      <c r="EZ27">
        <v>0</v>
      </c>
      <c r="FA27">
        <v>2</v>
      </c>
      <c r="FB27">
        <v>2150</v>
      </c>
      <c r="FC27">
        <v>-1</v>
      </c>
      <c r="FD27">
        <v>-1</v>
      </c>
      <c r="FE27">
        <v>1.3</v>
      </c>
      <c r="FF27">
        <v>3.3</v>
      </c>
      <c r="FG27">
        <v>1.8273900000000001</v>
      </c>
      <c r="FH27">
        <v>2.3791500000000001</v>
      </c>
      <c r="FI27">
        <v>1.5979000000000001</v>
      </c>
      <c r="FJ27">
        <v>2.3315399999999999</v>
      </c>
      <c r="FK27">
        <v>1.5942400000000001</v>
      </c>
      <c r="FL27">
        <v>2.3889200000000002</v>
      </c>
      <c r="FM27">
        <v>35.637999999999998</v>
      </c>
      <c r="FN27">
        <v>15.2265</v>
      </c>
      <c r="FO27">
        <v>18</v>
      </c>
      <c r="FP27">
        <v>632.05100000000004</v>
      </c>
      <c r="FQ27">
        <v>373.70600000000002</v>
      </c>
      <c r="FR27">
        <v>29.884399999999999</v>
      </c>
      <c r="FS27">
        <v>32.717100000000002</v>
      </c>
      <c r="FT27">
        <v>29.999400000000001</v>
      </c>
      <c r="FU27">
        <v>32.700099999999999</v>
      </c>
      <c r="FV27">
        <v>32.6554</v>
      </c>
      <c r="FW27">
        <v>36.588700000000003</v>
      </c>
      <c r="FX27">
        <v>40.369599999999998</v>
      </c>
      <c r="FY27">
        <v>67.390699999999995</v>
      </c>
      <c r="FZ27">
        <v>29.889700000000001</v>
      </c>
      <c r="GA27">
        <v>839.274</v>
      </c>
      <c r="GB27">
        <v>23.0946</v>
      </c>
      <c r="GC27">
        <v>99.415000000000006</v>
      </c>
      <c r="GD27">
        <v>99.47</v>
      </c>
    </row>
    <row r="28" spans="1:186" x14ac:dyDescent="0.2">
      <c r="A28">
        <v>12</v>
      </c>
      <c r="B28">
        <v>1658769023.0999999</v>
      </c>
      <c r="C28">
        <v>1631.0999999046301</v>
      </c>
      <c r="D28" t="s">
        <v>350</v>
      </c>
      <c r="E28" t="s">
        <v>351</v>
      </c>
      <c r="F28">
        <v>5</v>
      </c>
      <c r="G28" t="s">
        <v>307</v>
      </c>
      <c r="H28">
        <v>12</v>
      </c>
      <c r="I28" t="s">
        <v>368</v>
      </c>
      <c r="J28">
        <v>33.9</v>
      </c>
      <c r="K28">
        <v>35.200000000000003</v>
      </c>
      <c r="L28" t="s">
        <v>486</v>
      </c>
      <c r="M28">
        <v>1658769015.3499999</v>
      </c>
      <c r="N28">
        <f t="shared" si="0"/>
        <v>5.2793820629959054E-3</v>
      </c>
      <c r="O28">
        <f t="shared" si="1"/>
        <v>5.2793820629959054</v>
      </c>
      <c r="P28">
        <f t="shared" si="2"/>
        <v>35.570284606803369</v>
      </c>
      <c r="Q28">
        <f t="shared" si="3"/>
        <v>999.30633333333299</v>
      </c>
      <c r="R28">
        <f t="shared" si="4"/>
        <v>816.68193418181522</v>
      </c>
      <c r="S28">
        <f t="shared" si="5"/>
        <v>82.344263829080418</v>
      </c>
      <c r="T28">
        <f t="shared" si="6"/>
        <v>100.75788494147298</v>
      </c>
      <c r="U28">
        <f t="shared" si="7"/>
        <v>0.37497860747568679</v>
      </c>
      <c r="V28">
        <f t="shared" si="8"/>
        <v>2.9416956450868654</v>
      </c>
      <c r="W28">
        <f t="shared" si="9"/>
        <v>0.35030419537071844</v>
      </c>
      <c r="X28">
        <f t="shared" si="10"/>
        <v>0.22102157618259927</v>
      </c>
      <c r="Y28">
        <f t="shared" si="11"/>
        <v>241.74328639333285</v>
      </c>
      <c r="Z28">
        <f t="shared" si="12"/>
        <v>30.287801786488586</v>
      </c>
      <c r="AA28">
        <f t="shared" si="13"/>
        <v>30.287801786488586</v>
      </c>
      <c r="AB28">
        <f t="shared" si="14"/>
        <v>4.3313890810263818</v>
      </c>
      <c r="AC28">
        <f t="shared" si="15"/>
        <v>66.368311041572468</v>
      </c>
      <c r="AD28">
        <f t="shared" si="16"/>
        <v>2.8660638866865193</v>
      </c>
      <c r="AE28">
        <f t="shared" si="17"/>
        <v>4.3184222134133332</v>
      </c>
      <c r="AF28">
        <f t="shared" si="18"/>
        <v>1.4653251943398624</v>
      </c>
      <c r="AG28">
        <f t="shared" si="19"/>
        <v>-232.82074897811944</v>
      </c>
      <c r="AH28">
        <f t="shared" si="20"/>
        <v>-8.2941526625447857</v>
      </c>
      <c r="AI28">
        <f t="shared" si="21"/>
        <v>-0.62854733585304989</v>
      </c>
      <c r="AJ28">
        <f t="shared" si="22"/>
        <v>-1.6258318443007624E-4</v>
      </c>
      <c r="AK28">
        <f t="shared" si="23"/>
        <v>35.570284606803369</v>
      </c>
      <c r="AL28">
        <f t="shared" si="24"/>
        <v>5.2793820629959054</v>
      </c>
      <c r="AM28">
        <f t="shared" si="25"/>
        <v>35.508276402772864</v>
      </c>
      <c r="AN28">
        <v>1064.6026670398001</v>
      </c>
      <c r="AO28">
        <v>1028.32187878788</v>
      </c>
      <c r="AP28">
        <v>-1.66630749115446E-2</v>
      </c>
      <c r="AQ28">
        <v>67.098839581860901</v>
      </c>
      <c r="AR28">
        <f t="shared" si="26"/>
        <v>5.2384321152940663</v>
      </c>
      <c r="AS28">
        <v>23.263711490173201</v>
      </c>
      <c r="AT28">
        <v>28.358094545454598</v>
      </c>
      <c r="AU28">
        <v>-8.6140353340329295E-4</v>
      </c>
      <c r="AV28">
        <v>78.55</v>
      </c>
      <c r="AW28">
        <v>0</v>
      </c>
      <c r="AX28">
        <v>0</v>
      </c>
      <c r="AY28">
        <f t="shared" si="27"/>
        <v>1</v>
      </c>
      <c r="AZ28">
        <f t="shared" si="28"/>
        <v>0</v>
      </c>
      <c r="BA28">
        <f t="shared" si="29"/>
        <v>52676.759552079267</v>
      </c>
      <c r="BB28" t="s">
        <v>308</v>
      </c>
      <c r="BC28">
        <v>10214.9</v>
      </c>
      <c r="BD28">
        <v>1337.4036545076499</v>
      </c>
      <c r="BE28">
        <v>3225.17</v>
      </c>
      <c r="BF28">
        <f t="shared" si="30"/>
        <v>0.58532305134065798</v>
      </c>
      <c r="BG28">
        <v>-10.2314334914194</v>
      </c>
      <c r="BH28" t="s">
        <v>352</v>
      </c>
      <c r="BI28">
        <v>10150.9</v>
      </c>
      <c r="BJ28">
        <v>855.01769230769196</v>
      </c>
      <c r="BK28">
        <v>1224.58</v>
      </c>
      <c r="BL28">
        <f t="shared" si="31"/>
        <v>0.30178698630739353</v>
      </c>
      <c r="BM28">
        <v>0.5</v>
      </c>
      <c r="BN28">
        <f t="shared" si="32"/>
        <v>1261.2444302556125</v>
      </c>
      <c r="BO28">
        <f t="shared" si="33"/>
        <v>35.570284606803369</v>
      </c>
      <c r="BP28">
        <f t="shared" si="34"/>
        <v>190.31357780191345</v>
      </c>
      <c r="BQ28">
        <f t="shared" si="35"/>
        <v>3.6314703953888049E-2</v>
      </c>
      <c r="BR28">
        <f t="shared" si="36"/>
        <v>1.6336948178150879</v>
      </c>
      <c r="BS28">
        <f t="shared" si="37"/>
        <v>797.28111360160494</v>
      </c>
      <c r="BT28" t="s">
        <v>310</v>
      </c>
      <c r="BU28">
        <v>0</v>
      </c>
      <c r="BV28">
        <f t="shared" si="38"/>
        <v>797.28111360160494</v>
      </c>
      <c r="BW28">
        <f t="shared" si="39"/>
        <v>0.34893505234316669</v>
      </c>
      <c r="BX28">
        <f t="shared" si="40"/>
        <v>0.86488010958152617</v>
      </c>
      <c r="BY28">
        <f t="shared" si="41"/>
        <v>0.8240039365918993</v>
      </c>
      <c r="BZ28">
        <f t="shared" si="42"/>
        <v>-3.2755746949080606</v>
      </c>
      <c r="CA28">
        <f t="shared" si="43"/>
        <v>1.059765688045585</v>
      </c>
      <c r="CB28">
        <f t="shared" si="44"/>
        <v>0.80647755374270147</v>
      </c>
      <c r="CC28">
        <f t="shared" si="45"/>
        <v>0.19352244625729853</v>
      </c>
      <c r="CD28">
        <f t="shared" si="46"/>
        <v>1500.04</v>
      </c>
      <c r="CE28">
        <f t="shared" si="47"/>
        <v>1261.2444302556125</v>
      </c>
      <c r="CF28">
        <f t="shared" si="48"/>
        <v>0.84080719864511122</v>
      </c>
      <c r="CG28">
        <f t="shared" si="49"/>
        <v>0.16115789338506498</v>
      </c>
      <c r="CH28">
        <v>6</v>
      </c>
      <c r="CI28">
        <v>0.5</v>
      </c>
      <c r="CJ28" t="s">
        <v>311</v>
      </c>
      <c r="CK28">
        <v>2</v>
      </c>
      <c r="CL28" t="b">
        <v>0</v>
      </c>
      <c r="CM28">
        <v>1658769015.3499999</v>
      </c>
      <c r="CN28">
        <v>999.30633333333299</v>
      </c>
      <c r="CO28">
        <v>1040.15233333333</v>
      </c>
      <c r="CP28">
        <v>28.425326666666699</v>
      </c>
      <c r="CQ28">
        <v>23.296013333333299</v>
      </c>
      <c r="CR28">
        <v>1001.1033333333301</v>
      </c>
      <c r="CS28">
        <v>28.258556666666699</v>
      </c>
      <c r="CT28">
        <v>600.00006666666695</v>
      </c>
      <c r="CU28">
        <v>100.727833333333</v>
      </c>
      <c r="CV28">
        <v>9.9992510000000007E-2</v>
      </c>
      <c r="CW28">
        <v>30.235503333333298</v>
      </c>
      <c r="CX28">
        <v>29.899266666666701</v>
      </c>
      <c r="CY28">
        <v>999.9</v>
      </c>
      <c r="CZ28">
        <v>0</v>
      </c>
      <c r="DA28">
        <v>0</v>
      </c>
      <c r="DB28">
        <v>9996.643</v>
      </c>
      <c r="DC28">
        <v>0</v>
      </c>
      <c r="DD28">
        <v>116.40479999999999</v>
      </c>
      <c r="DE28">
        <v>1500.04</v>
      </c>
      <c r="DF28">
        <v>0.97300316666666697</v>
      </c>
      <c r="DG28">
        <v>2.6996963333333301E-2</v>
      </c>
      <c r="DH28">
        <v>0</v>
      </c>
      <c r="DI28">
        <v>855.32090000000005</v>
      </c>
      <c r="DJ28">
        <v>4.9993499999999997</v>
      </c>
      <c r="DK28">
        <v>14786.1266666667</v>
      </c>
      <c r="DL28">
        <v>14585.323333333299</v>
      </c>
      <c r="DM28">
        <v>38.783066666666699</v>
      </c>
      <c r="DN28">
        <v>40.491333333333301</v>
      </c>
      <c r="DO28">
        <v>38.878866666666703</v>
      </c>
      <c r="DP28">
        <v>38.7997333333333</v>
      </c>
      <c r="DQ28">
        <v>40.603866666666697</v>
      </c>
      <c r="DR28">
        <v>1454.6793333333301</v>
      </c>
      <c r="DS28">
        <v>40.360999999999997</v>
      </c>
      <c r="DT28">
        <v>0</v>
      </c>
      <c r="DU28">
        <v>136.5</v>
      </c>
      <c r="DV28">
        <v>0</v>
      </c>
      <c r="DW28">
        <v>855.01769230769196</v>
      </c>
      <c r="DX28">
        <v>-85.469948569320707</v>
      </c>
      <c r="DY28">
        <v>-1669.2546973153701</v>
      </c>
      <c r="DZ28">
        <v>14778.6115384615</v>
      </c>
      <c r="EA28">
        <v>15</v>
      </c>
      <c r="EB28">
        <v>1658769063.5999999</v>
      </c>
      <c r="EC28" t="s">
        <v>353</v>
      </c>
      <c r="ED28">
        <v>1658769063.5999999</v>
      </c>
      <c r="EE28">
        <v>1658768690.5999999</v>
      </c>
      <c r="EF28">
        <v>11</v>
      </c>
      <c r="EG28">
        <v>-0.03</v>
      </c>
      <c r="EH28">
        <v>1.4999999999999999E-2</v>
      </c>
      <c r="EI28">
        <v>-1.7969999999999999</v>
      </c>
      <c r="EJ28">
        <v>0.16700000000000001</v>
      </c>
      <c r="EK28">
        <v>1013</v>
      </c>
      <c r="EL28">
        <v>24</v>
      </c>
      <c r="EM28">
        <v>0.22</v>
      </c>
      <c r="EN28">
        <v>0.05</v>
      </c>
      <c r="EO28">
        <v>100</v>
      </c>
      <c r="EP28">
        <v>100</v>
      </c>
      <c r="EQ28">
        <v>-1.7969999999999999</v>
      </c>
      <c r="ER28">
        <v>0.1668</v>
      </c>
      <c r="ES28">
        <v>-0.50866866927762999</v>
      </c>
      <c r="ET28">
        <v>-1.91033734903813E-3</v>
      </c>
      <c r="EU28">
        <v>7.3450343854085902E-7</v>
      </c>
      <c r="EV28">
        <v>-7.1046937220166798E-11</v>
      </c>
      <c r="EW28">
        <v>0.16677</v>
      </c>
      <c r="EX28">
        <v>0</v>
      </c>
      <c r="EY28">
        <v>0</v>
      </c>
      <c r="EZ28">
        <v>0</v>
      </c>
      <c r="FA28">
        <v>2</v>
      </c>
      <c r="FB28">
        <v>2150</v>
      </c>
      <c r="FC28">
        <v>-1</v>
      </c>
      <c r="FD28">
        <v>-1</v>
      </c>
      <c r="FE28">
        <v>3.6</v>
      </c>
      <c r="FF28">
        <v>5.5</v>
      </c>
      <c r="FG28">
        <v>2.18872</v>
      </c>
      <c r="FH28">
        <v>2.3767100000000001</v>
      </c>
      <c r="FI28">
        <v>1.5979000000000001</v>
      </c>
      <c r="FJ28">
        <v>2.3290999999999999</v>
      </c>
      <c r="FK28">
        <v>1.5942400000000001</v>
      </c>
      <c r="FL28">
        <v>2.3547400000000001</v>
      </c>
      <c r="FM28">
        <v>35.707799999999999</v>
      </c>
      <c r="FN28">
        <v>15.1915</v>
      </c>
      <c r="FO28">
        <v>18</v>
      </c>
      <c r="FP28">
        <v>635.12400000000002</v>
      </c>
      <c r="FQ28">
        <v>371.29199999999997</v>
      </c>
      <c r="FR28">
        <v>29.064800000000002</v>
      </c>
      <c r="FS28">
        <v>32.850999999999999</v>
      </c>
      <c r="FT28">
        <v>30.000900000000001</v>
      </c>
      <c r="FU28">
        <v>32.848300000000002</v>
      </c>
      <c r="FV28">
        <v>32.802999999999997</v>
      </c>
      <c r="FW28">
        <v>43.808900000000001</v>
      </c>
      <c r="FX28">
        <v>40.420200000000001</v>
      </c>
      <c r="FY28">
        <v>64.6023</v>
      </c>
      <c r="FZ28">
        <v>29.085799999999999</v>
      </c>
      <c r="GA28">
        <v>1040.67</v>
      </c>
      <c r="GB28">
        <v>23.000699999999998</v>
      </c>
      <c r="GC28">
        <v>99.385099999999994</v>
      </c>
      <c r="GD28">
        <v>99.441299999999998</v>
      </c>
    </row>
    <row r="29" spans="1:186" x14ac:dyDescent="0.2">
      <c r="A29">
        <v>13</v>
      </c>
      <c r="B29">
        <v>1658769144.5999999</v>
      </c>
      <c r="C29">
        <v>1752.5999999046301</v>
      </c>
      <c r="D29" t="s">
        <v>354</v>
      </c>
      <c r="E29" t="s">
        <v>355</v>
      </c>
      <c r="F29">
        <v>5</v>
      </c>
      <c r="G29" t="s">
        <v>307</v>
      </c>
      <c r="H29">
        <v>12</v>
      </c>
      <c r="I29" t="s">
        <v>368</v>
      </c>
      <c r="J29">
        <v>33.9</v>
      </c>
      <c r="K29">
        <v>35.200000000000003</v>
      </c>
      <c r="L29" t="s">
        <v>486</v>
      </c>
      <c r="M29">
        <v>1658769136.5999999</v>
      </c>
      <c r="N29">
        <f t="shared" si="0"/>
        <v>5.5444095929876053E-3</v>
      </c>
      <c r="O29">
        <f t="shared" si="1"/>
        <v>5.5444095929876056</v>
      </c>
      <c r="P29">
        <f t="shared" si="2"/>
        <v>37.539523631466537</v>
      </c>
      <c r="Q29">
        <f t="shared" si="3"/>
        <v>1195.98580645161</v>
      </c>
      <c r="R29">
        <f t="shared" si="4"/>
        <v>1005.6963138913694</v>
      </c>
      <c r="S29">
        <f t="shared" si="5"/>
        <v>101.39922164245398</v>
      </c>
      <c r="T29">
        <f t="shared" si="6"/>
        <v>120.58513906685661</v>
      </c>
      <c r="U29">
        <f t="shared" si="7"/>
        <v>0.38999075009009099</v>
      </c>
      <c r="V29">
        <f t="shared" si="8"/>
        <v>2.9418888282628344</v>
      </c>
      <c r="W29">
        <f t="shared" si="9"/>
        <v>0.36337792702910793</v>
      </c>
      <c r="X29">
        <f t="shared" si="10"/>
        <v>0.22935074753021273</v>
      </c>
      <c r="Y29">
        <f t="shared" si="11"/>
        <v>241.73932891610136</v>
      </c>
      <c r="Z29">
        <f t="shared" si="12"/>
        <v>30.201108525652469</v>
      </c>
      <c r="AA29">
        <f t="shared" si="13"/>
        <v>30.201108525652469</v>
      </c>
      <c r="AB29">
        <f t="shared" si="14"/>
        <v>4.3099128221728673</v>
      </c>
      <c r="AC29">
        <f t="shared" si="15"/>
        <v>65.508052402618915</v>
      </c>
      <c r="AD29">
        <f t="shared" si="16"/>
        <v>2.8259691680002068</v>
      </c>
      <c r="AE29">
        <f t="shared" si="17"/>
        <v>4.3139264019505923</v>
      </c>
      <c r="AF29">
        <f t="shared" si="18"/>
        <v>1.4839436541726605</v>
      </c>
      <c r="AG29">
        <f t="shared" si="19"/>
        <v>-244.50846305075339</v>
      </c>
      <c r="AH29">
        <f t="shared" si="20"/>
        <v>2.5741576704924389</v>
      </c>
      <c r="AI29">
        <f t="shared" si="21"/>
        <v>0.19496081008644719</v>
      </c>
      <c r="AJ29">
        <f t="shared" si="22"/>
        <v>-1.5654073139081959E-5</v>
      </c>
      <c r="AK29">
        <f t="shared" si="23"/>
        <v>37.539523631466537</v>
      </c>
      <c r="AL29">
        <f t="shared" si="24"/>
        <v>5.5444095929876056</v>
      </c>
      <c r="AM29">
        <f t="shared" si="25"/>
        <v>36.663194408683651</v>
      </c>
      <c r="AN29">
        <v>1271.20539606802</v>
      </c>
      <c r="AO29">
        <v>1231.5556969697</v>
      </c>
      <c r="AP29">
        <v>0.47846491995508</v>
      </c>
      <c r="AQ29">
        <v>67.145335426667202</v>
      </c>
      <c r="AR29">
        <f t="shared" si="26"/>
        <v>5.4878877726721242</v>
      </c>
      <c r="AS29">
        <v>22.580984425194799</v>
      </c>
      <c r="AT29">
        <v>27.9307424242424</v>
      </c>
      <c r="AU29">
        <v>-2.9258297258281298E-3</v>
      </c>
      <c r="AV29">
        <v>78.55</v>
      </c>
      <c r="AW29">
        <v>0</v>
      </c>
      <c r="AX29">
        <v>0</v>
      </c>
      <c r="AY29">
        <f t="shared" si="27"/>
        <v>1</v>
      </c>
      <c r="AZ29">
        <f t="shared" si="28"/>
        <v>0</v>
      </c>
      <c r="BA29">
        <f t="shared" si="29"/>
        <v>52685.402593980471</v>
      </c>
      <c r="BB29" t="s">
        <v>308</v>
      </c>
      <c r="BC29">
        <v>10214.9</v>
      </c>
      <c r="BD29">
        <v>1337.4036545076499</v>
      </c>
      <c r="BE29">
        <v>3225.17</v>
      </c>
      <c r="BF29">
        <f t="shared" si="30"/>
        <v>0.58532305134065798</v>
      </c>
      <c r="BG29">
        <v>-10.2314334914194</v>
      </c>
      <c r="BH29" t="s">
        <v>356</v>
      </c>
      <c r="BI29">
        <v>10159.9</v>
      </c>
      <c r="BJ29">
        <v>865.50703999999996</v>
      </c>
      <c r="BK29">
        <v>1225.81</v>
      </c>
      <c r="BL29">
        <f t="shared" si="31"/>
        <v>0.29393051125378322</v>
      </c>
      <c r="BM29">
        <v>0.5</v>
      </c>
      <c r="BN29">
        <f t="shared" si="32"/>
        <v>1261.221126331257</v>
      </c>
      <c r="BO29">
        <f t="shared" si="33"/>
        <v>37.539523631466537</v>
      </c>
      <c r="BP29">
        <f t="shared" si="34"/>
        <v>185.35568523330934</v>
      </c>
      <c r="BQ29">
        <f t="shared" si="35"/>
        <v>3.7876749862132422E-2</v>
      </c>
      <c r="BR29">
        <f t="shared" si="36"/>
        <v>1.6310521206385984</v>
      </c>
      <c r="BS29">
        <f t="shared" si="37"/>
        <v>797.80231017918243</v>
      </c>
      <c r="BT29" t="s">
        <v>310</v>
      </c>
      <c r="BU29">
        <v>0</v>
      </c>
      <c r="BV29">
        <f t="shared" si="38"/>
        <v>797.80231017918243</v>
      </c>
      <c r="BW29">
        <f t="shared" si="39"/>
        <v>0.34916315727626435</v>
      </c>
      <c r="BX29">
        <f t="shared" si="40"/>
        <v>0.84181422102681924</v>
      </c>
      <c r="BY29">
        <f t="shared" si="41"/>
        <v>0.82367414231652225</v>
      </c>
      <c r="BZ29">
        <f t="shared" si="42"/>
        <v>-3.2287047286841974</v>
      </c>
      <c r="CA29">
        <f t="shared" si="43"/>
        <v>1.0591141243587245</v>
      </c>
      <c r="CB29">
        <f t="shared" si="44"/>
        <v>0.7759628740592166</v>
      </c>
      <c r="CC29">
        <f t="shared" si="45"/>
        <v>0.2240371259407834</v>
      </c>
      <c r="CD29">
        <f t="shared" si="46"/>
        <v>1500.01193548387</v>
      </c>
      <c r="CE29">
        <f t="shared" si="47"/>
        <v>1261.221126331257</v>
      </c>
      <c r="CF29">
        <f t="shared" si="48"/>
        <v>0.84080739392544601</v>
      </c>
      <c r="CG29">
        <f t="shared" si="49"/>
        <v>0.16115827027611063</v>
      </c>
      <c r="CH29">
        <v>6</v>
      </c>
      <c r="CI29">
        <v>0.5</v>
      </c>
      <c r="CJ29" t="s">
        <v>311</v>
      </c>
      <c r="CK29">
        <v>2</v>
      </c>
      <c r="CL29" t="b">
        <v>0</v>
      </c>
      <c r="CM29">
        <v>1658769136.5999999</v>
      </c>
      <c r="CN29">
        <v>1195.98580645161</v>
      </c>
      <c r="CO29">
        <v>1240.1551612903199</v>
      </c>
      <c r="CP29">
        <v>28.028487096774199</v>
      </c>
      <c r="CQ29">
        <v>22.639625806451601</v>
      </c>
      <c r="CR29">
        <v>1197.8822580645201</v>
      </c>
      <c r="CS29">
        <v>27.861712903225801</v>
      </c>
      <c r="CT29">
        <v>600.01635483870996</v>
      </c>
      <c r="CU29">
        <v>100.724774193548</v>
      </c>
      <c r="CV29">
        <v>0.100117219354839</v>
      </c>
      <c r="CW29">
        <v>30.217338709677399</v>
      </c>
      <c r="CX29">
        <v>29.941725806451601</v>
      </c>
      <c r="CY29">
        <v>999.9</v>
      </c>
      <c r="CZ29">
        <v>0</v>
      </c>
      <c r="DA29">
        <v>0</v>
      </c>
      <c r="DB29">
        <v>9998.0451612903198</v>
      </c>
      <c r="DC29">
        <v>0</v>
      </c>
      <c r="DD29">
        <v>114.769580645161</v>
      </c>
      <c r="DE29">
        <v>1500.01193548387</v>
      </c>
      <c r="DF29">
        <v>0.972995645161291</v>
      </c>
      <c r="DG29">
        <v>2.7004206451612899E-2</v>
      </c>
      <c r="DH29">
        <v>0</v>
      </c>
      <c r="DI29">
        <v>864.08822580645096</v>
      </c>
      <c r="DJ29">
        <v>4.9993499999999997</v>
      </c>
      <c r="DK29">
        <v>14825.064516128999</v>
      </c>
      <c r="DL29">
        <v>14585.0193548387</v>
      </c>
      <c r="DM29">
        <v>37.288096774193498</v>
      </c>
      <c r="DN29">
        <v>39.673064516129003</v>
      </c>
      <c r="DO29">
        <v>37.388838709677401</v>
      </c>
      <c r="DP29">
        <v>38.024000000000001</v>
      </c>
      <c r="DQ29">
        <v>39.247709677419301</v>
      </c>
      <c r="DR29">
        <v>1454.6419354838699</v>
      </c>
      <c r="DS29">
        <v>40.369999999999997</v>
      </c>
      <c r="DT29">
        <v>0</v>
      </c>
      <c r="DU29">
        <v>120.299999952316</v>
      </c>
      <c r="DV29">
        <v>0</v>
      </c>
      <c r="DW29">
        <v>865.50703999999996</v>
      </c>
      <c r="DX29">
        <v>179.736615073406</v>
      </c>
      <c r="DY29">
        <v>2801.1923029244799</v>
      </c>
      <c r="DZ29">
        <v>14847.412</v>
      </c>
      <c r="EA29">
        <v>15</v>
      </c>
      <c r="EB29">
        <v>1658769063.5999999</v>
      </c>
      <c r="EC29" t="s">
        <v>353</v>
      </c>
      <c r="ED29">
        <v>1658769063.5999999</v>
      </c>
      <c r="EE29">
        <v>1658768690.5999999</v>
      </c>
      <c r="EF29">
        <v>11</v>
      </c>
      <c r="EG29">
        <v>-0.03</v>
      </c>
      <c r="EH29">
        <v>1.4999999999999999E-2</v>
      </c>
      <c r="EI29">
        <v>-1.7969999999999999</v>
      </c>
      <c r="EJ29">
        <v>0.16700000000000001</v>
      </c>
      <c r="EK29">
        <v>1013</v>
      </c>
      <c r="EL29">
        <v>24</v>
      </c>
      <c r="EM29">
        <v>0.22</v>
      </c>
      <c r="EN29">
        <v>0.05</v>
      </c>
      <c r="EO29">
        <v>100</v>
      </c>
      <c r="EP29">
        <v>100</v>
      </c>
      <c r="EQ29">
        <v>-1.9</v>
      </c>
      <c r="ER29">
        <v>0.1668</v>
      </c>
      <c r="ES29">
        <v>-0.53994246958673497</v>
      </c>
      <c r="ET29">
        <v>-1.91033734903813E-3</v>
      </c>
      <c r="EU29">
        <v>7.3450343854085902E-7</v>
      </c>
      <c r="EV29">
        <v>-7.1046937220166798E-11</v>
      </c>
      <c r="EW29">
        <v>0.16677</v>
      </c>
      <c r="EX29">
        <v>0</v>
      </c>
      <c r="EY29">
        <v>0</v>
      </c>
      <c r="EZ29">
        <v>0</v>
      </c>
      <c r="FA29">
        <v>2</v>
      </c>
      <c r="FB29">
        <v>2150</v>
      </c>
      <c r="FC29">
        <v>-1</v>
      </c>
      <c r="FD29">
        <v>-1</v>
      </c>
      <c r="FE29">
        <v>1.4</v>
      </c>
      <c r="FF29">
        <v>7.6</v>
      </c>
      <c r="FG29">
        <v>2.5366200000000001</v>
      </c>
      <c r="FH29">
        <v>2.3584000000000001</v>
      </c>
      <c r="FI29">
        <v>1.5991200000000001</v>
      </c>
      <c r="FJ29">
        <v>2.3315399999999999</v>
      </c>
      <c r="FK29">
        <v>1.5942400000000001</v>
      </c>
      <c r="FL29">
        <v>2.3950200000000001</v>
      </c>
      <c r="FM29">
        <v>35.777700000000003</v>
      </c>
      <c r="FN29">
        <v>15.173999999999999</v>
      </c>
      <c r="FO29">
        <v>18</v>
      </c>
      <c r="FP29">
        <v>636.16800000000001</v>
      </c>
      <c r="FQ29">
        <v>369.42200000000003</v>
      </c>
      <c r="FR29">
        <v>29.8156</v>
      </c>
      <c r="FS29">
        <v>33.0289</v>
      </c>
      <c r="FT29">
        <v>30.000699999999998</v>
      </c>
      <c r="FU29">
        <v>33.009700000000002</v>
      </c>
      <c r="FV29">
        <v>32.9617</v>
      </c>
      <c r="FW29">
        <v>50.764400000000002</v>
      </c>
      <c r="FX29">
        <v>41.587800000000001</v>
      </c>
      <c r="FY29">
        <v>62.088799999999999</v>
      </c>
      <c r="FZ29">
        <v>29.834199999999999</v>
      </c>
      <c r="GA29">
        <v>1241.81</v>
      </c>
      <c r="GB29">
        <v>22.624700000000001</v>
      </c>
      <c r="GC29">
        <v>99.349900000000005</v>
      </c>
      <c r="GD29">
        <v>99.401899999999998</v>
      </c>
    </row>
    <row r="30" spans="1:186" x14ac:dyDescent="0.2">
      <c r="A30">
        <v>14</v>
      </c>
      <c r="B30">
        <v>1658769431.0999999</v>
      </c>
      <c r="C30">
        <v>2039.0999999046301</v>
      </c>
      <c r="D30" t="s">
        <v>357</v>
      </c>
      <c r="E30" t="s">
        <v>358</v>
      </c>
      <c r="F30">
        <v>5</v>
      </c>
      <c r="G30" t="s">
        <v>307</v>
      </c>
      <c r="H30">
        <v>12</v>
      </c>
      <c r="I30" t="s">
        <v>368</v>
      </c>
      <c r="J30">
        <v>33.9</v>
      </c>
      <c r="K30">
        <v>35.200000000000003</v>
      </c>
      <c r="L30" t="s">
        <v>486</v>
      </c>
      <c r="M30">
        <v>1658769423.0999999</v>
      </c>
      <c r="N30">
        <f t="shared" si="0"/>
        <v>5.4926128735087766E-3</v>
      </c>
      <c r="O30">
        <f t="shared" si="1"/>
        <v>5.4926128735087767</v>
      </c>
      <c r="P30">
        <f t="shared" si="2"/>
        <v>35.033722499446625</v>
      </c>
      <c r="Q30">
        <f t="shared" si="3"/>
        <v>1499.87</v>
      </c>
      <c r="R30">
        <f t="shared" si="4"/>
        <v>1311.9358391115463</v>
      </c>
      <c r="S30">
        <f t="shared" si="5"/>
        <v>132.2596806385983</v>
      </c>
      <c r="T30">
        <f t="shared" si="6"/>
        <v>151.20581455702421</v>
      </c>
      <c r="U30">
        <f t="shared" si="7"/>
        <v>0.38665559780022768</v>
      </c>
      <c r="V30">
        <f t="shared" si="8"/>
        <v>2.9419826281549089</v>
      </c>
      <c r="W30">
        <f t="shared" si="9"/>
        <v>0.36048040326987707</v>
      </c>
      <c r="X30">
        <f t="shared" si="10"/>
        <v>0.22750415769105164</v>
      </c>
      <c r="Y30">
        <f t="shared" si="11"/>
        <v>241.73901188361566</v>
      </c>
      <c r="Z30">
        <f t="shared" si="12"/>
        <v>30.061765558622749</v>
      </c>
      <c r="AA30">
        <f t="shared" si="13"/>
        <v>30.061765558622749</v>
      </c>
      <c r="AB30">
        <f t="shared" si="14"/>
        <v>4.2755882260199822</v>
      </c>
      <c r="AC30">
        <f t="shared" si="15"/>
        <v>65.32229820765204</v>
      </c>
      <c r="AD30">
        <f t="shared" si="16"/>
        <v>2.7933685765954097</v>
      </c>
      <c r="AE30">
        <f t="shared" si="17"/>
        <v>4.2762864339457467</v>
      </c>
      <c r="AF30">
        <f t="shared" si="18"/>
        <v>1.4822196494245725</v>
      </c>
      <c r="AG30">
        <f t="shared" si="19"/>
        <v>-242.22422772173704</v>
      </c>
      <c r="AH30">
        <f t="shared" si="20"/>
        <v>0.45110047032815853</v>
      </c>
      <c r="AI30">
        <f t="shared" si="21"/>
        <v>3.4114887561261284E-2</v>
      </c>
      <c r="AJ30">
        <f t="shared" si="22"/>
        <v>-4.802319594765514E-7</v>
      </c>
      <c r="AK30">
        <f t="shared" si="23"/>
        <v>35.033722499446625</v>
      </c>
      <c r="AL30">
        <f t="shared" si="24"/>
        <v>5.4926128735087767</v>
      </c>
      <c r="AM30">
        <f t="shared" si="25"/>
        <v>34.119869558870064</v>
      </c>
      <c r="AN30">
        <v>1577.8007223551899</v>
      </c>
      <c r="AO30">
        <v>1542.89448484848</v>
      </c>
      <c r="AP30">
        <v>1.565849124211E-3</v>
      </c>
      <c r="AQ30">
        <v>67.112540218178296</v>
      </c>
      <c r="AR30">
        <f t="shared" si="26"/>
        <v>5.4206967982147818</v>
      </c>
      <c r="AS30">
        <v>22.352302648831198</v>
      </c>
      <c r="AT30">
        <v>27.630243030302999</v>
      </c>
      <c r="AU30">
        <v>-1.3794033844944601E-3</v>
      </c>
      <c r="AV30">
        <v>78.55</v>
      </c>
      <c r="AW30">
        <v>0</v>
      </c>
      <c r="AX30">
        <v>0</v>
      </c>
      <c r="AY30">
        <f t="shared" si="27"/>
        <v>1</v>
      </c>
      <c r="AZ30">
        <f t="shared" si="28"/>
        <v>0</v>
      </c>
      <c r="BA30">
        <f t="shared" si="29"/>
        <v>52714.386692674459</v>
      </c>
      <c r="BB30" t="s">
        <v>308</v>
      </c>
      <c r="BC30">
        <v>10214.9</v>
      </c>
      <c r="BD30">
        <v>1337.4036545076499</v>
      </c>
      <c r="BE30">
        <v>3225.17</v>
      </c>
      <c r="BF30">
        <f t="shared" si="30"/>
        <v>0.58532305134065798</v>
      </c>
      <c r="BG30">
        <v>-10.2314334914194</v>
      </c>
      <c r="BH30" t="s">
        <v>359</v>
      </c>
      <c r="BI30">
        <v>10169.700000000001</v>
      </c>
      <c r="BJ30">
        <v>890.29030769230803</v>
      </c>
      <c r="BK30">
        <v>1203.3699999999999</v>
      </c>
      <c r="BL30">
        <f t="shared" si="31"/>
        <v>0.26016910202821397</v>
      </c>
      <c r="BM30">
        <v>0.5</v>
      </c>
      <c r="BN30">
        <f t="shared" si="32"/>
        <v>1261.2219392343643</v>
      </c>
      <c r="BO30">
        <f t="shared" si="33"/>
        <v>35.033722499446625</v>
      </c>
      <c r="BP30">
        <f t="shared" si="34"/>
        <v>164.06548969444361</v>
      </c>
      <c r="BQ30">
        <f t="shared" si="35"/>
        <v>3.5889921180997403E-2</v>
      </c>
      <c r="BR30">
        <f t="shared" si="36"/>
        <v>1.6801150103459455</v>
      </c>
      <c r="BS30">
        <f t="shared" si="37"/>
        <v>788.23583439473975</v>
      </c>
      <c r="BT30" t="s">
        <v>310</v>
      </c>
      <c r="BU30">
        <v>0</v>
      </c>
      <c r="BV30">
        <f t="shared" si="38"/>
        <v>788.23583439473975</v>
      </c>
      <c r="BW30">
        <f t="shared" si="39"/>
        <v>0.3449763294790964</v>
      </c>
      <c r="BX30">
        <f t="shared" si="40"/>
        <v>0.75416508263352833</v>
      </c>
      <c r="BY30">
        <f t="shared" si="41"/>
        <v>0.82964900264256691</v>
      </c>
      <c r="BZ30">
        <f t="shared" si="42"/>
        <v>-2.3358289636863012</v>
      </c>
      <c r="CA30">
        <f t="shared" si="43"/>
        <v>1.0710011886946171</v>
      </c>
      <c r="CB30">
        <f t="shared" si="44"/>
        <v>0.66771471961982487</v>
      </c>
      <c r="CC30">
        <f t="shared" si="45"/>
        <v>0.33228528038017513</v>
      </c>
      <c r="CD30">
        <f t="shared" si="46"/>
        <v>1500.01322580645</v>
      </c>
      <c r="CE30">
        <f t="shared" si="47"/>
        <v>1261.2219392343643</v>
      </c>
      <c r="CF30">
        <f t="shared" si="48"/>
        <v>0.84080721258727253</v>
      </c>
      <c r="CG30">
        <f t="shared" si="49"/>
        <v>0.16115792029343598</v>
      </c>
      <c r="CH30">
        <v>6</v>
      </c>
      <c r="CI30">
        <v>0.5</v>
      </c>
      <c r="CJ30" t="s">
        <v>311</v>
      </c>
      <c r="CK30">
        <v>2</v>
      </c>
      <c r="CL30" t="b">
        <v>0</v>
      </c>
      <c r="CM30">
        <v>1658769423.0999999</v>
      </c>
      <c r="CN30">
        <v>1499.87</v>
      </c>
      <c r="CO30">
        <v>1543.14032258065</v>
      </c>
      <c r="CP30">
        <v>27.708522580645202</v>
      </c>
      <c r="CQ30">
        <v>22.368300000000001</v>
      </c>
      <c r="CR30">
        <v>1501.8622580645199</v>
      </c>
      <c r="CS30">
        <v>27.570196774193601</v>
      </c>
      <c r="CT30">
        <v>600.022258064516</v>
      </c>
      <c r="CU30">
        <v>100.712419354839</v>
      </c>
      <c r="CV30">
        <v>0.100194109677419</v>
      </c>
      <c r="CW30">
        <v>30.064609677419298</v>
      </c>
      <c r="CX30">
        <v>29.8394451612903</v>
      </c>
      <c r="CY30">
        <v>999.9</v>
      </c>
      <c r="CZ30">
        <v>0</v>
      </c>
      <c r="DA30">
        <v>0</v>
      </c>
      <c r="DB30">
        <v>9999.80516129032</v>
      </c>
      <c r="DC30">
        <v>0</v>
      </c>
      <c r="DD30">
        <v>144.95132258064501</v>
      </c>
      <c r="DE30">
        <v>1500.01322580645</v>
      </c>
      <c r="DF30">
        <v>0.97300296774193595</v>
      </c>
      <c r="DG30">
        <v>2.69971096774193E-2</v>
      </c>
      <c r="DH30">
        <v>0</v>
      </c>
      <c r="DI30">
        <v>890.33364516128995</v>
      </c>
      <c r="DJ30">
        <v>4.9993499999999997</v>
      </c>
      <c r="DK30">
        <v>15148.419354838699</v>
      </c>
      <c r="DL30">
        <v>14585.0709677419</v>
      </c>
      <c r="DM30">
        <v>35.717483870967698</v>
      </c>
      <c r="DN30">
        <v>38.326258064516097</v>
      </c>
      <c r="DO30">
        <v>35.8062258064516</v>
      </c>
      <c r="DP30">
        <v>37.0018064516129</v>
      </c>
      <c r="DQ30">
        <v>37.7900322580645</v>
      </c>
      <c r="DR30">
        <v>1454.6522580645201</v>
      </c>
      <c r="DS30">
        <v>40.360967741935497</v>
      </c>
      <c r="DT30">
        <v>0</v>
      </c>
      <c r="DU30">
        <v>285.5</v>
      </c>
      <c r="DV30">
        <v>0</v>
      </c>
      <c r="DW30">
        <v>890.29030769230803</v>
      </c>
      <c r="DX30">
        <v>-15.425777762006501</v>
      </c>
      <c r="DY30">
        <v>-242.91623931206399</v>
      </c>
      <c r="DZ30">
        <v>15147.7192307692</v>
      </c>
      <c r="EA30">
        <v>15</v>
      </c>
      <c r="EB30">
        <v>1658769288.5999999</v>
      </c>
      <c r="EC30" t="s">
        <v>360</v>
      </c>
      <c r="ED30">
        <v>1658769063.5999999</v>
      </c>
      <c r="EE30">
        <v>1658769282.0999999</v>
      </c>
      <c r="EF30">
        <v>12</v>
      </c>
      <c r="EG30">
        <v>-0.03</v>
      </c>
      <c r="EH30">
        <v>-2.8000000000000001E-2</v>
      </c>
      <c r="EI30">
        <v>-1.7969999999999999</v>
      </c>
      <c r="EJ30">
        <v>0.13800000000000001</v>
      </c>
      <c r="EK30">
        <v>1013</v>
      </c>
      <c r="EL30">
        <v>23</v>
      </c>
      <c r="EM30">
        <v>0.22</v>
      </c>
      <c r="EN30">
        <v>0.02</v>
      </c>
      <c r="EO30">
        <v>100</v>
      </c>
      <c r="EP30">
        <v>100</v>
      </c>
      <c r="EQ30">
        <v>-1.99</v>
      </c>
      <c r="ER30">
        <v>0.13830000000000001</v>
      </c>
      <c r="ES30">
        <v>-0.53994246958673497</v>
      </c>
      <c r="ET30">
        <v>-1.91033734903813E-3</v>
      </c>
      <c r="EU30">
        <v>7.3450343854085902E-7</v>
      </c>
      <c r="EV30">
        <v>-7.1046937220166798E-11</v>
      </c>
      <c r="EW30">
        <v>0.13832499999999801</v>
      </c>
      <c r="EX30">
        <v>0</v>
      </c>
      <c r="EY30">
        <v>0</v>
      </c>
      <c r="EZ30">
        <v>0</v>
      </c>
      <c r="FA30">
        <v>2</v>
      </c>
      <c r="FB30">
        <v>2150</v>
      </c>
      <c r="FC30">
        <v>-1</v>
      </c>
      <c r="FD30">
        <v>-1</v>
      </c>
      <c r="FE30">
        <v>6.1</v>
      </c>
      <c r="FF30">
        <v>2.5</v>
      </c>
      <c r="FG30">
        <v>3.0419900000000002</v>
      </c>
      <c r="FH30">
        <v>2.34497</v>
      </c>
      <c r="FI30">
        <v>1.5979000000000001</v>
      </c>
      <c r="FJ30">
        <v>2.3303199999999999</v>
      </c>
      <c r="FK30">
        <v>1.5942400000000001</v>
      </c>
      <c r="FL30">
        <v>2.4023400000000001</v>
      </c>
      <c r="FM30">
        <v>35.987900000000003</v>
      </c>
      <c r="FN30">
        <v>15.1302</v>
      </c>
      <c r="FO30">
        <v>18</v>
      </c>
      <c r="FP30">
        <v>636.94399999999996</v>
      </c>
      <c r="FQ30">
        <v>367.44900000000001</v>
      </c>
      <c r="FR30">
        <v>29.852399999999999</v>
      </c>
      <c r="FS30">
        <v>33.426699999999997</v>
      </c>
      <c r="FT30">
        <v>30.000499999999999</v>
      </c>
      <c r="FU30">
        <v>33.409199999999998</v>
      </c>
      <c r="FV30">
        <v>33.359499999999997</v>
      </c>
      <c r="FW30">
        <v>60.890700000000002</v>
      </c>
      <c r="FX30">
        <v>42.648600000000002</v>
      </c>
      <c r="FY30">
        <v>57.128</v>
      </c>
      <c r="FZ30">
        <v>29.930199999999999</v>
      </c>
      <c r="GA30">
        <v>1543.07</v>
      </c>
      <c r="GB30">
        <v>22.265899999999998</v>
      </c>
      <c r="GC30">
        <v>99.270399999999995</v>
      </c>
      <c r="GD30">
        <v>99.327699999999993</v>
      </c>
    </row>
    <row r="31" spans="1:186" x14ac:dyDescent="0.2">
      <c r="A31">
        <v>15</v>
      </c>
      <c r="B31">
        <v>1658769582.5</v>
      </c>
      <c r="C31">
        <v>2190.5</v>
      </c>
      <c r="D31" t="s">
        <v>361</v>
      </c>
      <c r="E31" t="s">
        <v>362</v>
      </c>
      <c r="F31">
        <v>5</v>
      </c>
      <c r="G31" t="s">
        <v>307</v>
      </c>
      <c r="H31">
        <v>12</v>
      </c>
      <c r="I31" t="s">
        <v>368</v>
      </c>
      <c r="J31">
        <v>33.9</v>
      </c>
      <c r="K31">
        <v>35.200000000000003</v>
      </c>
      <c r="L31" t="s">
        <v>486</v>
      </c>
      <c r="M31">
        <v>1658769574.5</v>
      </c>
      <c r="N31">
        <f t="shared" si="0"/>
        <v>5.3290185442675915E-3</v>
      </c>
      <c r="O31">
        <f t="shared" si="1"/>
        <v>5.3290185442675915</v>
      </c>
      <c r="P31">
        <f t="shared" si="2"/>
        <v>34.072385155352599</v>
      </c>
      <c r="Q31">
        <f t="shared" si="3"/>
        <v>1998.37683870968</v>
      </c>
      <c r="R31">
        <f t="shared" si="4"/>
        <v>1792.3595023610872</v>
      </c>
      <c r="S31">
        <f t="shared" si="5"/>
        <v>180.69805827818118</v>
      </c>
      <c r="T31">
        <f t="shared" si="6"/>
        <v>201.46784949517442</v>
      </c>
      <c r="U31">
        <f t="shared" si="7"/>
        <v>0.36311404923435836</v>
      </c>
      <c r="V31">
        <f t="shared" si="8"/>
        <v>2.9417929791239081</v>
      </c>
      <c r="W31">
        <f t="shared" si="9"/>
        <v>0.33992529412468714</v>
      </c>
      <c r="X31">
        <f t="shared" si="10"/>
        <v>0.21441320457423679</v>
      </c>
      <c r="Y31">
        <f t="shared" si="11"/>
        <v>241.73238459330489</v>
      </c>
      <c r="Z31">
        <f t="shared" si="12"/>
        <v>30.26829345021163</v>
      </c>
      <c r="AA31">
        <f t="shared" si="13"/>
        <v>30.26829345021163</v>
      </c>
      <c r="AB31">
        <f t="shared" si="14"/>
        <v>4.3265482263535917</v>
      </c>
      <c r="AC31">
        <f t="shared" si="15"/>
        <v>64.907879916309213</v>
      </c>
      <c r="AD31">
        <f t="shared" si="16"/>
        <v>2.8019336217250723</v>
      </c>
      <c r="AE31">
        <f t="shared" si="17"/>
        <v>4.3167849964254312</v>
      </c>
      <c r="AF31">
        <f t="shared" si="18"/>
        <v>1.5246146046285194</v>
      </c>
      <c r="AG31">
        <f t="shared" si="19"/>
        <v>-235.00971780220078</v>
      </c>
      <c r="AH31">
        <f t="shared" si="20"/>
        <v>-6.249254993614815</v>
      </c>
      <c r="AI31">
        <f t="shared" si="21"/>
        <v>-0.47350408184352022</v>
      </c>
      <c r="AJ31">
        <f t="shared" si="22"/>
        <v>-9.2284354226812582E-5</v>
      </c>
      <c r="AK31">
        <f t="shared" si="23"/>
        <v>34.072385155352599</v>
      </c>
      <c r="AL31">
        <f t="shared" si="24"/>
        <v>5.3290185442675915</v>
      </c>
      <c r="AM31">
        <f t="shared" si="25"/>
        <v>33.765377484462824</v>
      </c>
      <c r="AN31">
        <v>2090.4490006154501</v>
      </c>
      <c r="AO31">
        <v>2055.9723636363601</v>
      </c>
      <c r="AP31">
        <v>-1.5673210796314101E-2</v>
      </c>
      <c r="AQ31">
        <v>67.083620555848697</v>
      </c>
      <c r="AR31">
        <f t="shared" si="26"/>
        <v>5.2932454087040917</v>
      </c>
      <c r="AS31">
        <v>22.666514063982699</v>
      </c>
      <c r="AT31">
        <v>27.8118290909091</v>
      </c>
      <c r="AU31">
        <v>1.3904949104978599E-4</v>
      </c>
      <c r="AV31">
        <v>78.55</v>
      </c>
      <c r="AW31">
        <v>0</v>
      </c>
      <c r="AX31">
        <v>0</v>
      </c>
      <c r="AY31">
        <f t="shared" si="27"/>
        <v>1</v>
      </c>
      <c r="AZ31">
        <f t="shared" si="28"/>
        <v>0</v>
      </c>
      <c r="BA31">
        <f t="shared" si="29"/>
        <v>52680.450515799224</v>
      </c>
      <c r="BB31" t="s">
        <v>308</v>
      </c>
      <c r="BC31">
        <v>10214.9</v>
      </c>
      <c r="BD31">
        <v>1337.4036545076499</v>
      </c>
      <c r="BE31">
        <v>3225.17</v>
      </c>
      <c r="BF31">
        <f t="shared" si="30"/>
        <v>0.58532305134065798</v>
      </c>
      <c r="BG31">
        <v>-10.2314334914194</v>
      </c>
      <c r="BH31" t="s">
        <v>363</v>
      </c>
      <c r="BI31">
        <v>10160.200000000001</v>
      </c>
      <c r="BJ31">
        <v>896.44500000000005</v>
      </c>
      <c r="BK31">
        <v>1192.19</v>
      </c>
      <c r="BL31">
        <f t="shared" si="31"/>
        <v>0.24806868032780005</v>
      </c>
      <c r="BM31">
        <v>0.5</v>
      </c>
      <c r="BN31">
        <f t="shared" si="32"/>
        <v>1261.1872360085645</v>
      </c>
      <c r="BO31">
        <f t="shared" si="33"/>
        <v>34.072385155352599</v>
      </c>
      <c r="BP31">
        <f t="shared" si="34"/>
        <v>156.43052664145515</v>
      </c>
      <c r="BQ31">
        <f t="shared" si="35"/>
        <v>3.5128660821993243E-2</v>
      </c>
      <c r="BR31">
        <f t="shared" si="36"/>
        <v>1.7052483245120325</v>
      </c>
      <c r="BS31">
        <f t="shared" si="37"/>
        <v>783.4235647525378</v>
      </c>
      <c r="BT31" t="s">
        <v>310</v>
      </c>
      <c r="BU31">
        <v>0</v>
      </c>
      <c r="BV31">
        <f t="shared" si="38"/>
        <v>783.4235647525378</v>
      </c>
      <c r="BW31">
        <f t="shared" si="39"/>
        <v>0.34287020965405035</v>
      </c>
      <c r="BX31">
        <f t="shared" si="40"/>
        <v>0.72350607706075365</v>
      </c>
      <c r="BY31">
        <f t="shared" si="41"/>
        <v>0.83259259464997026</v>
      </c>
      <c r="BZ31">
        <f t="shared" si="42"/>
        <v>-2.0366197724499813</v>
      </c>
      <c r="CA31">
        <f t="shared" si="43"/>
        <v>1.0769235317995758</v>
      </c>
      <c r="CB31">
        <f t="shared" si="44"/>
        <v>0.63228832779597177</v>
      </c>
      <c r="CC31">
        <f t="shared" si="45"/>
        <v>0.36771167220402823</v>
      </c>
      <c r="CD31">
        <f t="shared" si="46"/>
        <v>1499.9719354838701</v>
      </c>
      <c r="CE31">
        <f t="shared" si="47"/>
        <v>1261.1872360085645</v>
      </c>
      <c r="CF31">
        <f t="shared" si="48"/>
        <v>0.84080722190427049</v>
      </c>
      <c r="CG31">
        <f t="shared" si="49"/>
        <v>0.16115793827524205</v>
      </c>
      <c r="CH31">
        <v>6</v>
      </c>
      <c r="CI31">
        <v>0.5</v>
      </c>
      <c r="CJ31" t="s">
        <v>311</v>
      </c>
      <c r="CK31">
        <v>2</v>
      </c>
      <c r="CL31" t="b">
        <v>0</v>
      </c>
      <c r="CM31">
        <v>1658769574.5</v>
      </c>
      <c r="CN31">
        <v>1998.37683870968</v>
      </c>
      <c r="CO31">
        <v>2043.0987096774199</v>
      </c>
      <c r="CP31">
        <v>27.792619354838699</v>
      </c>
      <c r="CQ31">
        <v>22.6116967741936</v>
      </c>
      <c r="CR31">
        <v>2000.61483870968</v>
      </c>
      <c r="CS31">
        <v>27.654287096774201</v>
      </c>
      <c r="CT31">
        <v>599.99867741935498</v>
      </c>
      <c r="CU31">
        <v>100.71587096774201</v>
      </c>
      <c r="CV31">
        <v>9.9873887096774194E-2</v>
      </c>
      <c r="CW31">
        <v>30.2288903225806</v>
      </c>
      <c r="CX31">
        <v>30.005670967741899</v>
      </c>
      <c r="CY31">
        <v>999.9</v>
      </c>
      <c r="CZ31">
        <v>0</v>
      </c>
      <c r="DA31">
        <v>0</v>
      </c>
      <c r="DB31">
        <v>9998.3838709677402</v>
      </c>
      <c r="DC31">
        <v>0</v>
      </c>
      <c r="DD31">
        <v>297.37799999999999</v>
      </c>
      <c r="DE31">
        <v>1499.9719354838701</v>
      </c>
      <c r="DF31">
        <v>0.97300232258064501</v>
      </c>
      <c r="DG31">
        <v>2.6997529032258102E-2</v>
      </c>
      <c r="DH31">
        <v>0</v>
      </c>
      <c r="DI31">
        <v>896.885516129032</v>
      </c>
      <c r="DJ31">
        <v>4.9993499999999997</v>
      </c>
      <c r="DK31">
        <v>15344.390322580601</v>
      </c>
      <c r="DL31">
        <v>14584.6387096774</v>
      </c>
      <c r="DM31">
        <v>36.967516129032198</v>
      </c>
      <c r="DN31">
        <v>39.650967741935503</v>
      </c>
      <c r="DO31">
        <v>37.165096774193501</v>
      </c>
      <c r="DP31">
        <v>37.622709677419301</v>
      </c>
      <c r="DQ31">
        <v>38.620709677419299</v>
      </c>
      <c r="DR31">
        <v>1454.61161290323</v>
      </c>
      <c r="DS31">
        <v>40.360322580645096</v>
      </c>
      <c r="DT31">
        <v>0</v>
      </c>
      <c r="DU31">
        <v>150.700000047684</v>
      </c>
      <c r="DV31">
        <v>0</v>
      </c>
      <c r="DW31">
        <v>896.44500000000005</v>
      </c>
      <c r="DX31">
        <v>-67.956786389849</v>
      </c>
      <c r="DY31">
        <v>-940.71794946464195</v>
      </c>
      <c r="DZ31">
        <v>15338.7307692308</v>
      </c>
      <c r="EA31">
        <v>15</v>
      </c>
      <c r="EB31">
        <v>1658769622</v>
      </c>
      <c r="EC31" t="s">
        <v>364</v>
      </c>
      <c r="ED31">
        <v>1658769622</v>
      </c>
      <c r="EE31">
        <v>1658769282.0999999</v>
      </c>
      <c r="EF31">
        <v>13</v>
      </c>
      <c r="EG31">
        <v>-0.249</v>
      </c>
      <c r="EH31">
        <v>-2.8000000000000001E-2</v>
      </c>
      <c r="EI31">
        <v>-2.238</v>
      </c>
      <c r="EJ31">
        <v>0.13800000000000001</v>
      </c>
      <c r="EK31">
        <v>2014</v>
      </c>
      <c r="EL31">
        <v>23</v>
      </c>
      <c r="EM31">
        <v>0.3</v>
      </c>
      <c r="EN31">
        <v>0.02</v>
      </c>
      <c r="EO31">
        <v>100</v>
      </c>
      <c r="EP31">
        <v>100</v>
      </c>
      <c r="EQ31">
        <v>-2.238</v>
      </c>
      <c r="ER31">
        <v>0.13830000000000001</v>
      </c>
      <c r="ES31">
        <v>-0.53994246958673497</v>
      </c>
      <c r="ET31">
        <v>-1.91033734903813E-3</v>
      </c>
      <c r="EU31">
        <v>7.3450343854085902E-7</v>
      </c>
      <c r="EV31">
        <v>-7.1046937220166798E-11</v>
      </c>
      <c r="EW31">
        <v>0.13832499999999801</v>
      </c>
      <c r="EX31">
        <v>0</v>
      </c>
      <c r="EY31">
        <v>0</v>
      </c>
      <c r="EZ31">
        <v>0</v>
      </c>
      <c r="FA31">
        <v>2</v>
      </c>
      <c r="FB31">
        <v>2150</v>
      </c>
      <c r="FC31">
        <v>-1</v>
      </c>
      <c r="FD31">
        <v>-1</v>
      </c>
      <c r="FE31">
        <v>8.6</v>
      </c>
      <c r="FF31">
        <v>5</v>
      </c>
      <c r="FG31">
        <v>3.8195800000000002</v>
      </c>
      <c r="FH31">
        <v>2.33887</v>
      </c>
      <c r="FI31">
        <v>1.5979000000000001</v>
      </c>
      <c r="FJ31">
        <v>2.3303199999999999</v>
      </c>
      <c r="FK31">
        <v>1.5942400000000001</v>
      </c>
      <c r="FL31">
        <v>2.3852500000000001</v>
      </c>
      <c r="FM31">
        <v>36.034700000000001</v>
      </c>
      <c r="FN31">
        <v>15.103899999999999</v>
      </c>
      <c r="FO31">
        <v>18</v>
      </c>
      <c r="FP31">
        <v>637.04300000000001</v>
      </c>
      <c r="FQ31">
        <v>368.23500000000001</v>
      </c>
      <c r="FR31">
        <v>29.778099999999998</v>
      </c>
      <c r="FS31">
        <v>33.559199999999997</v>
      </c>
      <c r="FT31">
        <v>30.0002</v>
      </c>
      <c r="FU31">
        <v>33.571800000000003</v>
      </c>
      <c r="FV31">
        <v>33.521900000000002</v>
      </c>
      <c r="FW31">
        <v>76.436700000000002</v>
      </c>
      <c r="FX31">
        <v>39.656599999999997</v>
      </c>
      <c r="FY31">
        <v>53.419400000000003</v>
      </c>
      <c r="FZ31">
        <v>29.807600000000001</v>
      </c>
      <c r="GA31">
        <v>2044.17</v>
      </c>
      <c r="GB31">
        <v>22.940799999999999</v>
      </c>
      <c r="GC31">
        <v>99.248400000000004</v>
      </c>
      <c r="GD31">
        <v>99.304400000000001</v>
      </c>
    </row>
    <row r="32" spans="1:186" x14ac:dyDescent="0.2">
      <c r="A32">
        <v>16</v>
      </c>
      <c r="B32">
        <v>1658770269</v>
      </c>
      <c r="C32">
        <v>2877</v>
      </c>
      <c r="D32" t="s">
        <v>365</v>
      </c>
      <c r="E32" t="s">
        <v>366</v>
      </c>
      <c r="F32">
        <v>5</v>
      </c>
      <c r="G32" t="s">
        <v>307</v>
      </c>
      <c r="H32" t="s">
        <v>367</v>
      </c>
      <c r="I32" t="s">
        <v>368</v>
      </c>
      <c r="J32">
        <v>29.8</v>
      </c>
      <c r="K32">
        <v>29.9</v>
      </c>
      <c r="L32" t="s">
        <v>369</v>
      </c>
      <c r="M32">
        <v>1658770261</v>
      </c>
      <c r="N32">
        <f t="shared" si="0"/>
        <v>5.2908568386878319E-3</v>
      </c>
      <c r="O32">
        <f t="shared" si="1"/>
        <v>5.2908568386878319</v>
      </c>
      <c r="P32">
        <f t="shared" si="2"/>
        <v>18.390471991106395</v>
      </c>
      <c r="Q32">
        <f t="shared" si="3"/>
        <v>410.019935483871</v>
      </c>
      <c r="R32">
        <f t="shared" si="4"/>
        <v>316.46688439291614</v>
      </c>
      <c r="S32">
        <f t="shared" si="5"/>
        <v>31.906158478107344</v>
      </c>
      <c r="T32">
        <f t="shared" si="6"/>
        <v>41.33816739096563</v>
      </c>
      <c r="U32">
        <f t="shared" si="7"/>
        <v>0.36797101550796169</v>
      </c>
      <c r="V32">
        <f t="shared" si="8"/>
        <v>2.9416983814916544</v>
      </c>
      <c r="W32">
        <f t="shared" si="9"/>
        <v>0.34417885803771653</v>
      </c>
      <c r="X32">
        <f t="shared" si="10"/>
        <v>0.21712109475658925</v>
      </c>
      <c r="Y32">
        <f t="shared" si="11"/>
        <v>241.73516370610363</v>
      </c>
      <c r="Z32">
        <f t="shared" si="12"/>
        <v>30.023887219331407</v>
      </c>
      <c r="AA32">
        <f t="shared" si="13"/>
        <v>30.023887219331407</v>
      </c>
      <c r="AB32">
        <f t="shared" si="14"/>
        <v>4.2662988710619079</v>
      </c>
      <c r="AC32">
        <f t="shared" si="15"/>
        <v>65.124288749494113</v>
      </c>
      <c r="AD32">
        <f t="shared" si="16"/>
        <v>2.770541158514205</v>
      </c>
      <c r="AE32">
        <f t="shared" si="17"/>
        <v>4.2542363405630699</v>
      </c>
      <c r="AF32">
        <f t="shared" si="18"/>
        <v>1.4957577125477028</v>
      </c>
      <c r="AG32">
        <f t="shared" si="19"/>
        <v>-233.32678658613338</v>
      </c>
      <c r="AH32">
        <f t="shared" si="20"/>
        <v>-7.8176234240117441</v>
      </c>
      <c r="AI32">
        <f t="shared" si="21"/>
        <v>-0.59089788417280342</v>
      </c>
      <c r="AJ32">
        <f t="shared" si="22"/>
        <v>-1.4418821428030526E-4</v>
      </c>
      <c r="AK32">
        <f t="shared" si="23"/>
        <v>18.390471991106395</v>
      </c>
      <c r="AL32">
        <f t="shared" si="24"/>
        <v>5.2908568386878319</v>
      </c>
      <c r="AM32">
        <f t="shared" si="25"/>
        <v>18.60554160552714</v>
      </c>
      <c r="AN32">
        <v>440.44533591412102</v>
      </c>
      <c r="AO32">
        <v>421.41486060606002</v>
      </c>
      <c r="AP32">
        <v>-9.9085647721455604E-5</v>
      </c>
      <c r="AQ32">
        <v>67.176865417867802</v>
      </c>
      <c r="AR32">
        <f t="shared" si="26"/>
        <v>5.2858838211083921</v>
      </c>
      <c r="AS32">
        <v>22.328572005102099</v>
      </c>
      <c r="AT32">
        <v>27.469585454545498</v>
      </c>
      <c r="AU32">
        <v>-4.5190563347103903E-5</v>
      </c>
      <c r="AV32">
        <v>79.550104126632704</v>
      </c>
      <c r="AW32">
        <v>0</v>
      </c>
      <c r="AX32">
        <v>0</v>
      </c>
      <c r="AY32">
        <f t="shared" si="27"/>
        <v>1</v>
      </c>
      <c r="AZ32">
        <f t="shared" si="28"/>
        <v>0</v>
      </c>
      <c r="BA32">
        <f t="shared" si="29"/>
        <v>52722.036877514263</v>
      </c>
      <c r="BB32" t="s">
        <v>308</v>
      </c>
      <c r="BC32">
        <v>10214.9</v>
      </c>
      <c r="BD32">
        <v>1337.4036545076499</v>
      </c>
      <c r="BE32">
        <v>3225.17</v>
      </c>
      <c r="BF32">
        <f t="shared" si="30"/>
        <v>0.58532305134065798</v>
      </c>
      <c r="BG32">
        <v>-10.2314334914194</v>
      </c>
      <c r="BH32" t="s">
        <v>370</v>
      </c>
      <c r="BI32">
        <v>10167.6</v>
      </c>
      <c r="BJ32">
        <v>912.81035999999995</v>
      </c>
      <c r="BK32">
        <v>1142.27</v>
      </c>
      <c r="BL32">
        <f t="shared" si="31"/>
        <v>0.20088038729897484</v>
      </c>
      <c r="BM32">
        <v>0.5</v>
      </c>
      <c r="BN32">
        <f t="shared" si="32"/>
        <v>1261.2035777852147</v>
      </c>
      <c r="BO32">
        <f t="shared" si="33"/>
        <v>18.390471991106395</v>
      </c>
      <c r="BP32">
        <f t="shared" si="34"/>
        <v>126.67553158417334</v>
      </c>
      <c r="BQ32">
        <f t="shared" si="35"/>
        <v>2.2694120114048835E-2</v>
      </c>
      <c r="BR32">
        <f t="shared" si="36"/>
        <v>1.823474309926725</v>
      </c>
      <c r="BS32">
        <f t="shared" si="37"/>
        <v>761.55314209452729</v>
      </c>
      <c r="BT32" t="s">
        <v>310</v>
      </c>
      <c r="BU32">
        <v>0</v>
      </c>
      <c r="BV32">
        <f t="shared" si="38"/>
        <v>761.55314209452729</v>
      </c>
      <c r="BW32">
        <f t="shared" si="39"/>
        <v>0.33329848276280805</v>
      </c>
      <c r="BX32">
        <f t="shared" si="40"/>
        <v>0.60270417565006285</v>
      </c>
      <c r="BY32">
        <f t="shared" si="41"/>
        <v>0.8454642585011567</v>
      </c>
      <c r="BZ32">
        <f t="shared" si="42"/>
        <v>-1.1759101246730581</v>
      </c>
      <c r="CA32">
        <f t="shared" si="43"/>
        <v>1.1033674824077642</v>
      </c>
      <c r="CB32">
        <f t="shared" si="44"/>
        <v>0.50283309527709275</v>
      </c>
      <c r="CC32">
        <f t="shared" si="45"/>
        <v>0.49716690472290725</v>
      </c>
      <c r="CD32">
        <f t="shared" si="46"/>
        <v>1499.9916129032299</v>
      </c>
      <c r="CE32">
        <f t="shared" si="47"/>
        <v>1261.2035777852147</v>
      </c>
      <c r="CF32">
        <f t="shared" si="48"/>
        <v>0.84080708647707603</v>
      </c>
      <c r="CG32">
        <f t="shared" si="49"/>
        <v>0.16115767690075669</v>
      </c>
      <c r="CH32">
        <v>6</v>
      </c>
      <c r="CI32">
        <v>0.5</v>
      </c>
      <c r="CJ32" t="s">
        <v>311</v>
      </c>
      <c r="CK32">
        <v>2</v>
      </c>
      <c r="CL32" t="b">
        <v>0</v>
      </c>
      <c r="CM32">
        <v>1658770261</v>
      </c>
      <c r="CN32">
        <v>410.019935483871</v>
      </c>
      <c r="CO32">
        <v>430.58012903225801</v>
      </c>
      <c r="CP32">
        <v>27.480103225806499</v>
      </c>
      <c r="CQ32">
        <v>22.334548387096799</v>
      </c>
      <c r="CR32">
        <v>411.300935483871</v>
      </c>
      <c r="CS32">
        <v>27.341783870967699</v>
      </c>
      <c r="CT32">
        <v>599.98935483871003</v>
      </c>
      <c r="CU32">
        <v>100.720129032258</v>
      </c>
      <c r="CV32">
        <v>9.9767303225806403E-2</v>
      </c>
      <c r="CW32">
        <v>29.974593548387102</v>
      </c>
      <c r="CX32">
        <v>29.975012903225799</v>
      </c>
      <c r="CY32">
        <v>999.9</v>
      </c>
      <c r="CZ32">
        <v>0</v>
      </c>
      <c r="DA32">
        <v>0</v>
      </c>
      <c r="DB32">
        <v>9997.4232258064494</v>
      </c>
      <c r="DC32">
        <v>0</v>
      </c>
      <c r="DD32">
        <v>101.914261290323</v>
      </c>
      <c r="DE32">
        <v>1499.9916129032299</v>
      </c>
      <c r="DF32">
        <v>0.97300699999999996</v>
      </c>
      <c r="DG32">
        <v>2.6993400000000001E-2</v>
      </c>
      <c r="DH32">
        <v>0</v>
      </c>
      <c r="DI32">
        <v>913.05116129032206</v>
      </c>
      <c r="DJ32">
        <v>4.9993499999999997</v>
      </c>
      <c r="DK32">
        <v>15585.8774193548</v>
      </c>
      <c r="DL32">
        <v>14584.8580645161</v>
      </c>
      <c r="DM32">
        <v>35.606709677419303</v>
      </c>
      <c r="DN32">
        <v>37.997709677419301</v>
      </c>
      <c r="DO32">
        <v>35.762032258064501</v>
      </c>
      <c r="DP32">
        <v>36.890903225806397</v>
      </c>
      <c r="DQ32">
        <v>37.713419354838699</v>
      </c>
      <c r="DR32">
        <v>1454.64161290323</v>
      </c>
      <c r="DS32">
        <v>40.354193548387101</v>
      </c>
      <c r="DT32">
        <v>0</v>
      </c>
      <c r="DU32">
        <v>685.5</v>
      </c>
      <c r="DV32">
        <v>0</v>
      </c>
      <c r="DW32">
        <v>912.81035999999995</v>
      </c>
      <c r="DX32">
        <v>-22.366692267572802</v>
      </c>
      <c r="DY32">
        <v>-467.26923001225703</v>
      </c>
      <c r="DZ32">
        <v>15581.012000000001</v>
      </c>
      <c r="EA32">
        <v>15</v>
      </c>
      <c r="EB32">
        <v>1658770305</v>
      </c>
      <c r="EC32" t="s">
        <v>371</v>
      </c>
      <c r="ED32">
        <v>1658770305</v>
      </c>
      <c r="EE32">
        <v>1658769282.0999999</v>
      </c>
      <c r="EF32">
        <v>14</v>
      </c>
      <c r="EG32">
        <v>0.17899999999999999</v>
      </c>
      <c r="EH32">
        <v>-2.8000000000000001E-2</v>
      </c>
      <c r="EI32">
        <v>-1.2809999999999999</v>
      </c>
      <c r="EJ32">
        <v>0.13800000000000001</v>
      </c>
      <c r="EK32">
        <v>413</v>
      </c>
      <c r="EL32">
        <v>23</v>
      </c>
      <c r="EM32">
        <v>0.34</v>
      </c>
      <c r="EN32">
        <v>0.02</v>
      </c>
      <c r="EO32">
        <v>100</v>
      </c>
      <c r="EP32">
        <v>100</v>
      </c>
      <c r="EQ32">
        <v>-1.2809999999999999</v>
      </c>
      <c r="ER32">
        <v>0.13830000000000001</v>
      </c>
      <c r="ES32">
        <v>-0.79006069581418004</v>
      </c>
      <c r="ET32">
        <v>-1.91033734903813E-3</v>
      </c>
      <c r="EU32">
        <v>7.3450343854085902E-7</v>
      </c>
      <c r="EV32">
        <v>-7.1046937220166798E-11</v>
      </c>
      <c r="EW32">
        <v>0.13832499999999801</v>
      </c>
      <c r="EX32">
        <v>0</v>
      </c>
      <c r="EY32">
        <v>0</v>
      </c>
      <c r="EZ32">
        <v>0</v>
      </c>
      <c r="FA32">
        <v>2</v>
      </c>
      <c r="FB32">
        <v>2150</v>
      </c>
      <c r="FC32">
        <v>-1</v>
      </c>
      <c r="FD32">
        <v>-1</v>
      </c>
      <c r="FE32">
        <v>10.8</v>
      </c>
      <c r="FF32">
        <v>16.399999999999999</v>
      </c>
      <c r="FG32">
        <v>1.0644499999999999</v>
      </c>
      <c r="FH32">
        <v>2.3962400000000001</v>
      </c>
      <c r="FI32">
        <v>1.5979000000000001</v>
      </c>
      <c r="FJ32">
        <v>2.3327599999999999</v>
      </c>
      <c r="FK32">
        <v>1.5942400000000001</v>
      </c>
      <c r="FL32">
        <v>2.3547400000000001</v>
      </c>
      <c r="FM32">
        <v>36.340000000000003</v>
      </c>
      <c r="FN32">
        <v>14.981400000000001</v>
      </c>
      <c r="FO32">
        <v>18</v>
      </c>
      <c r="FP32">
        <v>617.66099999999994</v>
      </c>
      <c r="FQ32">
        <v>376.56</v>
      </c>
      <c r="FR32">
        <v>29.118600000000001</v>
      </c>
      <c r="FS32">
        <v>32.120800000000003</v>
      </c>
      <c r="FT32">
        <v>29.999099999999999</v>
      </c>
      <c r="FU32">
        <v>32.195799999999998</v>
      </c>
      <c r="FV32">
        <v>32.164200000000001</v>
      </c>
      <c r="FW32">
        <v>21.333100000000002</v>
      </c>
      <c r="FX32">
        <v>38.593000000000004</v>
      </c>
      <c r="FY32">
        <v>31.394200000000001</v>
      </c>
      <c r="FZ32">
        <v>29.116800000000001</v>
      </c>
      <c r="GA32">
        <v>430.87</v>
      </c>
      <c r="GB32">
        <v>22.445900000000002</v>
      </c>
      <c r="GC32">
        <v>99.557000000000002</v>
      </c>
      <c r="GD32">
        <v>99.623500000000007</v>
      </c>
    </row>
    <row r="33" spans="1:186" x14ac:dyDescent="0.2">
      <c r="A33">
        <v>17</v>
      </c>
      <c r="B33">
        <v>1658770395.5</v>
      </c>
      <c r="C33">
        <v>3003.5</v>
      </c>
      <c r="D33" t="s">
        <v>372</v>
      </c>
      <c r="E33" t="s">
        <v>373</v>
      </c>
      <c r="F33">
        <v>5</v>
      </c>
      <c r="G33" t="s">
        <v>307</v>
      </c>
      <c r="H33" t="s">
        <v>367</v>
      </c>
      <c r="I33" t="s">
        <v>368</v>
      </c>
      <c r="J33">
        <v>29.8</v>
      </c>
      <c r="K33">
        <v>29.9</v>
      </c>
      <c r="L33" t="s">
        <v>369</v>
      </c>
      <c r="M33">
        <v>1658770387.75</v>
      </c>
      <c r="N33">
        <f t="shared" si="0"/>
        <v>5.4205685556232251E-3</v>
      </c>
      <c r="O33">
        <f t="shared" si="1"/>
        <v>5.420568555623225</v>
      </c>
      <c r="P33">
        <f t="shared" si="2"/>
        <v>18.39148512163036</v>
      </c>
      <c r="Q33">
        <f t="shared" si="3"/>
        <v>400.11036666666701</v>
      </c>
      <c r="R33">
        <f t="shared" si="4"/>
        <v>308.22724673739333</v>
      </c>
      <c r="S33">
        <f t="shared" si="5"/>
        <v>31.071518826646184</v>
      </c>
      <c r="T33">
        <f t="shared" si="6"/>
        <v>40.333996822842948</v>
      </c>
      <c r="U33">
        <f t="shared" si="7"/>
        <v>0.37503912102731379</v>
      </c>
      <c r="V33">
        <f t="shared" si="8"/>
        <v>2.941792426363024</v>
      </c>
      <c r="W33">
        <f t="shared" si="9"/>
        <v>0.35035778021669767</v>
      </c>
      <c r="X33">
        <f t="shared" si="10"/>
        <v>0.22105563496599215</v>
      </c>
      <c r="Y33">
        <f t="shared" si="11"/>
        <v>241.73918431290213</v>
      </c>
      <c r="Z33">
        <f t="shared" si="12"/>
        <v>29.97476872885812</v>
      </c>
      <c r="AA33">
        <f t="shared" si="13"/>
        <v>29.97476872885812</v>
      </c>
      <c r="AB33">
        <f t="shared" si="14"/>
        <v>4.2542791558526432</v>
      </c>
      <c r="AC33">
        <f t="shared" si="15"/>
        <v>64.671505340378957</v>
      </c>
      <c r="AD33">
        <f t="shared" si="16"/>
        <v>2.7488128090787547</v>
      </c>
      <c r="AE33">
        <f t="shared" si="17"/>
        <v>4.25042342003825</v>
      </c>
      <c r="AF33">
        <f t="shared" si="18"/>
        <v>1.5054663467738885</v>
      </c>
      <c r="AG33">
        <f t="shared" si="19"/>
        <v>-239.04707330298422</v>
      </c>
      <c r="AH33">
        <f t="shared" si="20"/>
        <v>-2.5030021309734933</v>
      </c>
      <c r="AI33">
        <f t="shared" si="21"/>
        <v>-0.18912365634932846</v>
      </c>
      <c r="AJ33">
        <f t="shared" si="22"/>
        <v>-1.4777404908183911E-5</v>
      </c>
      <c r="AK33">
        <f t="shared" si="23"/>
        <v>18.39148512163036</v>
      </c>
      <c r="AL33">
        <f t="shared" si="24"/>
        <v>5.420568555623225</v>
      </c>
      <c r="AM33">
        <f t="shared" si="25"/>
        <v>18.467135733417045</v>
      </c>
      <c r="AN33">
        <v>430.22256041372998</v>
      </c>
      <c r="AO33">
        <v>411.322363636364</v>
      </c>
      <c r="AP33">
        <v>3.8405451855751099E-3</v>
      </c>
      <c r="AQ33">
        <v>67.112556145869902</v>
      </c>
      <c r="AR33">
        <f t="shared" si="26"/>
        <v>5.3926871181312768</v>
      </c>
      <c r="AS33">
        <v>21.980378171861499</v>
      </c>
      <c r="AT33">
        <v>27.228963636363599</v>
      </c>
      <c r="AU33">
        <v>-4.9251433251400005E-4</v>
      </c>
      <c r="AV33">
        <v>78.55</v>
      </c>
      <c r="AW33">
        <v>0</v>
      </c>
      <c r="AX33">
        <v>0</v>
      </c>
      <c r="AY33">
        <f t="shared" si="27"/>
        <v>1</v>
      </c>
      <c r="AZ33">
        <f t="shared" si="28"/>
        <v>0</v>
      </c>
      <c r="BA33">
        <f t="shared" si="29"/>
        <v>52727.183913007</v>
      </c>
      <c r="BB33" t="s">
        <v>308</v>
      </c>
      <c r="BC33">
        <v>10214.9</v>
      </c>
      <c r="BD33">
        <v>1337.4036545076499</v>
      </c>
      <c r="BE33">
        <v>3225.17</v>
      </c>
      <c r="BF33">
        <f t="shared" si="30"/>
        <v>0.58532305134065798</v>
      </c>
      <c r="BG33">
        <v>-10.2314334914194</v>
      </c>
      <c r="BH33" t="s">
        <v>374</v>
      </c>
      <c r="BI33">
        <v>10155.5</v>
      </c>
      <c r="BJ33">
        <v>871.87157692307699</v>
      </c>
      <c r="BK33">
        <v>1095.21</v>
      </c>
      <c r="BL33">
        <f t="shared" si="31"/>
        <v>0.20392292170170379</v>
      </c>
      <c r="BM33">
        <v>0.5</v>
      </c>
      <c r="BN33">
        <f t="shared" si="32"/>
        <v>1261.2200905248221</v>
      </c>
      <c r="BO33">
        <f t="shared" si="33"/>
        <v>18.39148512163036</v>
      </c>
      <c r="BP33">
        <f t="shared" si="34"/>
        <v>128.59584288435454</v>
      </c>
      <c r="BQ33">
        <f t="shared" si="35"/>
        <v>2.2694626281396391E-2</v>
      </c>
      <c r="BR33">
        <f t="shared" si="36"/>
        <v>1.944795975201103</v>
      </c>
      <c r="BS33">
        <f t="shared" si="37"/>
        <v>740.34416972143856</v>
      </c>
      <c r="BT33" t="s">
        <v>310</v>
      </c>
      <c r="BU33">
        <v>0</v>
      </c>
      <c r="BV33">
        <f t="shared" si="38"/>
        <v>740.34416972143856</v>
      </c>
      <c r="BW33">
        <f t="shared" si="39"/>
        <v>0.32401624371450355</v>
      </c>
      <c r="BX33">
        <f t="shared" si="40"/>
        <v>0.62936018072409949</v>
      </c>
      <c r="BY33">
        <f t="shared" si="41"/>
        <v>0.8571868394338209</v>
      </c>
      <c r="BZ33">
        <f t="shared" si="42"/>
        <v>-0.92214811957374698</v>
      </c>
      <c r="CA33">
        <f t="shared" si="43"/>
        <v>1.1282964150123584</v>
      </c>
      <c r="CB33">
        <f t="shared" si="44"/>
        <v>0.53441716966881569</v>
      </c>
      <c r="CC33">
        <f t="shared" si="45"/>
        <v>0.46558283033118431</v>
      </c>
      <c r="CD33">
        <f t="shared" si="46"/>
        <v>1500.01066666667</v>
      </c>
      <c r="CE33">
        <f t="shared" si="47"/>
        <v>1261.2200905248221</v>
      </c>
      <c r="CF33">
        <f t="shared" si="48"/>
        <v>0.84080741460826458</v>
      </c>
      <c r="CG33">
        <f t="shared" si="49"/>
        <v>0.1611583101939508</v>
      </c>
      <c r="CH33">
        <v>6</v>
      </c>
      <c r="CI33">
        <v>0.5</v>
      </c>
      <c r="CJ33" t="s">
        <v>311</v>
      </c>
      <c r="CK33">
        <v>2</v>
      </c>
      <c r="CL33" t="b">
        <v>0</v>
      </c>
      <c r="CM33">
        <v>1658770387.75</v>
      </c>
      <c r="CN33">
        <v>400.11036666666701</v>
      </c>
      <c r="CO33">
        <v>420.67129999999997</v>
      </c>
      <c r="CP33">
        <v>27.268026666666699</v>
      </c>
      <c r="CQ33">
        <v>21.9951066666667</v>
      </c>
      <c r="CR33">
        <v>401.38836666666703</v>
      </c>
      <c r="CS33">
        <v>27.129706666666699</v>
      </c>
      <c r="CT33">
        <v>599.98183333333304</v>
      </c>
      <c r="CU33">
        <v>100.7073</v>
      </c>
      <c r="CV33">
        <v>9.9877676666666707E-2</v>
      </c>
      <c r="CW33">
        <v>29.9589866666667</v>
      </c>
      <c r="CX33">
        <v>29.912003333333299</v>
      </c>
      <c r="CY33">
        <v>999.9</v>
      </c>
      <c r="CZ33">
        <v>0</v>
      </c>
      <c r="DA33">
        <v>0</v>
      </c>
      <c r="DB33">
        <v>9999.2316666666593</v>
      </c>
      <c r="DC33">
        <v>0</v>
      </c>
      <c r="DD33">
        <v>108.17846666666701</v>
      </c>
      <c r="DE33">
        <v>1500.01066666667</v>
      </c>
      <c r="DF33">
        <v>0.97299506666666602</v>
      </c>
      <c r="DG33">
        <v>2.7004673333333298E-2</v>
      </c>
      <c r="DH33">
        <v>0</v>
      </c>
      <c r="DI33">
        <v>871.96776666666699</v>
      </c>
      <c r="DJ33">
        <v>4.9993499999999997</v>
      </c>
      <c r="DK33">
        <v>15106.903333333301</v>
      </c>
      <c r="DL33">
        <v>14584.993333333299</v>
      </c>
      <c r="DM33">
        <v>37.578933333333303</v>
      </c>
      <c r="DN33">
        <v>39.858199999999997</v>
      </c>
      <c r="DO33">
        <v>37.866466666666703</v>
      </c>
      <c r="DP33">
        <v>36.9206</v>
      </c>
      <c r="DQ33">
        <v>38.774799999999999</v>
      </c>
      <c r="DR33">
        <v>1454.6396666666701</v>
      </c>
      <c r="DS33">
        <v>40.371000000000002</v>
      </c>
      <c r="DT33">
        <v>0</v>
      </c>
      <c r="DU33">
        <v>125.89999985694899</v>
      </c>
      <c r="DV33">
        <v>0</v>
      </c>
      <c r="DW33">
        <v>871.87157692307699</v>
      </c>
      <c r="DX33">
        <v>-12.386495722742</v>
      </c>
      <c r="DY33">
        <v>-103.507692772163</v>
      </c>
      <c r="DZ33">
        <v>15106.1615384615</v>
      </c>
      <c r="EA33">
        <v>15</v>
      </c>
      <c r="EB33">
        <v>1658770436</v>
      </c>
      <c r="EC33" t="s">
        <v>375</v>
      </c>
      <c r="ED33">
        <v>1658770436</v>
      </c>
      <c r="EE33">
        <v>1658769282.0999999</v>
      </c>
      <c r="EF33">
        <v>15</v>
      </c>
      <c r="EG33">
        <v>-1.2E-2</v>
      </c>
      <c r="EH33">
        <v>-2.8000000000000001E-2</v>
      </c>
      <c r="EI33">
        <v>-1.278</v>
      </c>
      <c r="EJ33">
        <v>0.13800000000000001</v>
      </c>
      <c r="EK33">
        <v>402</v>
      </c>
      <c r="EL33">
        <v>23</v>
      </c>
      <c r="EM33">
        <v>0.21</v>
      </c>
      <c r="EN33">
        <v>0.02</v>
      </c>
      <c r="EO33">
        <v>100</v>
      </c>
      <c r="EP33">
        <v>100</v>
      </c>
      <c r="EQ33">
        <v>-1.278</v>
      </c>
      <c r="ER33">
        <v>0.13830000000000001</v>
      </c>
      <c r="ES33">
        <v>-0.61056195951757197</v>
      </c>
      <c r="ET33">
        <v>-1.91033734903813E-3</v>
      </c>
      <c r="EU33">
        <v>7.3450343854085902E-7</v>
      </c>
      <c r="EV33">
        <v>-7.1046937220166798E-11</v>
      </c>
      <c r="EW33">
        <v>0.13832499999999801</v>
      </c>
      <c r="EX33">
        <v>0</v>
      </c>
      <c r="EY33">
        <v>0</v>
      </c>
      <c r="EZ33">
        <v>0</v>
      </c>
      <c r="FA33">
        <v>2</v>
      </c>
      <c r="FB33">
        <v>2150</v>
      </c>
      <c r="FC33">
        <v>-1</v>
      </c>
      <c r="FD33">
        <v>-1</v>
      </c>
      <c r="FE33">
        <v>1.5</v>
      </c>
      <c r="FF33">
        <v>18.600000000000001</v>
      </c>
      <c r="FG33">
        <v>1.0412600000000001</v>
      </c>
      <c r="FH33">
        <v>2.3974600000000001</v>
      </c>
      <c r="FI33">
        <v>1.5979000000000001</v>
      </c>
      <c r="FJ33">
        <v>2.3315399999999999</v>
      </c>
      <c r="FK33">
        <v>1.5942400000000001</v>
      </c>
      <c r="FL33">
        <v>2.36572</v>
      </c>
      <c r="FM33">
        <v>36.4343</v>
      </c>
      <c r="FN33">
        <v>14.963800000000001</v>
      </c>
      <c r="FO33">
        <v>18</v>
      </c>
      <c r="FP33">
        <v>617.63900000000001</v>
      </c>
      <c r="FQ33">
        <v>375.99200000000002</v>
      </c>
      <c r="FR33">
        <v>29.9206</v>
      </c>
      <c r="FS33">
        <v>31.784800000000001</v>
      </c>
      <c r="FT33">
        <v>29.998999999999999</v>
      </c>
      <c r="FU33">
        <v>31.845199999999998</v>
      </c>
      <c r="FV33">
        <v>31.811900000000001</v>
      </c>
      <c r="FW33">
        <v>20.891100000000002</v>
      </c>
      <c r="FX33">
        <v>39.032600000000002</v>
      </c>
      <c r="FY33">
        <v>28.138400000000001</v>
      </c>
      <c r="FZ33">
        <v>29.945499999999999</v>
      </c>
      <c r="GA33">
        <v>420.952</v>
      </c>
      <c r="GB33">
        <v>22.058199999999999</v>
      </c>
      <c r="GC33">
        <v>99.611199999999997</v>
      </c>
      <c r="GD33">
        <v>99.680499999999995</v>
      </c>
    </row>
    <row r="34" spans="1:186" x14ac:dyDescent="0.2">
      <c r="A34">
        <v>18</v>
      </c>
      <c r="B34">
        <v>1658770520.5</v>
      </c>
      <c r="C34">
        <v>3128.5</v>
      </c>
      <c r="D34" t="s">
        <v>376</v>
      </c>
      <c r="E34" t="s">
        <v>377</v>
      </c>
      <c r="F34">
        <v>5</v>
      </c>
      <c r="G34" t="s">
        <v>307</v>
      </c>
      <c r="H34" t="s">
        <v>367</v>
      </c>
      <c r="I34" t="s">
        <v>368</v>
      </c>
      <c r="J34">
        <v>29.8</v>
      </c>
      <c r="K34">
        <v>29.9</v>
      </c>
      <c r="L34" t="s">
        <v>369</v>
      </c>
      <c r="M34">
        <v>1658770512.75</v>
      </c>
      <c r="N34">
        <f t="shared" si="0"/>
        <v>5.2351797080719244E-3</v>
      </c>
      <c r="O34">
        <f t="shared" si="1"/>
        <v>5.2351797080719242</v>
      </c>
      <c r="P34">
        <f t="shared" si="2"/>
        <v>13.61374064808656</v>
      </c>
      <c r="Q34">
        <f t="shared" si="3"/>
        <v>301.12400000000002</v>
      </c>
      <c r="R34">
        <f t="shared" si="4"/>
        <v>232.48683832139272</v>
      </c>
      <c r="S34">
        <f t="shared" si="5"/>
        <v>23.433754335021597</v>
      </c>
      <c r="T34">
        <f t="shared" si="6"/>
        <v>30.352108925082877</v>
      </c>
      <c r="U34">
        <f t="shared" si="7"/>
        <v>0.37079730243983755</v>
      </c>
      <c r="V34">
        <f t="shared" si="8"/>
        <v>2.9413333841487339</v>
      </c>
      <c r="W34">
        <f t="shared" si="9"/>
        <v>0.34664833311361692</v>
      </c>
      <c r="X34">
        <f t="shared" si="10"/>
        <v>0.21869370174085614</v>
      </c>
      <c r="Y34">
        <f t="shared" si="11"/>
        <v>241.73776245474767</v>
      </c>
      <c r="Z34">
        <f t="shared" si="12"/>
        <v>30.142102747821223</v>
      </c>
      <c r="AA34">
        <f t="shared" si="13"/>
        <v>30.142102747821223</v>
      </c>
      <c r="AB34">
        <f t="shared" si="14"/>
        <v>4.2953486255183977</v>
      </c>
      <c r="AC34">
        <f t="shared" si="15"/>
        <v>66.053643517268696</v>
      </c>
      <c r="AD34">
        <f t="shared" si="16"/>
        <v>2.8268795743373785</v>
      </c>
      <c r="AE34">
        <f t="shared" si="17"/>
        <v>4.2796724356292852</v>
      </c>
      <c r="AF34">
        <f t="shared" si="18"/>
        <v>1.4684690511810192</v>
      </c>
      <c r="AG34">
        <f t="shared" si="19"/>
        <v>-230.87142512597185</v>
      </c>
      <c r="AH34">
        <f t="shared" si="20"/>
        <v>-10.102074944298938</v>
      </c>
      <c r="AI34">
        <f t="shared" si="21"/>
        <v>-0.76450338640130133</v>
      </c>
      <c r="AJ34">
        <f t="shared" si="22"/>
        <v>-2.4100192441167678E-4</v>
      </c>
      <c r="AK34">
        <f t="shared" si="23"/>
        <v>13.61374064808656</v>
      </c>
      <c r="AL34">
        <f t="shared" si="24"/>
        <v>5.2351797080719242</v>
      </c>
      <c r="AM34">
        <f t="shared" si="25"/>
        <v>13.542591909498221</v>
      </c>
      <c r="AN34">
        <v>323.64198327004999</v>
      </c>
      <c r="AO34">
        <v>309.77593939393898</v>
      </c>
      <c r="AP34">
        <v>1.17004515146922E-3</v>
      </c>
      <c r="AQ34">
        <v>67.119241231393104</v>
      </c>
      <c r="AR34">
        <f t="shared" si="26"/>
        <v>5.1817810047232147</v>
      </c>
      <c r="AS34">
        <v>22.9258600905628</v>
      </c>
      <c r="AT34">
        <v>27.969876969697001</v>
      </c>
      <c r="AU34">
        <v>-1.3697632222861699E-3</v>
      </c>
      <c r="AV34">
        <v>78.55</v>
      </c>
      <c r="AW34">
        <v>0</v>
      </c>
      <c r="AX34">
        <v>0</v>
      </c>
      <c r="AY34">
        <f t="shared" si="27"/>
        <v>1</v>
      </c>
      <c r="AZ34">
        <f t="shared" si="28"/>
        <v>0</v>
      </c>
      <c r="BA34">
        <f t="shared" si="29"/>
        <v>52692.973295580843</v>
      </c>
      <c r="BB34" t="s">
        <v>308</v>
      </c>
      <c r="BC34">
        <v>10214.9</v>
      </c>
      <c r="BD34">
        <v>1337.4036545076499</v>
      </c>
      <c r="BE34">
        <v>3225.17</v>
      </c>
      <c r="BF34">
        <f t="shared" si="30"/>
        <v>0.58532305134065798</v>
      </c>
      <c r="BG34">
        <v>-10.2314334914194</v>
      </c>
      <c r="BH34" t="s">
        <v>378</v>
      </c>
      <c r="BI34">
        <v>10145.1</v>
      </c>
      <c r="BJ34">
        <v>817.14804000000004</v>
      </c>
      <c r="BK34">
        <v>999.24</v>
      </c>
      <c r="BL34">
        <f t="shared" si="31"/>
        <v>0.18223045514591085</v>
      </c>
      <c r="BM34">
        <v>0.5</v>
      </c>
      <c r="BN34">
        <f t="shared" si="32"/>
        <v>1261.2158197174858</v>
      </c>
      <c r="BO34">
        <f t="shared" si="33"/>
        <v>13.61374064808656</v>
      </c>
      <c r="BP34">
        <f t="shared" si="34"/>
        <v>114.91596643217025</v>
      </c>
      <c r="BQ34">
        <f t="shared" si="35"/>
        <v>1.8906497814820712E-2</v>
      </c>
      <c r="BR34">
        <f t="shared" si="36"/>
        <v>2.2276229934750411</v>
      </c>
      <c r="BS34">
        <f t="shared" si="37"/>
        <v>695.20878041334663</v>
      </c>
      <c r="BT34" t="s">
        <v>310</v>
      </c>
      <c r="BU34">
        <v>0</v>
      </c>
      <c r="BV34">
        <f t="shared" si="38"/>
        <v>695.20878041334663</v>
      </c>
      <c r="BW34">
        <f t="shared" si="39"/>
        <v>0.30426245905553562</v>
      </c>
      <c r="BX34">
        <f t="shared" si="40"/>
        <v>0.59892520329841026</v>
      </c>
      <c r="BY34">
        <f t="shared" si="41"/>
        <v>0.87982771544762017</v>
      </c>
      <c r="BZ34">
        <f t="shared" si="42"/>
        <v>-0.53847288900729784</v>
      </c>
      <c r="CA34">
        <f t="shared" si="43"/>
        <v>1.1791342743847111</v>
      </c>
      <c r="CB34">
        <f t="shared" si="44"/>
        <v>0.50955033820298157</v>
      </c>
      <c r="CC34">
        <f t="shared" si="45"/>
        <v>0.49044966179701843</v>
      </c>
      <c r="CD34">
        <f t="shared" si="46"/>
        <v>1500.0060000000001</v>
      </c>
      <c r="CE34">
        <f t="shared" si="47"/>
        <v>1261.2158197174858</v>
      </c>
      <c r="CF34">
        <f t="shared" si="48"/>
        <v>0.84080718324959081</v>
      </c>
      <c r="CG34">
        <f t="shared" si="49"/>
        <v>0.16115786367171042</v>
      </c>
      <c r="CH34">
        <v>6</v>
      </c>
      <c r="CI34">
        <v>0.5</v>
      </c>
      <c r="CJ34" t="s">
        <v>311</v>
      </c>
      <c r="CK34">
        <v>2</v>
      </c>
      <c r="CL34" t="b">
        <v>0</v>
      </c>
      <c r="CM34">
        <v>1658770512.75</v>
      </c>
      <c r="CN34">
        <v>301.12400000000002</v>
      </c>
      <c r="CO34">
        <v>316.31420000000003</v>
      </c>
      <c r="CP34">
        <v>28.045539999999999</v>
      </c>
      <c r="CQ34">
        <v>22.957176666666701</v>
      </c>
      <c r="CR34">
        <v>302.47300000000001</v>
      </c>
      <c r="CS34">
        <v>27.9072033333333</v>
      </c>
      <c r="CT34">
        <v>599.99916666666695</v>
      </c>
      <c r="CU34">
        <v>100.696166666667</v>
      </c>
      <c r="CV34">
        <v>9.9880559999999993E-2</v>
      </c>
      <c r="CW34">
        <v>30.078396666666698</v>
      </c>
      <c r="CX34">
        <v>29.997976666666698</v>
      </c>
      <c r="CY34">
        <v>999.9</v>
      </c>
      <c r="CZ34">
        <v>0</v>
      </c>
      <c r="DA34">
        <v>0</v>
      </c>
      <c r="DB34">
        <v>9997.7263333333303</v>
      </c>
      <c r="DC34">
        <v>0</v>
      </c>
      <c r="DD34">
        <v>107.518166666667</v>
      </c>
      <c r="DE34">
        <v>1500.0060000000001</v>
      </c>
      <c r="DF34">
        <v>0.97300326666666703</v>
      </c>
      <c r="DG34">
        <v>2.6996766666666699E-2</v>
      </c>
      <c r="DH34">
        <v>0</v>
      </c>
      <c r="DI34">
        <v>817.22103333333303</v>
      </c>
      <c r="DJ34">
        <v>4.9993499999999997</v>
      </c>
      <c r="DK34">
        <v>14334.2633333333</v>
      </c>
      <c r="DL34">
        <v>14584.96</v>
      </c>
      <c r="DM34">
        <v>39.2164</v>
      </c>
      <c r="DN34">
        <v>40.820466666666697</v>
      </c>
      <c r="DO34">
        <v>39.3748</v>
      </c>
      <c r="DP34">
        <v>37.708199999999998</v>
      </c>
      <c r="DQ34">
        <v>40.133000000000003</v>
      </c>
      <c r="DR34">
        <v>1454.6476666666699</v>
      </c>
      <c r="DS34">
        <v>40.359333333333304</v>
      </c>
      <c r="DT34">
        <v>0</v>
      </c>
      <c r="DU34">
        <v>124.09999990463299</v>
      </c>
      <c r="DV34">
        <v>0</v>
      </c>
      <c r="DW34">
        <v>817.14804000000004</v>
      </c>
      <c r="DX34">
        <v>-14.5142308071927</v>
      </c>
      <c r="DY34">
        <v>-202.20769309881899</v>
      </c>
      <c r="DZ34">
        <v>14332.075999999999</v>
      </c>
      <c r="EA34">
        <v>15</v>
      </c>
      <c r="EB34">
        <v>1658770553</v>
      </c>
      <c r="EC34" t="s">
        <v>379</v>
      </c>
      <c r="ED34">
        <v>1658770553</v>
      </c>
      <c r="EE34">
        <v>1658769282.0999999</v>
      </c>
      <c r="EF34">
        <v>16</v>
      </c>
      <c r="EG34">
        <v>-0.216</v>
      </c>
      <c r="EH34">
        <v>-2.8000000000000001E-2</v>
      </c>
      <c r="EI34">
        <v>-1.349</v>
      </c>
      <c r="EJ34">
        <v>0.13800000000000001</v>
      </c>
      <c r="EK34">
        <v>300</v>
      </c>
      <c r="EL34">
        <v>23</v>
      </c>
      <c r="EM34">
        <v>0.19</v>
      </c>
      <c r="EN34">
        <v>0.02</v>
      </c>
      <c r="EO34">
        <v>100</v>
      </c>
      <c r="EP34">
        <v>100</v>
      </c>
      <c r="EQ34">
        <v>-1.349</v>
      </c>
      <c r="ER34">
        <v>0.13830000000000001</v>
      </c>
      <c r="ES34">
        <v>-0.62193559136771004</v>
      </c>
      <c r="ET34">
        <v>-1.91033734903813E-3</v>
      </c>
      <c r="EU34">
        <v>7.3450343854085902E-7</v>
      </c>
      <c r="EV34">
        <v>-7.1046937220166798E-11</v>
      </c>
      <c r="EW34">
        <v>0.13832499999999801</v>
      </c>
      <c r="EX34">
        <v>0</v>
      </c>
      <c r="EY34">
        <v>0</v>
      </c>
      <c r="EZ34">
        <v>0</v>
      </c>
      <c r="FA34">
        <v>2</v>
      </c>
      <c r="FB34">
        <v>2150</v>
      </c>
      <c r="FC34">
        <v>-1</v>
      </c>
      <c r="FD34">
        <v>-1</v>
      </c>
      <c r="FE34">
        <v>1.4</v>
      </c>
      <c r="FF34">
        <v>20.6</v>
      </c>
      <c r="FG34">
        <v>0.82641600000000004</v>
      </c>
      <c r="FH34">
        <v>2.3999000000000001</v>
      </c>
      <c r="FI34">
        <v>1.5979000000000001</v>
      </c>
      <c r="FJ34">
        <v>2.3327599999999999</v>
      </c>
      <c r="FK34">
        <v>1.5942400000000001</v>
      </c>
      <c r="FL34">
        <v>2.3852500000000001</v>
      </c>
      <c r="FM34">
        <v>36.457799999999999</v>
      </c>
      <c r="FN34">
        <v>14.946300000000001</v>
      </c>
      <c r="FO34">
        <v>18</v>
      </c>
      <c r="FP34">
        <v>618.91700000000003</v>
      </c>
      <c r="FQ34">
        <v>376.55599999999998</v>
      </c>
      <c r="FR34">
        <v>29.1557</v>
      </c>
      <c r="FS34">
        <v>31.484000000000002</v>
      </c>
      <c r="FT34">
        <v>29.998799999999999</v>
      </c>
      <c r="FU34">
        <v>31.530999999999999</v>
      </c>
      <c r="FV34">
        <v>31.499700000000001</v>
      </c>
      <c r="FW34">
        <v>16.590699999999998</v>
      </c>
      <c r="FX34">
        <v>35.022300000000001</v>
      </c>
      <c r="FY34">
        <v>25.569600000000001</v>
      </c>
      <c r="FZ34">
        <v>29.234999999999999</v>
      </c>
      <c r="GA34">
        <v>315.77999999999997</v>
      </c>
      <c r="GB34">
        <v>22.8491</v>
      </c>
      <c r="GC34">
        <v>99.656099999999995</v>
      </c>
      <c r="GD34">
        <v>99.730800000000002</v>
      </c>
    </row>
    <row r="35" spans="1:186" x14ac:dyDescent="0.2">
      <c r="A35">
        <v>19</v>
      </c>
      <c r="B35">
        <v>1658770637.5</v>
      </c>
      <c r="C35">
        <v>3245.5</v>
      </c>
      <c r="D35" t="s">
        <v>380</v>
      </c>
      <c r="E35" t="s">
        <v>381</v>
      </c>
      <c r="F35">
        <v>5</v>
      </c>
      <c r="G35" t="s">
        <v>307</v>
      </c>
      <c r="H35" t="s">
        <v>367</v>
      </c>
      <c r="I35" t="s">
        <v>368</v>
      </c>
      <c r="J35">
        <v>29.8</v>
      </c>
      <c r="K35">
        <v>29.9</v>
      </c>
      <c r="L35" t="s">
        <v>369</v>
      </c>
      <c r="M35">
        <v>1658770629.75</v>
      </c>
      <c r="N35">
        <f t="shared" si="0"/>
        <v>5.391940521127507E-3</v>
      </c>
      <c r="O35">
        <f t="shared" si="1"/>
        <v>5.3919405211275073</v>
      </c>
      <c r="P35">
        <f t="shared" si="2"/>
        <v>7.4989761949966862</v>
      </c>
      <c r="Q35">
        <f t="shared" si="3"/>
        <v>201.616633333333</v>
      </c>
      <c r="R35">
        <f t="shared" si="4"/>
        <v>163.46831287491079</v>
      </c>
      <c r="S35">
        <f t="shared" si="5"/>
        <v>16.476647185783058</v>
      </c>
      <c r="T35">
        <f t="shared" si="6"/>
        <v>20.321774145676482</v>
      </c>
      <c r="U35">
        <f t="shared" si="7"/>
        <v>0.37741122835278429</v>
      </c>
      <c r="V35">
        <f t="shared" si="8"/>
        <v>2.9420130720881459</v>
      </c>
      <c r="W35">
        <f t="shared" si="9"/>
        <v>0.35242957606694736</v>
      </c>
      <c r="X35">
        <f t="shared" si="10"/>
        <v>0.22237504169546593</v>
      </c>
      <c r="Y35">
        <f t="shared" si="11"/>
        <v>241.7298653740356</v>
      </c>
      <c r="Z35">
        <f t="shared" si="12"/>
        <v>30.164470729509333</v>
      </c>
      <c r="AA35">
        <f t="shared" si="13"/>
        <v>30.164470729509333</v>
      </c>
      <c r="AB35">
        <f t="shared" si="14"/>
        <v>4.3008645833626824</v>
      </c>
      <c r="AC35">
        <f t="shared" si="15"/>
        <v>65.496964781695368</v>
      </c>
      <c r="AD35">
        <f t="shared" si="16"/>
        <v>2.8132009279513999</v>
      </c>
      <c r="AE35">
        <f t="shared" si="17"/>
        <v>4.2951622832110434</v>
      </c>
      <c r="AF35">
        <f t="shared" si="18"/>
        <v>1.4876636554112825</v>
      </c>
      <c r="AG35">
        <f t="shared" si="19"/>
        <v>-237.78457698172306</v>
      </c>
      <c r="AH35">
        <f t="shared" si="20"/>
        <v>-3.6677031848177051</v>
      </c>
      <c r="AI35">
        <f t="shared" si="21"/>
        <v>-0.27761697101458177</v>
      </c>
      <c r="AJ35">
        <f t="shared" si="22"/>
        <v>-3.1763519765970472E-5</v>
      </c>
      <c r="AK35">
        <f t="shared" si="23"/>
        <v>7.4989761949966862</v>
      </c>
      <c r="AL35">
        <f t="shared" si="24"/>
        <v>5.3919405211275073</v>
      </c>
      <c r="AM35">
        <f t="shared" si="25"/>
        <v>7.8928771685864234</v>
      </c>
      <c r="AN35">
        <v>214.80231432638001</v>
      </c>
      <c r="AO35">
        <v>206.74104848484799</v>
      </c>
      <c r="AP35">
        <v>-3.27033141071731E-3</v>
      </c>
      <c r="AQ35">
        <v>67.117292578055796</v>
      </c>
      <c r="AR35">
        <f t="shared" si="26"/>
        <v>5.3650850341184357</v>
      </c>
      <c r="AS35">
        <v>22.6265208877922</v>
      </c>
      <c r="AT35">
        <v>27.847800606060598</v>
      </c>
      <c r="AU35">
        <v>-1.08069956709865E-3</v>
      </c>
      <c r="AV35">
        <v>78.55</v>
      </c>
      <c r="AW35">
        <v>0</v>
      </c>
      <c r="AX35">
        <v>0</v>
      </c>
      <c r="AY35">
        <f t="shared" si="27"/>
        <v>1</v>
      </c>
      <c r="AZ35">
        <f t="shared" si="28"/>
        <v>0</v>
      </c>
      <c r="BA35">
        <f t="shared" si="29"/>
        <v>52701.527252977168</v>
      </c>
      <c r="BB35" t="s">
        <v>308</v>
      </c>
      <c r="BC35">
        <v>10214.9</v>
      </c>
      <c r="BD35">
        <v>1337.4036545076499</v>
      </c>
      <c r="BE35">
        <v>3225.17</v>
      </c>
      <c r="BF35">
        <f t="shared" si="30"/>
        <v>0.58532305134065798</v>
      </c>
      <c r="BG35">
        <v>-10.2314334914194</v>
      </c>
      <c r="BH35" t="s">
        <v>382</v>
      </c>
      <c r="BI35">
        <v>10133.4</v>
      </c>
      <c r="BJ35">
        <v>795.9126</v>
      </c>
      <c r="BK35">
        <v>946.29</v>
      </c>
      <c r="BL35">
        <f t="shared" si="31"/>
        <v>0.15891259550454928</v>
      </c>
      <c r="BM35">
        <v>0.5</v>
      </c>
      <c r="BN35">
        <f t="shared" si="32"/>
        <v>1261.174619986547</v>
      </c>
      <c r="BO35">
        <f t="shared" si="33"/>
        <v>7.4989761949966862</v>
      </c>
      <c r="BP35">
        <f t="shared" si="34"/>
        <v>100.2082661232629</v>
      </c>
      <c r="BQ35">
        <f t="shared" si="35"/>
        <v>1.405864771256277E-2</v>
      </c>
      <c r="BR35">
        <f t="shared" si="36"/>
        <v>2.4082258081560624</v>
      </c>
      <c r="BS35">
        <f t="shared" si="37"/>
        <v>669.15828360357114</v>
      </c>
      <c r="BT35" t="s">
        <v>310</v>
      </c>
      <c r="BU35">
        <v>0</v>
      </c>
      <c r="BV35">
        <f t="shared" si="38"/>
        <v>669.15828360357114</v>
      </c>
      <c r="BW35">
        <f t="shared" si="39"/>
        <v>0.29286129663890437</v>
      </c>
      <c r="BX35">
        <f t="shared" si="40"/>
        <v>0.54262067855448737</v>
      </c>
      <c r="BY35">
        <f t="shared" si="41"/>
        <v>0.89157650779976061</v>
      </c>
      <c r="BZ35">
        <f t="shared" si="42"/>
        <v>-0.38448517014651729</v>
      </c>
      <c r="CA35">
        <f t="shared" si="43"/>
        <v>1.2071832965141898</v>
      </c>
      <c r="CB35">
        <f t="shared" si="44"/>
        <v>0.45620476659035908</v>
      </c>
      <c r="CC35">
        <f t="shared" si="45"/>
        <v>0.54379523340964098</v>
      </c>
      <c r="CD35">
        <f t="shared" si="46"/>
        <v>1499.9570000000001</v>
      </c>
      <c r="CE35">
        <f t="shared" si="47"/>
        <v>1261.174619986547</v>
      </c>
      <c r="CF35">
        <f t="shared" si="48"/>
        <v>0.84080718313028102</v>
      </c>
      <c r="CG35">
        <f t="shared" si="49"/>
        <v>0.16115786344144237</v>
      </c>
      <c r="CH35">
        <v>6</v>
      </c>
      <c r="CI35">
        <v>0.5</v>
      </c>
      <c r="CJ35" t="s">
        <v>311</v>
      </c>
      <c r="CK35">
        <v>2</v>
      </c>
      <c r="CL35" t="b">
        <v>0</v>
      </c>
      <c r="CM35">
        <v>1658770629.75</v>
      </c>
      <c r="CN35">
        <v>201.616633333333</v>
      </c>
      <c r="CO35">
        <v>210.20263333333301</v>
      </c>
      <c r="CP35">
        <v>27.910363333333301</v>
      </c>
      <c r="CQ35">
        <v>22.668963333333298</v>
      </c>
      <c r="CR35">
        <v>202.55563333333299</v>
      </c>
      <c r="CS35">
        <v>27.7720466666667</v>
      </c>
      <c r="CT35">
        <v>600.00566666666703</v>
      </c>
      <c r="CU35">
        <v>100.694166666667</v>
      </c>
      <c r="CV35">
        <v>9.9968269999999998E-2</v>
      </c>
      <c r="CW35">
        <v>30.141346666666699</v>
      </c>
      <c r="CX35">
        <v>30.040330000000001</v>
      </c>
      <c r="CY35">
        <v>999.9</v>
      </c>
      <c r="CZ35">
        <v>0</v>
      </c>
      <c r="DA35">
        <v>0</v>
      </c>
      <c r="DB35">
        <v>10001.790999999999</v>
      </c>
      <c r="DC35">
        <v>0</v>
      </c>
      <c r="DD35">
        <v>99.664090000000002</v>
      </c>
      <c r="DE35">
        <v>1499.9570000000001</v>
      </c>
      <c r="DF35">
        <v>0.97300419999999999</v>
      </c>
      <c r="DG35">
        <v>2.6995913333333298E-2</v>
      </c>
      <c r="DH35">
        <v>0</v>
      </c>
      <c r="DI35">
        <v>796.00073333333296</v>
      </c>
      <c r="DJ35">
        <v>4.9993499999999997</v>
      </c>
      <c r="DK35">
        <v>14022.7633333333</v>
      </c>
      <c r="DL35">
        <v>14584.516666666699</v>
      </c>
      <c r="DM35">
        <v>40.595599999999997</v>
      </c>
      <c r="DN35">
        <v>41.578933333333303</v>
      </c>
      <c r="DO35">
        <v>40.466466666666697</v>
      </c>
      <c r="DP35">
        <v>38.741466666666703</v>
      </c>
      <c r="DQ35">
        <v>41.483066666666602</v>
      </c>
      <c r="DR35">
        <v>1454.5996666666699</v>
      </c>
      <c r="DS35">
        <v>40.357999999999997</v>
      </c>
      <c r="DT35">
        <v>0</v>
      </c>
      <c r="DU35">
        <v>116.5</v>
      </c>
      <c r="DV35">
        <v>0</v>
      </c>
      <c r="DW35">
        <v>795.9126</v>
      </c>
      <c r="DX35">
        <v>-7.6023846091628799</v>
      </c>
      <c r="DY35">
        <v>-239.21538418440599</v>
      </c>
      <c r="DZ35">
        <v>14021.108</v>
      </c>
      <c r="EA35">
        <v>15</v>
      </c>
      <c r="EB35">
        <v>1658770654.5</v>
      </c>
      <c r="EC35" t="s">
        <v>383</v>
      </c>
      <c r="ED35">
        <v>1658770654.5</v>
      </c>
      <c r="EE35">
        <v>1658769282.0999999</v>
      </c>
      <c r="EF35">
        <v>17</v>
      </c>
      <c r="EG35">
        <v>0.27</v>
      </c>
      <c r="EH35">
        <v>-2.8000000000000001E-2</v>
      </c>
      <c r="EI35">
        <v>-0.93899999999999995</v>
      </c>
      <c r="EJ35">
        <v>0.13800000000000001</v>
      </c>
      <c r="EK35">
        <v>210</v>
      </c>
      <c r="EL35">
        <v>23</v>
      </c>
      <c r="EM35">
        <v>0.34</v>
      </c>
      <c r="EN35">
        <v>0.02</v>
      </c>
      <c r="EO35">
        <v>100</v>
      </c>
      <c r="EP35">
        <v>100</v>
      </c>
      <c r="EQ35">
        <v>-0.93899999999999995</v>
      </c>
      <c r="ER35">
        <v>0.13830000000000001</v>
      </c>
      <c r="ES35">
        <v>-0.83785822375010399</v>
      </c>
      <c r="ET35">
        <v>-1.91033734903813E-3</v>
      </c>
      <c r="EU35">
        <v>7.3450343854085902E-7</v>
      </c>
      <c r="EV35">
        <v>-7.1046937220166798E-11</v>
      </c>
      <c r="EW35">
        <v>0.13832499999999801</v>
      </c>
      <c r="EX35">
        <v>0</v>
      </c>
      <c r="EY35">
        <v>0</v>
      </c>
      <c r="EZ35">
        <v>0</v>
      </c>
      <c r="FA35">
        <v>2</v>
      </c>
      <c r="FB35">
        <v>2150</v>
      </c>
      <c r="FC35">
        <v>-1</v>
      </c>
      <c r="FD35">
        <v>-1</v>
      </c>
      <c r="FE35">
        <v>1.4</v>
      </c>
      <c r="FF35">
        <v>22.6</v>
      </c>
      <c r="FG35">
        <v>0.59814500000000004</v>
      </c>
      <c r="FH35">
        <v>2.4304199999999998</v>
      </c>
      <c r="FI35">
        <v>1.5991200000000001</v>
      </c>
      <c r="FJ35">
        <v>2.3327599999999999</v>
      </c>
      <c r="FK35">
        <v>1.5942400000000001</v>
      </c>
      <c r="FL35">
        <v>2.34253</v>
      </c>
      <c r="FM35">
        <v>36.4343</v>
      </c>
      <c r="FN35">
        <v>14.9201</v>
      </c>
      <c r="FO35">
        <v>18</v>
      </c>
      <c r="FP35">
        <v>620.62699999999995</v>
      </c>
      <c r="FQ35">
        <v>375.45400000000001</v>
      </c>
      <c r="FR35">
        <v>28.488700000000001</v>
      </c>
      <c r="FS35">
        <v>31.295200000000001</v>
      </c>
      <c r="FT35">
        <v>29.999600000000001</v>
      </c>
      <c r="FU35">
        <v>31.303799999999999</v>
      </c>
      <c r="FV35">
        <v>31.273800000000001</v>
      </c>
      <c r="FW35">
        <v>12.004899999999999</v>
      </c>
      <c r="FX35">
        <v>35.9315</v>
      </c>
      <c r="FY35">
        <v>23.548100000000002</v>
      </c>
      <c r="FZ35">
        <v>28.4909</v>
      </c>
      <c r="GA35">
        <v>209.22499999999999</v>
      </c>
      <c r="GB35">
        <v>22.575900000000001</v>
      </c>
      <c r="GC35">
        <v>99.686800000000005</v>
      </c>
      <c r="GD35">
        <v>99.758700000000005</v>
      </c>
    </row>
    <row r="36" spans="1:186" x14ac:dyDescent="0.2">
      <c r="A36">
        <v>20</v>
      </c>
      <c r="B36">
        <v>1658770738</v>
      </c>
      <c r="C36">
        <v>3346</v>
      </c>
      <c r="D36" t="s">
        <v>384</v>
      </c>
      <c r="E36" t="s">
        <v>385</v>
      </c>
      <c r="F36">
        <v>5</v>
      </c>
      <c r="G36" t="s">
        <v>307</v>
      </c>
      <c r="H36" t="s">
        <v>367</v>
      </c>
      <c r="I36" t="s">
        <v>368</v>
      </c>
      <c r="J36">
        <v>29.8</v>
      </c>
      <c r="K36">
        <v>29.9</v>
      </c>
      <c r="L36" t="s">
        <v>369</v>
      </c>
      <c r="M36">
        <v>1658770730</v>
      </c>
      <c r="N36">
        <f t="shared" si="0"/>
        <v>5.3400312132237757E-3</v>
      </c>
      <c r="O36">
        <f t="shared" si="1"/>
        <v>5.3400312132237762</v>
      </c>
      <c r="P36">
        <f t="shared" si="2"/>
        <v>1.8646386421761365</v>
      </c>
      <c r="Q36">
        <f t="shared" si="3"/>
        <v>100.922032258065</v>
      </c>
      <c r="R36">
        <f t="shared" si="4"/>
        <v>90.208552486913277</v>
      </c>
      <c r="S36">
        <f t="shared" si="5"/>
        <v>9.0924177783498177</v>
      </c>
      <c r="T36">
        <f t="shared" si="6"/>
        <v>10.172264769058851</v>
      </c>
      <c r="U36">
        <f t="shared" si="7"/>
        <v>0.37616580342301281</v>
      </c>
      <c r="V36">
        <f t="shared" si="8"/>
        <v>2.9412448422396382</v>
      </c>
      <c r="W36">
        <f t="shared" si="9"/>
        <v>0.35133691461623434</v>
      </c>
      <c r="X36">
        <f t="shared" si="10"/>
        <v>0.2216796351024212</v>
      </c>
      <c r="Y36">
        <f t="shared" si="11"/>
        <v>241.7409718327269</v>
      </c>
      <c r="Z36">
        <f t="shared" si="12"/>
        <v>30.105417324170013</v>
      </c>
      <c r="AA36">
        <f t="shared" si="13"/>
        <v>30.105417324170013</v>
      </c>
      <c r="AB36">
        <f t="shared" si="14"/>
        <v>4.2863153240674396</v>
      </c>
      <c r="AC36">
        <f t="shared" si="15"/>
        <v>65.654643871720822</v>
      </c>
      <c r="AD36">
        <f t="shared" si="16"/>
        <v>2.8082561307302196</v>
      </c>
      <c r="AE36">
        <f t="shared" si="17"/>
        <v>4.2773153049419088</v>
      </c>
      <c r="AF36">
        <f t="shared" si="18"/>
        <v>1.47805919333722</v>
      </c>
      <c r="AG36">
        <f t="shared" si="19"/>
        <v>-235.4953765031685</v>
      </c>
      <c r="AH36">
        <f t="shared" si="20"/>
        <v>-5.8063502105951308</v>
      </c>
      <c r="AI36">
        <f t="shared" si="21"/>
        <v>-0.43932473096748298</v>
      </c>
      <c r="AJ36">
        <f t="shared" si="22"/>
        <v>-7.9612004217466392E-5</v>
      </c>
      <c r="AK36">
        <f t="shared" si="23"/>
        <v>1.8646386421761365</v>
      </c>
      <c r="AL36">
        <f t="shared" si="24"/>
        <v>5.3400312132237762</v>
      </c>
      <c r="AM36">
        <f t="shared" si="25"/>
        <v>1.6180296548588362</v>
      </c>
      <c r="AN36">
        <v>105.431854722206</v>
      </c>
      <c r="AO36">
        <v>103.785854545455</v>
      </c>
      <c r="AP36">
        <v>-2.1372074502489999E-3</v>
      </c>
      <c r="AQ36">
        <v>67.122729606317094</v>
      </c>
      <c r="AR36">
        <f t="shared" si="26"/>
        <v>5.3289711595578169</v>
      </c>
      <c r="AS36">
        <v>22.627700197315999</v>
      </c>
      <c r="AT36">
        <v>27.8096496969697</v>
      </c>
      <c r="AU36">
        <v>-2.3176634336120601E-4</v>
      </c>
      <c r="AV36">
        <v>78.55</v>
      </c>
      <c r="AW36">
        <v>0</v>
      </c>
      <c r="AX36">
        <v>0</v>
      </c>
      <c r="AY36">
        <f t="shared" si="27"/>
        <v>1</v>
      </c>
      <c r="AZ36">
        <f t="shared" si="28"/>
        <v>0</v>
      </c>
      <c r="BA36">
        <f t="shared" si="29"/>
        <v>52692.035384843213</v>
      </c>
      <c r="BB36" t="s">
        <v>308</v>
      </c>
      <c r="BC36">
        <v>10214.9</v>
      </c>
      <c r="BD36">
        <v>1337.4036545076499</v>
      </c>
      <c r="BE36">
        <v>3225.17</v>
      </c>
      <c r="BF36">
        <f t="shared" si="30"/>
        <v>0.58532305134065798</v>
      </c>
      <c r="BG36">
        <v>-10.2314334914194</v>
      </c>
      <c r="BH36" t="s">
        <v>386</v>
      </c>
      <c r="BI36">
        <v>10141.4</v>
      </c>
      <c r="BJ36">
        <v>801.06104000000005</v>
      </c>
      <c r="BK36">
        <v>926.01</v>
      </c>
      <c r="BL36">
        <f t="shared" si="31"/>
        <v>0.13493262491765745</v>
      </c>
      <c r="BM36">
        <v>0.5</v>
      </c>
      <c r="BN36">
        <f t="shared" si="32"/>
        <v>1261.2310163933553</v>
      </c>
      <c r="BO36">
        <f t="shared" si="33"/>
        <v>1.8646386421761365</v>
      </c>
      <c r="BP36">
        <f t="shared" si="34"/>
        <v>85.09060583476024</v>
      </c>
      <c r="BQ36">
        <f t="shared" si="35"/>
        <v>9.5906871749679452E-3</v>
      </c>
      <c r="BR36">
        <f t="shared" si="36"/>
        <v>2.4828673556441072</v>
      </c>
      <c r="BS36">
        <f t="shared" si="37"/>
        <v>658.95331833038745</v>
      </c>
      <c r="BT36" t="s">
        <v>310</v>
      </c>
      <c r="BU36">
        <v>0</v>
      </c>
      <c r="BV36">
        <f t="shared" si="38"/>
        <v>658.95331833038745</v>
      </c>
      <c r="BW36">
        <f t="shared" si="39"/>
        <v>0.28839502993446353</v>
      </c>
      <c r="BX36">
        <f t="shared" si="40"/>
        <v>0.4678743075021794</v>
      </c>
      <c r="BY36">
        <f t="shared" si="41"/>
        <v>0.89593369742423212</v>
      </c>
      <c r="BZ36">
        <f t="shared" si="42"/>
        <v>-0.30372116494975376</v>
      </c>
      <c r="CA36">
        <f t="shared" si="43"/>
        <v>1.217926151448766</v>
      </c>
      <c r="CB36">
        <f t="shared" si="44"/>
        <v>0.38487370137248617</v>
      </c>
      <c r="CC36">
        <f t="shared" si="45"/>
        <v>0.61512629862751389</v>
      </c>
      <c r="CD36">
        <f t="shared" si="46"/>
        <v>1500.0238709677401</v>
      </c>
      <c r="CE36">
        <f t="shared" si="47"/>
        <v>1261.2310163933553</v>
      </c>
      <c r="CF36">
        <f t="shared" si="48"/>
        <v>0.8408072970063285</v>
      </c>
      <c r="CG36">
        <f t="shared" si="49"/>
        <v>0.16115808322221417</v>
      </c>
      <c r="CH36">
        <v>6</v>
      </c>
      <c r="CI36">
        <v>0.5</v>
      </c>
      <c r="CJ36" t="s">
        <v>311</v>
      </c>
      <c r="CK36">
        <v>2</v>
      </c>
      <c r="CL36" t="b">
        <v>0</v>
      </c>
      <c r="CM36">
        <v>1658770730</v>
      </c>
      <c r="CN36">
        <v>100.922032258065</v>
      </c>
      <c r="CO36">
        <v>103.325580645161</v>
      </c>
      <c r="CP36">
        <v>27.861535483870998</v>
      </c>
      <c r="CQ36">
        <v>22.670322580645198</v>
      </c>
      <c r="CR36">
        <v>102.129032258065</v>
      </c>
      <c r="CS36">
        <v>27.723199999999999</v>
      </c>
      <c r="CT36">
        <v>600.00425806451597</v>
      </c>
      <c r="CU36">
        <v>100.693322580645</v>
      </c>
      <c r="CV36">
        <v>9.9978361290322601E-2</v>
      </c>
      <c r="CW36">
        <v>30.0688</v>
      </c>
      <c r="CX36">
        <v>29.962167741935499</v>
      </c>
      <c r="CY36">
        <v>999.9</v>
      </c>
      <c r="CZ36">
        <v>0</v>
      </c>
      <c r="DA36">
        <v>0</v>
      </c>
      <c r="DB36">
        <v>9997.5051612903208</v>
      </c>
      <c r="DC36">
        <v>0</v>
      </c>
      <c r="DD36">
        <v>100.54206129032301</v>
      </c>
      <c r="DE36">
        <v>1500.0238709677401</v>
      </c>
      <c r="DF36">
        <v>0.97300041935483905</v>
      </c>
      <c r="DG36">
        <v>2.6999603225806499E-2</v>
      </c>
      <c r="DH36">
        <v>0</v>
      </c>
      <c r="DI36">
        <v>801.00832258064497</v>
      </c>
      <c r="DJ36">
        <v>4.9993499999999997</v>
      </c>
      <c r="DK36">
        <v>14046.7419354839</v>
      </c>
      <c r="DL36">
        <v>14585.1483870968</v>
      </c>
      <c r="DM36">
        <v>39.7356451612903</v>
      </c>
      <c r="DN36">
        <v>40.955322580645102</v>
      </c>
      <c r="DO36">
        <v>39.663032258064497</v>
      </c>
      <c r="DP36">
        <v>38.895000000000003</v>
      </c>
      <c r="DQ36">
        <v>41.320354838709697</v>
      </c>
      <c r="DR36">
        <v>1454.6587096774199</v>
      </c>
      <c r="DS36">
        <v>40.365483870967701</v>
      </c>
      <c r="DT36">
        <v>0</v>
      </c>
      <c r="DU36">
        <v>100.09999990463299</v>
      </c>
      <c r="DV36">
        <v>0</v>
      </c>
      <c r="DW36">
        <v>801.06104000000005</v>
      </c>
      <c r="DX36">
        <v>2.08861539178152</v>
      </c>
      <c r="DY36">
        <v>28.492307701766801</v>
      </c>
      <c r="DZ36">
        <v>14048.392</v>
      </c>
      <c r="EA36">
        <v>15</v>
      </c>
      <c r="EB36">
        <v>1658770765</v>
      </c>
      <c r="EC36" t="s">
        <v>387</v>
      </c>
      <c r="ED36">
        <v>1658770765</v>
      </c>
      <c r="EE36">
        <v>1658769282.0999999</v>
      </c>
      <c r="EF36">
        <v>18</v>
      </c>
      <c r="EG36">
        <v>-0.46300000000000002</v>
      </c>
      <c r="EH36">
        <v>-2.8000000000000001E-2</v>
      </c>
      <c r="EI36">
        <v>-1.2070000000000001</v>
      </c>
      <c r="EJ36">
        <v>0.13800000000000001</v>
      </c>
      <c r="EK36">
        <v>90</v>
      </c>
      <c r="EL36">
        <v>23</v>
      </c>
      <c r="EM36">
        <v>1.66</v>
      </c>
      <c r="EN36">
        <v>0.02</v>
      </c>
      <c r="EO36">
        <v>100</v>
      </c>
      <c r="EP36">
        <v>100</v>
      </c>
      <c r="EQ36">
        <v>-1.2070000000000001</v>
      </c>
      <c r="ER36">
        <v>0.13830000000000001</v>
      </c>
      <c r="ES36">
        <v>-0.56831795032195398</v>
      </c>
      <c r="ET36">
        <v>-1.91033734903813E-3</v>
      </c>
      <c r="EU36">
        <v>7.3450343854085902E-7</v>
      </c>
      <c r="EV36">
        <v>-7.1046937220166798E-11</v>
      </c>
      <c r="EW36">
        <v>0.13832499999999801</v>
      </c>
      <c r="EX36">
        <v>0</v>
      </c>
      <c r="EY36">
        <v>0</v>
      </c>
      <c r="EZ36">
        <v>0</v>
      </c>
      <c r="FA36">
        <v>2</v>
      </c>
      <c r="FB36">
        <v>2150</v>
      </c>
      <c r="FC36">
        <v>-1</v>
      </c>
      <c r="FD36">
        <v>-1</v>
      </c>
      <c r="FE36">
        <v>1.4</v>
      </c>
      <c r="FF36">
        <v>24.3</v>
      </c>
      <c r="FG36">
        <v>0.35888700000000001</v>
      </c>
      <c r="FH36">
        <v>2.4438499999999999</v>
      </c>
      <c r="FI36">
        <v>1.5979000000000001</v>
      </c>
      <c r="FJ36">
        <v>2.3327599999999999</v>
      </c>
      <c r="FK36">
        <v>1.5942400000000001</v>
      </c>
      <c r="FL36">
        <v>2.3962400000000001</v>
      </c>
      <c r="FM36">
        <v>36.457799999999999</v>
      </c>
      <c r="FN36">
        <v>14.9026</v>
      </c>
      <c r="FO36">
        <v>18</v>
      </c>
      <c r="FP36">
        <v>623.32799999999997</v>
      </c>
      <c r="FQ36">
        <v>374.30200000000002</v>
      </c>
      <c r="FR36">
        <v>28.611899999999999</v>
      </c>
      <c r="FS36">
        <v>31.246700000000001</v>
      </c>
      <c r="FT36">
        <v>30.0001</v>
      </c>
      <c r="FU36">
        <v>31.195699999999999</v>
      </c>
      <c r="FV36">
        <v>31.168399999999998</v>
      </c>
      <c r="FW36">
        <v>7.2292399999999999</v>
      </c>
      <c r="FX36">
        <v>35.491199999999999</v>
      </c>
      <c r="FY36">
        <v>20.901800000000001</v>
      </c>
      <c r="FZ36">
        <v>28.628</v>
      </c>
      <c r="GA36">
        <v>102.90300000000001</v>
      </c>
      <c r="GB36">
        <v>22.581900000000001</v>
      </c>
      <c r="GC36">
        <v>99.685199999999995</v>
      </c>
      <c r="GD36">
        <v>99.762500000000003</v>
      </c>
    </row>
    <row r="37" spans="1:186" x14ac:dyDescent="0.2">
      <c r="A37">
        <v>21</v>
      </c>
      <c r="B37">
        <v>1658770843.5</v>
      </c>
      <c r="C37">
        <v>3451.5</v>
      </c>
      <c r="D37" t="s">
        <v>388</v>
      </c>
      <c r="E37" t="s">
        <v>389</v>
      </c>
      <c r="F37">
        <v>5</v>
      </c>
      <c r="G37" t="s">
        <v>307</v>
      </c>
      <c r="H37" t="s">
        <v>367</v>
      </c>
      <c r="I37" t="s">
        <v>368</v>
      </c>
      <c r="J37">
        <v>29.8</v>
      </c>
      <c r="K37">
        <v>29.9</v>
      </c>
      <c r="L37" t="s">
        <v>369</v>
      </c>
      <c r="M37">
        <v>1658770835.75</v>
      </c>
      <c r="N37">
        <f t="shared" si="0"/>
        <v>5.5414583061370384E-3</v>
      </c>
      <c r="O37">
        <f t="shared" si="1"/>
        <v>5.5414583061370388</v>
      </c>
      <c r="P37">
        <f t="shared" si="2"/>
        <v>-1.3238052327598697</v>
      </c>
      <c r="Q37">
        <f t="shared" si="3"/>
        <v>51.06879</v>
      </c>
      <c r="R37">
        <f t="shared" si="4"/>
        <v>55.522864009884636</v>
      </c>
      <c r="S37">
        <f t="shared" si="5"/>
        <v>5.5961995692395163</v>
      </c>
      <c r="T37">
        <f t="shared" si="6"/>
        <v>5.1472694302783886</v>
      </c>
      <c r="U37">
        <f t="shared" si="7"/>
        <v>0.39280723756047498</v>
      </c>
      <c r="V37">
        <f t="shared" si="8"/>
        <v>2.9410421665543867</v>
      </c>
      <c r="W37">
        <f t="shared" si="9"/>
        <v>0.36581569599827507</v>
      </c>
      <c r="X37">
        <f t="shared" si="10"/>
        <v>0.23090515048436022</v>
      </c>
      <c r="Y37">
        <f t="shared" si="11"/>
        <v>241.74158095453359</v>
      </c>
      <c r="Z37">
        <f t="shared" si="12"/>
        <v>30.005232929031621</v>
      </c>
      <c r="AA37">
        <f t="shared" si="13"/>
        <v>30.005232929031621</v>
      </c>
      <c r="AB37">
        <f t="shared" si="14"/>
        <v>4.2617305255096705</v>
      </c>
      <c r="AC37">
        <f t="shared" si="15"/>
        <v>65.368995323430454</v>
      </c>
      <c r="AD37">
        <f t="shared" si="16"/>
        <v>2.7883252167914994</v>
      </c>
      <c r="AE37">
        <f t="shared" si="17"/>
        <v>4.2655164011555025</v>
      </c>
      <c r="AF37">
        <f t="shared" si="18"/>
        <v>1.4734053087181711</v>
      </c>
      <c r="AG37">
        <f t="shared" si="19"/>
        <v>-244.37831130064339</v>
      </c>
      <c r="AH37">
        <f t="shared" si="20"/>
        <v>2.4513625183287049</v>
      </c>
      <c r="AI37">
        <f t="shared" si="21"/>
        <v>0.18535364179817629</v>
      </c>
      <c r="AJ37">
        <f t="shared" si="22"/>
        <v>-1.4185982922576557E-5</v>
      </c>
      <c r="AK37">
        <f t="shared" si="23"/>
        <v>-1.3238052327598697</v>
      </c>
      <c r="AL37">
        <f t="shared" si="24"/>
        <v>5.5414583061370388</v>
      </c>
      <c r="AM37">
        <f t="shared" si="25"/>
        <v>-1.1629768155119558</v>
      </c>
      <c r="AN37">
        <v>50.9961680802895</v>
      </c>
      <c r="AO37">
        <v>52.198099999999997</v>
      </c>
      <c r="AP37">
        <v>-2.7969950265740698E-3</v>
      </c>
      <c r="AQ37">
        <v>67.081449224213699</v>
      </c>
      <c r="AR37">
        <f t="shared" si="26"/>
        <v>5.4853822829433021</v>
      </c>
      <c r="AS37">
        <v>22.252002886883101</v>
      </c>
      <c r="AT37">
        <v>27.591609696969702</v>
      </c>
      <c r="AU37">
        <v>-1.0951090121999001E-3</v>
      </c>
      <c r="AV37">
        <v>78.55</v>
      </c>
      <c r="AW37">
        <v>0</v>
      </c>
      <c r="AX37">
        <v>0</v>
      </c>
      <c r="AY37">
        <f t="shared" si="27"/>
        <v>1</v>
      </c>
      <c r="AZ37">
        <f t="shared" si="28"/>
        <v>0</v>
      </c>
      <c r="BA37">
        <f t="shared" si="29"/>
        <v>52694.518890372681</v>
      </c>
      <c r="BB37" t="s">
        <v>308</v>
      </c>
      <c r="BC37">
        <v>10214.9</v>
      </c>
      <c r="BD37">
        <v>1337.4036545076499</v>
      </c>
      <c r="BE37">
        <v>3225.17</v>
      </c>
      <c r="BF37">
        <f t="shared" si="30"/>
        <v>0.58532305134065798</v>
      </c>
      <c r="BG37">
        <v>-10.2314334914194</v>
      </c>
      <c r="BH37" t="s">
        <v>390</v>
      </c>
      <c r="BI37">
        <v>10152.5</v>
      </c>
      <c r="BJ37">
        <v>810.52967999999998</v>
      </c>
      <c r="BK37">
        <v>918.91</v>
      </c>
      <c r="BL37">
        <f t="shared" si="31"/>
        <v>0.11794443416656686</v>
      </c>
      <c r="BM37">
        <v>0.5</v>
      </c>
      <c r="BN37">
        <f t="shared" si="32"/>
        <v>1261.2314297173748</v>
      </c>
      <c r="BO37">
        <f t="shared" si="33"/>
        <v>-1.3238052327598697</v>
      </c>
      <c r="BP37">
        <f t="shared" si="34"/>
        <v>74.377613665552957</v>
      </c>
      <c r="BQ37">
        <f t="shared" si="35"/>
        <v>7.062643737522154E-3</v>
      </c>
      <c r="BR37">
        <f t="shared" si="36"/>
        <v>2.5097778890206879</v>
      </c>
      <c r="BS37">
        <f t="shared" si="37"/>
        <v>655.35004112216711</v>
      </c>
      <c r="BT37" t="s">
        <v>310</v>
      </c>
      <c r="BU37">
        <v>0</v>
      </c>
      <c r="BV37">
        <f t="shared" si="38"/>
        <v>655.35004112216711</v>
      </c>
      <c r="BW37">
        <f t="shared" si="39"/>
        <v>0.28681803318914023</v>
      </c>
      <c r="BX37">
        <f t="shared" si="40"/>
        <v>0.41121694077299953</v>
      </c>
      <c r="BY37">
        <f t="shared" si="41"/>
        <v>0.89744030200741309</v>
      </c>
      <c r="BZ37">
        <f t="shared" si="42"/>
        <v>-0.25897721227698767</v>
      </c>
      <c r="CA37">
        <f t="shared" si="43"/>
        <v>1.2216872101290175</v>
      </c>
      <c r="CB37">
        <f t="shared" si="44"/>
        <v>0.33248756423789072</v>
      </c>
      <c r="CC37">
        <f t="shared" si="45"/>
        <v>0.66751243576210928</v>
      </c>
      <c r="CD37">
        <f t="shared" si="46"/>
        <v>1500.0239999999999</v>
      </c>
      <c r="CE37">
        <f t="shared" si="47"/>
        <v>1261.2314297173748</v>
      </c>
      <c r="CF37">
        <f t="shared" si="48"/>
        <v>0.84080750022491302</v>
      </c>
      <c r="CG37">
        <f t="shared" si="49"/>
        <v>0.16115847543408213</v>
      </c>
      <c r="CH37">
        <v>6</v>
      </c>
      <c r="CI37">
        <v>0.5</v>
      </c>
      <c r="CJ37" t="s">
        <v>311</v>
      </c>
      <c r="CK37">
        <v>2</v>
      </c>
      <c r="CL37" t="b">
        <v>0</v>
      </c>
      <c r="CM37">
        <v>1658770835.75</v>
      </c>
      <c r="CN37">
        <v>51.06879</v>
      </c>
      <c r="CO37">
        <v>50.028010000000002</v>
      </c>
      <c r="CP37">
        <v>27.664453333333299</v>
      </c>
      <c r="CQ37">
        <v>22.276450000000001</v>
      </c>
      <c r="CR37">
        <v>52.055790000000002</v>
      </c>
      <c r="CS37">
        <v>27.526116666666699</v>
      </c>
      <c r="CT37">
        <v>600.01710000000003</v>
      </c>
      <c r="CU37">
        <v>100.6908</v>
      </c>
      <c r="CV37">
        <v>0.100102433333333</v>
      </c>
      <c r="CW37">
        <v>30.020693333333298</v>
      </c>
      <c r="CX37">
        <v>29.974299999999999</v>
      </c>
      <c r="CY37">
        <v>999.9</v>
      </c>
      <c r="CZ37">
        <v>0</v>
      </c>
      <c r="DA37">
        <v>0</v>
      </c>
      <c r="DB37">
        <v>9996.6029999999992</v>
      </c>
      <c r="DC37">
        <v>0</v>
      </c>
      <c r="DD37">
        <v>97.685469999999995</v>
      </c>
      <c r="DE37">
        <v>1500.0239999999999</v>
      </c>
      <c r="DF37">
        <v>0.97299346666666697</v>
      </c>
      <c r="DG37">
        <v>2.7006513333333301E-2</v>
      </c>
      <c r="DH37">
        <v>0</v>
      </c>
      <c r="DI37">
        <v>810.469066666667</v>
      </c>
      <c r="DJ37">
        <v>4.9993499999999997</v>
      </c>
      <c r="DK37">
        <v>14095.856666666699</v>
      </c>
      <c r="DL37">
        <v>14585.1166666667</v>
      </c>
      <c r="DM37">
        <v>37.910200000000003</v>
      </c>
      <c r="DN37">
        <v>39.572699999999998</v>
      </c>
      <c r="DO37">
        <v>38.0080666666667</v>
      </c>
      <c r="DP37">
        <v>38.418399999999998</v>
      </c>
      <c r="DQ37">
        <v>39.855966666666703</v>
      </c>
      <c r="DR37">
        <v>1454.6493333333301</v>
      </c>
      <c r="DS37">
        <v>40.375666666666703</v>
      </c>
      <c r="DT37">
        <v>0</v>
      </c>
      <c r="DU37">
        <v>104.90000009536701</v>
      </c>
      <c r="DV37">
        <v>0</v>
      </c>
      <c r="DW37">
        <v>810.52967999999998</v>
      </c>
      <c r="DX37">
        <v>3.5453076906688299</v>
      </c>
      <c r="DY37">
        <v>-36.446153586743399</v>
      </c>
      <c r="DZ37">
        <v>14095.444</v>
      </c>
      <c r="EA37">
        <v>15</v>
      </c>
      <c r="EB37">
        <v>1658770884</v>
      </c>
      <c r="EC37" t="s">
        <v>391</v>
      </c>
      <c r="ED37">
        <v>1658770884</v>
      </c>
      <c r="EE37">
        <v>1658769282.0999999</v>
      </c>
      <c r="EF37">
        <v>19</v>
      </c>
      <c r="EG37">
        <v>0.11600000000000001</v>
      </c>
      <c r="EH37">
        <v>-2.8000000000000001E-2</v>
      </c>
      <c r="EI37">
        <v>-0.98699999999999999</v>
      </c>
      <c r="EJ37">
        <v>0.13800000000000001</v>
      </c>
      <c r="EK37">
        <v>37</v>
      </c>
      <c r="EL37">
        <v>23</v>
      </c>
      <c r="EM37">
        <v>0.64</v>
      </c>
      <c r="EN37">
        <v>0.02</v>
      </c>
      <c r="EO37">
        <v>100</v>
      </c>
      <c r="EP37">
        <v>100</v>
      </c>
      <c r="EQ37">
        <v>-0.98699999999999999</v>
      </c>
      <c r="ER37">
        <v>0.1384</v>
      </c>
      <c r="ES37">
        <v>-1.03085124887594</v>
      </c>
      <c r="ET37">
        <v>-1.91033734903813E-3</v>
      </c>
      <c r="EU37">
        <v>7.3450343854085902E-7</v>
      </c>
      <c r="EV37">
        <v>-7.1046937220166798E-11</v>
      </c>
      <c r="EW37">
        <v>0.13832499999999801</v>
      </c>
      <c r="EX37">
        <v>0</v>
      </c>
      <c r="EY37">
        <v>0</v>
      </c>
      <c r="EZ37">
        <v>0</v>
      </c>
      <c r="FA37">
        <v>2</v>
      </c>
      <c r="FB37">
        <v>2150</v>
      </c>
      <c r="FC37">
        <v>-1</v>
      </c>
      <c r="FD37">
        <v>-1</v>
      </c>
      <c r="FE37">
        <v>1.3</v>
      </c>
      <c r="FF37">
        <v>26</v>
      </c>
      <c r="FG37">
        <v>0.240479</v>
      </c>
      <c r="FH37">
        <v>2.4853499999999999</v>
      </c>
      <c r="FI37">
        <v>1.5991200000000001</v>
      </c>
      <c r="FJ37">
        <v>2.3327599999999999</v>
      </c>
      <c r="FK37">
        <v>1.5942400000000001</v>
      </c>
      <c r="FL37">
        <v>2.34131</v>
      </c>
      <c r="FM37">
        <v>36.481400000000001</v>
      </c>
      <c r="FN37">
        <v>14.876300000000001</v>
      </c>
      <c r="FO37">
        <v>18</v>
      </c>
      <c r="FP37">
        <v>622.79899999999998</v>
      </c>
      <c r="FQ37">
        <v>373.21300000000002</v>
      </c>
      <c r="FR37">
        <v>28.998000000000001</v>
      </c>
      <c r="FS37">
        <v>31.227</v>
      </c>
      <c r="FT37">
        <v>30</v>
      </c>
      <c r="FU37">
        <v>31.1221</v>
      </c>
      <c r="FV37">
        <v>31.093299999999999</v>
      </c>
      <c r="FW37">
        <v>4.8540799999999997</v>
      </c>
      <c r="FX37">
        <v>36.833100000000002</v>
      </c>
      <c r="FY37">
        <v>18.092400000000001</v>
      </c>
      <c r="FZ37">
        <v>29.0197</v>
      </c>
      <c r="GA37">
        <v>49.400500000000001</v>
      </c>
      <c r="GB37">
        <v>22.2149</v>
      </c>
      <c r="GC37">
        <v>99.693700000000007</v>
      </c>
      <c r="GD37">
        <v>99.766000000000005</v>
      </c>
    </row>
    <row r="38" spans="1:186" x14ac:dyDescent="0.2">
      <c r="A38">
        <v>22</v>
      </c>
      <c r="B38">
        <v>1658770966</v>
      </c>
      <c r="C38">
        <v>3574</v>
      </c>
      <c r="D38" t="s">
        <v>392</v>
      </c>
      <c r="E38" t="s">
        <v>393</v>
      </c>
      <c r="F38">
        <v>5</v>
      </c>
      <c r="G38" t="s">
        <v>307</v>
      </c>
      <c r="H38" t="s">
        <v>367</v>
      </c>
      <c r="I38" t="s">
        <v>368</v>
      </c>
      <c r="J38">
        <v>29.8</v>
      </c>
      <c r="K38">
        <v>29.9</v>
      </c>
      <c r="L38" t="s">
        <v>369</v>
      </c>
      <c r="M38">
        <v>1658770958</v>
      </c>
      <c r="N38">
        <f t="shared" si="0"/>
        <v>5.724415447722027E-3</v>
      </c>
      <c r="O38">
        <f t="shared" si="1"/>
        <v>5.724415447722027</v>
      </c>
      <c r="P38">
        <f t="shared" si="2"/>
        <v>-3.4867241877410722</v>
      </c>
      <c r="Q38">
        <f t="shared" si="3"/>
        <v>14.7267903225806</v>
      </c>
      <c r="R38">
        <f t="shared" si="4"/>
        <v>28.805953095188791</v>
      </c>
      <c r="S38">
        <f t="shared" si="5"/>
        <v>2.9033201988907003</v>
      </c>
      <c r="T38">
        <f t="shared" si="6"/>
        <v>1.484296932203143</v>
      </c>
      <c r="U38">
        <f t="shared" si="7"/>
        <v>0.40711506767059646</v>
      </c>
      <c r="V38">
        <f t="shared" si="8"/>
        <v>2.9411343436539923</v>
      </c>
      <c r="W38">
        <f t="shared" si="9"/>
        <v>0.37819982423225373</v>
      </c>
      <c r="X38">
        <f t="shared" si="10"/>
        <v>0.23880144633536565</v>
      </c>
      <c r="Y38">
        <f t="shared" si="11"/>
        <v>241.73689458515761</v>
      </c>
      <c r="Z38">
        <f t="shared" si="12"/>
        <v>29.85251332026057</v>
      </c>
      <c r="AA38">
        <f t="shared" si="13"/>
        <v>29.85251332026057</v>
      </c>
      <c r="AB38">
        <f t="shared" si="14"/>
        <v>4.2244902709290191</v>
      </c>
      <c r="AC38">
        <f t="shared" si="15"/>
        <v>64.903298706253977</v>
      </c>
      <c r="AD38">
        <f t="shared" si="16"/>
        <v>2.7517501319238868</v>
      </c>
      <c r="AE38">
        <f t="shared" si="17"/>
        <v>4.2397692979798158</v>
      </c>
      <c r="AF38">
        <f t="shared" si="18"/>
        <v>1.4727401390051322</v>
      </c>
      <c r="AG38">
        <f t="shared" si="19"/>
        <v>-252.44672124454138</v>
      </c>
      <c r="AH38">
        <f t="shared" si="20"/>
        <v>9.9576547753141345</v>
      </c>
      <c r="AI38">
        <f t="shared" si="21"/>
        <v>0.75193800903747154</v>
      </c>
      <c r="AJ38">
        <f t="shared" si="22"/>
        <v>-2.3387503215666072E-4</v>
      </c>
      <c r="AK38">
        <f t="shared" si="23"/>
        <v>-3.4867241877410722</v>
      </c>
      <c r="AL38">
        <f t="shared" si="24"/>
        <v>5.724415447722027</v>
      </c>
      <c r="AM38">
        <f t="shared" si="25"/>
        <v>-3.4245702218774774</v>
      </c>
      <c r="AN38">
        <v>11.4053453268067</v>
      </c>
      <c r="AO38">
        <v>14.9094496969697</v>
      </c>
      <c r="AP38">
        <v>-7.8925106037369404E-4</v>
      </c>
      <c r="AQ38">
        <v>67.083976486647401</v>
      </c>
      <c r="AR38">
        <f t="shared" si="26"/>
        <v>5.6542382456897986</v>
      </c>
      <c r="AS38">
        <v>21.7033265754113</v>
      </c>
      <c r="AT38">
        <v>27.213555151515099</v>
      </c>
      <c r="AU38">
        <v>-1.9079154570904901E-3</v>
      </c>
      <c r="AV38">
        <v>78.55</v>
      </c>
      <c r="AW38">
        <v>0</v>
      </c>
      <c r="AX38">
        <v>0</v>
      </c>
      <c r="AY38">
        <f t="shared" si="27"/>
        <v>1</v>
      </c>
      <c r="AZ38">
        <f t="shared" si="28"/>
        <v>0</v>
      </c>
      <c r="BA38">
        <f t="shared" si="29"/>
        <v>52715.460146295336</v>
      </c>
      <c r="BB38" t="s">
        <v>308</v>
      </c>
      <c r="BC38">
        <v>10214.9</v>
      </c>
      <c r="BD38">
        <v>1337.4036545076499</v>
      </c>
      <c r="BE38">
        <v>3225.17</v>
      </c>
      <c r="BF38">
        <f t="shared" si="30"/>
        <v>0.58532305134065798</v>
      </c>
      <c r="BG38">
        <v>-10.2314334914194</v>
      </c>
      <c r="BH38" t="s">
        <v>394</v>
      </c>
      <c r="BI38">
        <v>10159.4</v>
      </c>
      <c r="BJ38">
        <v>820.87188000000003</v>
      </c>
      <c r="BK38">
        <v>911.95</v>
      </c>
      <c r="BL38">
        <f t="shared" si="31"/>
        <v>9.9871835078677584E-2</v>
      </c>
      <c r="BM38">
        <v>0.5</v>
      </c>
      <c r="BN38">
        <f t="shared" si="32"/>
        <v>1261.2069175353499</v>
      </c>
      <c r="BO38">
        <f t="shared" si="33"/>
        <v>-3.4867241877410722</v>
      </c>
      <c r="BP38">
        <f t="shared" si="34"/>
        <v>62.979524634088897</v>
      </c>
      <c r="BQ38">
        <f t="shared" si="35"/>
        <v>5.3478213684863352E-3</v>
      </c>
      <c r="BR38">
        <f t="shared" si="36"/>
        <v>2.5365645046329295</v>
      </c>
      <c r="BS38">
        <f t="shared" si="37"/>
        <v>651.80227942904742</v>
      </c>
      <c r="BT38" t="s">
        <v>310</v>
      </c>
      <c r="BU38">
        <v>0</v>
      </c>
      <c r="BV38">
        <f t="shared" si="38"/>
        <v>651.80227942904742</v>
      </c>
      <c r="BW38">
        <f t="shared" si="39"/>
        <v>0.28526533315527458</v>
      </c>
      <c r="BX38">
        <f t="shared" si="40"/>
        <v>0.35010154922791026</v>
      </c>
      <c r="BY38">
        <f t="shared" si="41"/>
        <v>0.89890767709123454</v>
      </c>
      <c r="BZ38">
        <f t="shared" si="42"/>
        <v>-0.21407295256494827</v>
      </c>
      <c r="CA38">
        <f t="shared" si="43"/>
        <v>1.2253741070888129</v>
      </c>
      <c r="CB38">
        <f t="shared" si="44"/>
        <v>0.2779934279371255</v>
      </c>
      <c r="CC38">
        <f t="shared" si="45"/>
        <v>0.72200657206287455</v>
      </c>
      <c r="CD38">
        <f t="shared" si="46"/>
        <v>1499.9948387096799</v>
      </c>
      <c r="CE38">
        <f t="shared" si="47"/>
        <v>1261.2069175353499</v>
      </c>
      <c r="CF38">
        <f t="shared" si="48"/>
        <v>0.8408075047913236</v>
      </c>
      <c r="CG38">
        <f t="shared" si="49"/>
        <v>0.1611584842472549</v>
      </c>
      <c r="CH38">
        <v>6</v>
      </c>
      <c r="CI38">
        <v>0.5</v>
      </c>
      <c r="CJ38" t="s">
        <v>311</v>
      </c>
      <c r="CK38">
        <v>2</v>
      </c>
      <c r="CL38" t="b">
        <v>0</v>
      </c>
      <c r="CM38">
        <v>1658770958</v>
      </c>
      <c r="CN38">
        <v>14.7267903225806</v>
      </c>
      <c r="CO38">
        <v>11.3244419354839</v>
      </c>
      <c r="CP38">
        <v>27.302116129032299</v>
      </c>
      <c r="CQ38">
        <v>21.734109677419401</v>
      </c>
      <c r="CR38">
        <v>15.7127903225806</v>
      </c>
      <c r="CS38">
        <v>27.163790322580599</v>
      </c>
      <c r="CT38">
        <v>600.01296774193497</v>
      </c>
      <c r="CU38">
        <v>100.688838709677</v>
      </c>
      <c r="CV38">
        <v>0.10005688064516099</v>
      </c>
      <c r="CW38">
        <v>29.9153129032258</v>
      </c>
      <c r="CX38">
        <v>29.906858064516101</v>
      </c>
      <c r="CY38">
        <v>999.9</v>
      </c>
      <c r="CZ38">
        <v>0</v>
      </c>
      <c r="DA38">
        <v>0</v>
      </c>
      <c r="DB38">
        <v>9997.3219354838693</v>
      </c>
      <c r="DC38">
        <v>0</v>
      </c>
      <c r="DD38">
        <v>98.046625806451601</v>
      </c>
      <c r="DE38">
        <v>1499.9948387096799</v>
      </c>
      <c r="DF38">
        <v>0.97299393548387103</v>
      </c>
      <c r="DG38">
        <v>2.7006251612903199E-2</v>
      </c>
      <c r="DH38">
        <v>0</v>
      </c>
      <c r="DI38">
        <v>820.83761290322605</v>
      </c>
      <c r="DJ38">
        <v>4.9993499999999997</v>
      </c>
      <c r="DK38">
        <v>14185.7419354839</v>
      </c>
      <c r="DL38">
        <v>14584.825806451599</v>
      </c>
      <c r="DM38">
        <v>36.751741935483899</v>
      </c>
      <c r="DN38">
        <v>38.622870967741903</v>
      </c>
      <c r="DO38">
        <v>36.888870967741902</v>
      </c>
      <c r="DP38">
        <v>37.786161290322603</v>
      </c>
      <c r="DQ38">
        <v>38.806161290322599</v>
      </c>
      <c r="DR38">
        <v>1454.62258064516</v>
      </c>
      <c r="DS38">
        <v>40.375161290322602</v>
      </c>
      <c r="DT38">
        <v>0</v>
      </c>
      <c r="DU38">
        <v>121.700000047684</v>
      </c>
      <c r="DV38">
        <v>0</v>
      </c>
      <c r="DW38">
        <v>820.87188000000003</v>
      </c>
      <c r="DX38">
        <v>5.8013846119226704</v>
      </c>
      <c r="DY38">
        <v>49.938461667491097</v>
      </c>
      <c r="DZ38">
        <v>14186.691999999999</v>
      </c>
      <c r="EA38">
        <v>15</v>
      </c>
      <c r="EB38">
        <v>1658771003.5</v>
      </c>
      <c r="EC38" t="s">
        <v>395</v>
      </c>
      <c r="ED38">
        <v>1658771003.5</v>
      </c>
      <c r="EE38">
        <v>1658769282.0999999</v>
      </c>
      <c r="EF38">
        <v>20</v>
      </c>
      <c r="EG38">
        <v>-7.0000000000000007E-2</v>
      </c>
      <c r="EH38">
        <v>-2.8000000000000001E-2</v>
      </c>
      <c r="EI38">
        <v>-0.98599999999999999</v>
      </c>
      <c r="EJ38">
        <v>0.13800000000000001</v>
      </c>
      <c r="EK38">
        <v>0</v>
      </c>
      <c r="EL38">
        <v>23</v>
      </c>
      <c r="EM38">
        <v>0.55000000000000004</v>
      </c>
      <c r="EN38">
        <v>0.02</v>
      </c>
      <c r="EO38">
        <v>100</v>
      </c>
      <c r="EP38">
        <v>100</v>
      </c>
      <c r="EQ38">
        <v>-0.98599999999999999</v>
      </c>
      <c r="ER38">
        <v>0.1384</v>
      </c>
      <c r="ES38">
        <v>-0.915030915916757</v>
      </c>
      <c r="ET38">
        <v>-1.91033734903813E-3</v>
      </c>
      <c r="EU38">
        <v>7.3450343854085902E-7</v>
      </c>
      <c r="EV38">
        <v>-7.1046937220166798E-11</v>
      </c>
      <c r="EW38">
        <v>0.13832499999999801</v>
      </c>
      <c r="EX38">
        <v>0</v>
      </c>
      <c r="EY38">
        <v>0</v>
      </c>
      <c r="EZ38">
        <v>0</v>
      </c>
      <c r="FA38">
        <v>2</v>
      </c>
      <c r="FB38">
        <v>2150</v>
      </c>
      <c r="FC38">
        <v>-1</v>
      </c>
      <c r="FD38">
        <v>-1</v>
      </c>
      <c r="FE38">
        <v>1.4</v>
      </c>
      <c r="FF38">
        <v>28.1</v>
      </c>
      <c r="FG38">
        <v>3.1738299999999997E-2</v>
      </c>
      <c r="FH38">
        <v>4.99634</v>
      </c>
      <c r="FI38">
        <v>1.5979000000000001</v>
      </c>
      <c r="FJ38">
        <v>2.3303199999999999</v>
      </c>
      <c r="FK38">
        <v>1.5942400000000001</v>
      </c>
      <c r="FL38">
        <v>2.3925800000000002</v>
      </c>
      <c r="FM38">
        <v>36.528700000000001</v>
      </c>
      <c r="FN38">
        <v>14.8413</v>
      </c>
      <c r="FO38">
        <v>18</v>
      </c>
      <c r="FP38">
        <v>623.30600000000004</v>
      </c>
      <c r="FQ38">
        <v>371.76</v>
      </c>
      <c r="FR38">
        <v>28.899799999999999</v>
      </c>
      <c r="FS38">
        <v>31.222100000000001</v>
      </c>
      <c r="FT38">
        <v>29.9998</v>
      </c>
      <c r="FU38">
        <v>31.0718</v>
      </c>
      <c r="FV38">
        <v>31.041699999999999</v>
      </c>
      <c r="FW38">
        <v>0</v>
      </c>
      <c r="FX38">
        <v>38.497199999999999</v>
      </c>
      <c r="FY38">
        <v>14.890499999999999</v>
      </c>
      <c r="FZ38">
        <v>28.948799999999999</v>
      </c>
      <c r="GA38">
        <v>64.932699999999997</v>
      </c>
      <c r="GB38">
        <v>21.778300000000002</v>
      </c>
      <c r="GC38">
        <v>99.697000000000003</v>
      </c>
      <c r="GD38">
        <v>99.771900000000002</v>
      </c>
    </row>
    <row r="39" spans="1:186" x14ac:dyDescent="0.2">
      <c r="A39">
        <v>23</v>
      </c>
      <c r="B39">
        <v>1658771113.5</v>
      </c>
      <c r="C39">
        <v>3721.5</v>
      </c>
      <c r="D39" t="s">
        <v>396</v>
      </c>
      <c r="E39" t="s">
        <v>397</v>
      </c>
      <c r="F39">
        <v>5</v>
      </c>
      <c r="G39" t="s">
        <v>307</v>
      </c>
      <c r="H39" t="s">
        <v>367</v>
      </c>
      <c r="I39" t="s">
        <v>368</v>
      </c>
      <c r="J39">
        <v>29.8</v>
      </c>
      <c r="K39">
        <v>29.9</v>
      </c>
      <c r="L39" t="s">
        <v>369</v>
      </c>
      <c r="M39">
        <v>1658771105.5</v>
      </c>
      <c r="N39">
        <f t="shared" si="0"/>
        <v>5.6085687243794119E-3</v>
      </c>
      <c r="O39">
        <f t="shared" si="1"/>
        <v>5.6085687243794116</v>
      </c>
      <c r="P39">
        <f t="shared" si="2"/>
        <v>16.676198052217849</v>
      </c>
      <c r="Q39">
        <f t="shared" si="3"/>
        <v>399.108580645161</v>
      </c>
      <c r="R39">
        <f t="shared" si="4"/>
        <v>318.06339920689851</v>
      </c>
      <c r="S39">
        <f t="shared" si="5"/>
        <v>32.057451333467611</v>
      </c>
      <c r="T39">
        <f t="shared" si="6"/>
        <v>40.225954739542011</v>
      </c>
      <c r="U39">
        <f t="shared" si="7"/>
        <v>0.39220881793434409</v>
      </c>
      <c r="V39">
        <f t="shared" si="8"/>
        <v>2.9421785674459504</v>
      </c>
      <c r="W39">
        <f t="shared" si="9"/>
        <v>0.36530606387748693</v>
      </c>
      <c r="X39">
        <f t="shared" si="10"/>
        <v>0.23057943592307245</v>
      </c>
      <c r="Y39">
        <f t="shared" si="11"/>
        <v>241.72890897000048</v>
      </c>
      <c r="Z39">
        <f t="shared" si="12"/>
        <v>30.001927289011782</v>
      </c>
      <c r="AA39">
        <f t="shared" si="13"/>
        <v>30.001927289011782</v>
      </c>
      <c r="AB39">
        <f t="shared" si="14"/>
        <v>4.2609214350637954</v>
      </c>
      <c r="AC39">
        <f t="shared" si="15"/>
        <v>64.826977801304722</v>
      </c>
      <c r="AD39">
        <f t="shared" si="16"/>
        <v>2.7674469097683616</v>
      </c>
      <c r="AE39">
        <f t="shared" si="17"/>
        <v>4.2689741271768238</v>
      </c>
      <c r="AF39">
        <f t="shared" si="18"/>
        <v>1.4934745252954338</v>
      </c>
      <c r="AG39">
        <f t="shared" si="19"/>
        <v>-247.33788074513205</v>
      </c>
      <c r="AH39">
        <f t="shared" si="20"/>
        <v>5.2147393724361937</v>
      </c>
      <c r="AI39">
        <f t="shared" si="21"/>
        <v>0.39416825252828425</v>
      </c>
      <c r="AJ39">
        <f t="shared" si="22"/>
        <v>-6.4150167096599375E-5</v>
      </c>
      <c r="AK39">
        <f t="shared" si="23"/>
        <v>16.676198052217849</v>
      </c>
      <c r="AL39">
        <f t="shared" si="24"/>
        <v>5.6085687243794116</v>
      </c>
      <c r="AM39">
        <f t="shared" si="25"/>
        <v>16.738409368813791</v>
      </c>
      <c r="AN39">
        <v>427.60579078572999</v>
      </c>
      <c r="AO39">
        <v>410.45936969696999</v>
      </c>
      <c r="AP39">
        <v>7.06692082201786E-3</v>
      </c>
      <c r="AQ39">
        <v>67.010596613022798</v>
      </c>
      <c r="AR39">
        <f t="shared" si="26"/>
        <v>5.6134726497804701</v>
      </c>
      <c r="AS39">
        <v>21.998341765194802</v>
      </c>
      <c r="AT39">
        <v>27.4577884848485</v>
      </c>
      <c r="AU39">
        <v>-2.6640026639816901E-5</v>
      </c>
      <c r="AV39">
        <v>78.55</v>
      </c>
      <c r="AW39">
        <v>0</v>
      </c>
      <c r="AX39">
        <v>0</v>
      </c>
      <c r="AY39">
        <f t="shared" si="27"/>
        <v>1</v>
      </c>
      <c r="AZ39">
        <f t="shared" si="28"/>
        <v>0</v>
      </c>
      <c r="BA39">
        <f t="shared" si="29"/>
        <v>52724.717056489666</v>
      </c>
      <c r="BB39" t="s">
        <v>308</v>
      </c>
      <c r="BC39">
        <v>10214.9</v>
      </c>
      <c r="BD39">
        <v>1337.4036545076499</v>
      </c>
      <c r="BE39">
        <v>3225.17</v>
      </c>
      <c r="BF39">
        <f t="shared" si="30"/>
        <v>0.58532305134065798</v>
      </c>
      <c r="BG39">
        <v>-10.2314334914194</v>
      </c>
      <c r="BH39" t="s">
        <v>398</v>
      </c>
      <c r="BI39">
        <v>10160.200000000001</v>
      </c>
      <c r="BJ39">
        <v>799.167423076923</v>
      </c>
      <c r="BK39">
        <v>971.29</v>
      </c>
      <c r="BL39">
        <f t="shared" si="31"/>
        <v>0.17721028418194051</v>
      </c>
      <c r="BM39">
        <v>0.5</v>
      </c>
      <c r="BN39">
        <f t="shared" si="32"/>
        <v>1261.1673575475522</v>
      </c>
      <c r="BO39">
        <f t="shared" si="33"/>
        <v>16.676198052217849</v>
      </c>
      <c r="BP39">
        <f t="shared" si="34"/>
        <v>111.74591291599435</v>
      </c>
      <c r="BQ39">
        <f t="shared" si="35"/>
        <v>2.1335496342025091E-2</v>
      </c>
      <c r="BR39">
        <f t="shared" si="36"/>
        <v>2.320501600963667</v>
      </c>
      <c r="BS39">
        <f t="shared" si="37"/>
        <v>681.56343247514428</v>
      </c>
      <c r="BT39" t="s">
        <v>310</v>
      </c>
      <c r="BU39">
        <v>0</v>
      </c>
      <c r="BV39">
        <f t="shared" si="38"/>
        <v>681.56343247514428</v>
      </c>
      <c r="BW39">
        <f t="shared" si="39"/>
        <v>0.29829048741864495</v>
      </c>
      <c r="BX39">
        <f t="shared" si="40"/>
        <v>0.59408627380473333</v>
      </c>
      <c r="BY39">
        <f t="shared" si="41"/>
        <v>0.88609615526870422</v>
      </c>
      <c r="BZ39">
        <f t="shared" si="42"/>
        <v>-0.47013427334347202</v>
      </c>
      <c r="CA39">
        <f t="shared" si="43"/>
        <v>1.1939401321471081</v>
      </c>
      <c r="CB39">
        <f t="shared" si="44"/>
        <v>0.50666164344107467</v>
      </c>
      <c r="CC39">
        <f t="shared" si="45"/>
        <v>0.49333835655892533</v>
      </c>
      <c r="CD39">
        <f t="shared" si="46"/>
        <v>1499.94806451613</v>
      </c>
      <c r="CE39">
        <f t="shared" si="47"/>
        <v>1261.1673575475522</v>
      </c>
      <c r="CF39">
        <f t="shared" si="48"/>
        <v>0.84080735018941721</v>
      </c>
      <c r="CG39">
        <f t="shared" si="49"/>
        <v>0.16115818586557534</v>
      </c>
      <c r="CH39">
        <v>6</v>
      </c>
      <c r="CI39">
        <v>0.5</v>
      </c>
      <c r="CJ39" t="s">
        <v>311</v>
      </c>
      <c r="CK39">
        <v>2</v>
      </c>
      <c r="CL39" t="b">
        <v>0</v>
      </c>
      <c r="CM39">
        <v>1658771105.5</v>
      </c>
      <c r="CN39">
        <v>399.108580645161</v>
      </c>
      <c r="CO39">
        <v>418.02309677419402</v>
      </c>
      <c r="CP39">
        <v>27.4576903225806</v>
      </c>
      <c r="CQ39">
        <v>22.003151612903199</v>
      </c>
      <c r="CR39">
        <v>400.31258064516101</v>
      </c>
      <c r="CS39">
        <v>27.319364516128999</v>
      </c>
      <c r="CT39">
        <v>600.00348387096801</v>
      </c>
      <c r="CU39">
        <v>100.68954838709701</v>
      </c>
      <c r="CV39">
        <v>9.9952741935483896E-2</v>
      </c>
      <c r="CW39">
        <v>30.034803225806399</v>
      </c>
      <c r="CX39">
        <v>30.017374193548399</v>
      </c>
      <c r="CY39">
        <v>999.9</v>
      </c>
      <c r="CZ39">
        <v>0</v>
      </c>
      <c r="DA39">
        <v>0</v>
      </c>
      <c r="DB39">
        <v>10003.1912903226</v>
      </c>
      <c r="DC39">
        <v>0</v>
      </c>
      <c r="DD39">
        <v>106.173277419355</v>
      </c>
      <c r="DE39">
        <v>1499.94806451613</v>
      </c>
      <c r="DF39">
        <v>0.97299848387096799</v>
      </c>
      <c r="DG39">
        <v>2.7001535483870999E-2</v>
      </c>
      <c r="DH39">
        <v>0</v>
      </c>
      <c r="DI39">
        <v>799.08809677419299</v>
      </c>
      <c r="DJ39">
        <v>4.9993499999999997</v>
      </c>
      <c r="DK39">
        <v>13872.1129032258</v>
      </c>
      <c r="DL39">
        <v>14584.412903225801</v>
      </c>
      <c r="DM39">
        <v>36.380838709677398</v>
      </c>
      <c r="DN39">
        <v>38.271903225806398</v>
      </c>
      <c r="DO39">
        <v>36.612709677419403</v>
      </c>
      <c r="DP39">
        <v>37.374838709677398</v>
      </c>
      <c r="DQ39">
        <v>38.298161290322597</v>
      </c>
      <c r="DR39">
        <v>1454.5832258064499</v>
      </c>
      <c r="DS39">
        <v>40.366129032258002</v>
      </c>
      <c r="DT39">
        <v>0</v>
      </c>
      <c r="DU39">
        <v>146.299999952316</v>
      </c>
      <c r="DV39">
        <v>0</v>
      </c>
      <c r="DW39">
        <v>799.167423076923</v>
      </c>
      <c r="DX39">
        <v>18.488307662952199</v>
      </c>
      <c r="DY39">
        <v>341.40170903930698</v>
      </c>
      <c r="DZ39">
        <v>13873.515384615401</v>
      </c>
      <c r="EA39">
        <v>15</v>
      </c>
      <c r="EB39">
        <v>1658771149.5</v>
      </c>
      <c r="EC39" t="s">
        <v>399</v>
      </c>
      <c r="ED39">
        <v>1658771149.5</v>
      </c>
      <c r="EE39">
        <v>1658769282.0999999</v>
      </c>
      <c r="EF39">
        <v>21</v>
      </c>
      <c r="EG39">
        <v>0.44400000000000001</v>
      </c>
      <c r="EH39">
        <v>-2.8000000000000001E-2</v>
      </c>
      <c r="EI39">
        <v>-1.204</v>
      </c>
      <c r="EJ39">
        <v>0.13800000000000001</v>
      </c>
      <c r="EK39">
        <v>408</v>
      </c>
      <c r="EL39">
        <v>23</v>
      </c>
      <c r="EM39">
        <v>0.28000000000000003</v>
      </c>
      <c r="EN39">
        <v>0.02</v>
      </c>
      <c r="EO39">
        <v>100</v>
      </c>
      <c r="EP39">
        <v>100</v>
      </c>
      <c r="EQ39">
        <v>-1.204</v>
      </c>
      <c r="ER39">
        <v>0.13830000000000001</v>
      </c>
      <c r="ES39">
        <v>-0.98465265477153097</v>
      </c>
      <c r="ET39">
        <v>-1.91033734903813E-3</v>
      </c>
      <c r="EU39">
        <v>7.3450343854085902E-7</v>
      </c>
      <c r="EV39">
        <v>-7.1046937220166798E-11</v>
      </c>
      <c r="EW39">
        <v>0.13832499999999801</v>
      </c>
      <c r="EX39">
        <v>0</v>
      </c>
      <c r="EY39">
        <v>0</v>
      </c>
      <c r="EZ39">
        <v>0</v>
      </c>
      <c r="FA39">
        <v>2</v>
      </c>
      <c r="FB39">
        <v>2150</v>
      </c>
      <c r="FC39">
        <v>-1</v>
      </c>
      <c r="FD39">
        <v>-1</v>
      </c>
      <c r="FE39">
        <v>1.8</v>
      </c>
      <c r="FF39">
        <v>30.5</v>
      </c>
      <c r="FG39">
        <v>1.0607899999999999</v>
      </c>
      <c r="FH39">
        <v>2.4340799999999998</v>
      </c>
      <c r="FI39">
        <v>1.5979000000000001</v>
      </c>
      <c r="FJ39">
        <v>2.3303199999999999</v>
      </c>
      <c r="FK39">
        <v>1.5942400000000001</v>
      </c>
      <c r="FL39">
        <v>2.3901400000000002</v>
      </c>
      <c r="FM39">
        <v>36.552300000000002</v>
      </c>
      <c r="FN39">
        <v>14.8325</v>
      </c>
      <c r="FO39">
        <v>18</v>
      </c>
      <c r="FP39">
        <v>623.54999999999995</v>
      </c>
      <c r="FQ39">
        <v>372.65600000000001</v>
      </c>
      <c r="FR39">
        <v>29.325299999999999</v>
      </c>
      <c r="FS39">
        <v>31.175799999999999</v>
      </c>
      <c r="FT39">
        <v>30.000599999999999</v>
      </c>
      <c r="FU39">
        <v>31.010300000000001</v>
      </c>
      <c r="FV39">
        <v>30.9816</v>
      </c>
      <c r="FW39">
        <v>21.247199999999999</v>
      </c>
      <c r="FX39">
        <v>36.803400000000003</v>
      </c>
      <c r="FY39">
        <v>10.724600000000001</v>
      </c>
      <c r="FZ39">
        <v>29.313300000000002</v>
      </c>
      <c r="GA39">
        <v>418.14800000000002</v>
      </c>
      <c r="GB39">
        <v>22.041499999999999</v>
      </c>
      <c r="GC39">
        <v>99.709299999999999</v>
      </c>
      <c r="GD39">
        <v>99.781899999999993</v>
      </c>
    </row>
    <row r="40" spans="1:186" x14ac:dyDescent="0.2">
      <c r="A40">
        <v>24</v>
      </c>
      <c r="B40">
        <v>1658771226.5</v>
      </c>
      <c r="C40">
        <v>3834.5</v>
      </c>
      <c r="D40" t="s">
        <v>400</v>
      </c>
      <c r="E40" t="s">
        <v>401</v>
      </c>
      <c r="F40">
        <v>5</v>
      </c>
      <c r="G40" t="s">
        <v>307</v>
      </c>
      <c r="H40" t="s">
        <v>367</v>
      </c>
      <c r="I40" t="s">
        <v>368</v>
      </c>
      <c r="J40">
        <v>29.8</v>
      </c>
      <c r="K40">
        <v>29.9</v>
      </c>
      <c r="L40" t="s">
        <v>369</v>
      </c>
      <c r="M40">
        <v>1658771218.5</v>
      </c>
      <c r="N40">
        <f t="shared" si="0"/>
        <v>5.7048043292072925E-3</v>
      </c>
      <c r="O40">
        <f t="shared" si="1"/>
        <v>5.7048043292072927</v>
      </c>
      <c r="P40">
        <f t="shared" si="2"/>
        <v>17.393231313659747</v>
      </c>
      <c r="Q40">
        <f t="shared" si="3"/>
        <v>399.78945161290301</v>
      </c>
      <c r="R40">
        <f t="shared" si="4"/>
        <v>318.36404510585163</v>
      </c>
      <c r="S40">
        <f t="shared" si="5"/>
        <v>32.08678325098758</v>
      </c>
      <c r="T40">
        <f t="shared" si="6"/>
        <v>40.293361254626873</v>
      </c>
      <c r="U40">
        <f t="shared" si="7"/>
        <v>0.40705177270881732</v>
      </c>
      <c r="V40">
        <f t="shared" si="8"/>
        <v>2.9412015126707649</v>
      </c>
      <c r="W40">
        <f t="shared" si="9"/>
        <v>0.37814578736624854</v>
      </c>
      <c r="X40">
        <f t="shared" si="10"/>
        <v>0.23876692467644423</v>
      </c>
      <c r="Y40">
        <f t="shared" si="11"/>
        <v>241.72885345915327</v>
      </c>
      <c r="Z40">
        <f t="shared" si="12"/>
        <v>30.023584033696384</v>
      </c>
      <c r="AA40">
        <f t="shared" si="13"/>
        <v>30.023584033696384</v>
      </c>
      <c r="AB40">
        <f t="shared" si="14"/>
        <v>4.2662245882612231</v>
      </c>
      <c r="AC40">
        <f t="shared" si="15"/>
        <v>65.391772044039257</v>
      </c>
      <c r="AD40">
        <f t="shared" si="16"/>
        <v>2.7990284013386222</v>
      </c>
      <c r="AE40">
        <f t="shared" si="17"/>
        <v>4.2803984566339119</v>
      </c>
      <c r="AF40">
        <f t="shared" si="18"/>
        <v>1.4671961869226009</v>
      </c>
      <c r="AG40">
        <f t="shared" si="19"/>
        <v>-251.5818709180416</v>
      </c>
      <c r="AH40">
        <f t="shared" si="20"/>
        <v>9.1599771966682262</v>
      </c>
      <c r="AI40">
        <f t="shared" si="21"/>
        <v>0.6928421462458495</v>
      </c>
      <c r="AJ40">
        <f t="shared" si="22"/>
        <v>-1.981159742534544E-4</v>
      </c>
      <c r="AK40">
        <f t="shared" si="23"/>
        <v>17.393231313659747</v>
      </c>
      <c r="AL40">
        <f t="shared" si="24"/>
        <v>5.7048043292072927</v>
      </c>
      <c r="AM40">
        <f t="shared" si="25"/>
        <v>17.477849260123602</v>
      </c>
      <c r="AN40">
        <v>429.07149425544497</v>
      </c>
      <c r="AO40">
        <v>411.20274545454498</v>
      </c>
      <c r="AP40">
        <v>-1.3422601593544401E-3</v>
      </c>
      <c r="AQ40">
        <v>67.050621958093302</v>
      </c>
      <c r="AR40">
        <f t="shared" si="26"/>
        <v>5.6373105284364415</v>
      </c>
      <c r="AS40">
        <v>22.198988846233799</v>
      </c>
      <c r="AT40">
        <v>27.687642424242402</v>
      </c>
      <c r="AU40">
        <v>-1.4436993309719301E-3</v>
      </c>
      <c r="AV40">
        <v>78.55</v>
      </c>
      <c r="AW40">
        <v>0</v>
      </c>
      <c r="AX40">
        <v>0</v>
      </c>
      <c r="AY40">
        <f t="shared" si="27"/>
        <v>1</v>
      </c>
      <c r="AZ40">
        <f t="shared" si="28"/>
        <v>0</v>
      </c>
      <c r="BA40">
        <f t="shared" si="29"/>
        <v>52688.460782824215</v>
      </c>
      <c r="BB40" t="s">
        <v>308</v>
      </c>
      <c r="BC40">
        <v>10214.9</v>
      </c>
      <c r="BD40">
        <v>1337.4036545076499</v>
      </c>
      <c r="BE40">
        <v>3225.17</v>
      </c>
      <c r="BF40">
        <f t="shared" si="30"/>
        <v>0.58532305134065798</v>
      </c>
      <c r="BG40">
        <v>-10.2314334914194</v>
      </c>
      <c r="BH40" t="s">
        <v>402</v>
      </c>
      <c r="BI40">
        <v>10144.700000000001</v>
      </c>
      <c r="BJ40">
        <v>799.86443999999995</v>
      </c>
      <c r="BK40">
        <v>983.9</v>
      </c>
      <c r="BL40">
        <f t="shared" si="31"/>
        <v>0.18704701697326964</v>
      </c>
      <c r="BM40">
        <v>0.5</v>
      </c>
      <c r="BN40">
        <f t="shared" si="32"/>
        <v>1261.1663516168114</v>
      </c>
      <c r="BO40">
        <f t="shared" si="33"/>
        <v>17.393231313659747</v>
      </c>
      <c r="BP40">
        <f t="shared" si="34"/>
        <v>117.94870198849314</v>
      </c>
      <c r="BQ40">
        <f t="shared" si="35"/>
        <v>2.1904061085727837E-2</v>
      </c>
      <c r="BR40">
        <f t="shared" si="36"/>
        <v>2.2779449131009248</v>
      </c>
      <c r="BS40">
        <f t="shared" si="37"/>
        <v>687.74859623526334</v>
      </c>
      <c r="BT40" t="s">
        <v>310</v>
      </c>
      <c r="BU40">
        <v>0</v>
      </c>
      <c r="BV40">
        <f t="shared" si="38"/>
        <v>687.74859623526334</v>
      </c>
      <c r="BW40">
        <f t="shared" si="39"/>
        <v>0.30099746291771179</v>
      </c>
      <c r="BX40">
        <f t="shared" si="40"/>
        <v>0.62142389892636907</v>
      </c>
      <c r="BY40">
        <f t="shared" si="41"/>
        <v>0.88328647211482458</v>
      </c>
      <c r="BZ40">
        <f t="shared" si="42"/>
        <v>-0.5206044057912772</v>
      </c>
      <c r="CA40">
        <f t="shared" si="43"/>
        <v>1.1872602800403522</v>
      </c>
      <c r="CB40">
        <f t="shared" si="44"/>
        <v>0.53431980818356484</v>
      </c>
      <c r="CC40">
        <f t="shared" si="45"/>
        <v>0.46568019181643516</v>
      </c>
      <c r="CD40">
        <f t="shared" si="46"/>
        <v>1499.94677419355</v>
      </c>
      <c r="CE40">
        <f t="shared" si="47"/>
        <v>1261.1663516168114</v>
      </c>
      <c r="CF40">
        <f t="shared" si="48"/>
        <v>0.84080740284593136</v>
      </c>
      <c r="CG40">
        <f t="shared" si="49"/>
        <v>0.16115828749264743</v>
      </c>
      <c r="CH40">
        <v>6</v>
      </c>
      <c r="CI40">
        <v>0.5</v>
      </c>
      <c r="CJ40" t="s">
        <v>311</v>
      </c>
      <c r="CK40">
        <v>2</v>
      </c>
      <c r="CL40" t="b">
        <v>0</v>
      </c>
      <c r="CM40">
        <v>1658771218.5</v>
      </c>
      <c r="CN40">
        <v>399.78945161290301</v>
      </c>
      <c r="CO40">
        <v>419.46296774193598</v>
      </c>
      <c r="CP40">
        <v>27.771870967741901</v>
      </c>
      <c r="CQ40">
        <v>22.225622580645201</v>
      </c>
      <c r="CR40">
        <v>401.037451612903</v>
      </c>
      <c r="CS40">
        <v>27.6335612903226</v>
      </c>
      <c r="CT40">
        <v>600.01329032258104</v>
      </c>
      <c r="CU40">
        <v>100.686451612903</v>
      </c>
      <c r="CV40">
        <v>0.100002587096774</v>
      </c>
      <c r="CW40">
        <v>30.081351612903202</v>
      </c>
      <c r="CX40">
        <v>30.062158064516101</v>
      </c>
      <c r="CY40">
        <v>999.9</v>
      </c>
      <c r="CZ40">
        <v>0</v>
      </c>
      <c r="DA40">
        <v>0</v>
      </c>
      <c r="DB40">
        <v>9997.9409677419408</v>
      </c>
      <c r="DC40">
        <v>0</v>
      </c>
      <c r="DD40">
        <v>99.244703225806504</v>
      </c>
      <c r="DE40">
        <v>1499.94677419355</v>
      </c>
      <c r="DF40">
        <v>0.97299641935483905</v>
      </c>
      <c r="DG40">
        <v>2.7003480645161299E-2</v>
      </c>
      <c r="DH40">
        <v>0</v>
      </c>
      <c r="DI40">
        <v>799.943451612903</v>
      </c>
      <c r="DJ40">
        <v>4.9993499999999997</v>
      </c>
      <c r="DK40">
        <v>13963.896774193599</v>
      </c>
      <c r="DL40">
        <v>14584.3870967742</v>
      </c>
      <c r="DM40">
        <v>38.8606129032258</v>
      </c>
      <c r="DN40">
        <v>40.3827741935484</v>
      </c>
      <c r="DO40">
        <v>38.701322580645197</v>
      </c>
      <c r="DP40">
        <v>39.995774193548399</v>
      </c>
      <c r="DQ40">
        <v>40.511838709677399</v>
      </c>
      <c r="DR40">
        <v>1454.57870967742</v>
      </c>
      <c r="DS40">
        <v>40.368709677419297</v>
      </c>
      <c r="DT40">
        <v>0</v>
      </c>
      <c r="DU40">
        <v>112</v>
      </c>
      <c r="DV40">
        <v>0</v>
      </c>
      <c r="DW40">
        <v>799.86443999999995</v>
      </c>
      <c r="DX40">
        <v>-4.8163846241589701</v>
      </c>
      <c r="DY40">
        <v>19.453846363077499</v>
      </c>
      <c r="DZ40">
        <v>13963.556</v>
      </c>
      <c r="EA40">
        <v>15</v>
      </c>
      <c r="EB40">
        <v>1658771251.0999999</v>
      </c>
      <c r="EC40" t="s">
        <v>403</v>
      </c>
      <c r="ED40">
        <v>1658771251.0999999</v>
      </c>
      <c r="EE40">
        <v>1658769282.0999999</v>
      </c>
      <c r="EF40">
        <v>22</v>
      </c>
      <c r="EG40">
        <v>-3.6999999999999998E-2</v>
      </c>
      <c r="EH40">
        <v>-2.8000000000000001E-2</v>
      </c>
      <c r="EI40">
        <v>-1.248</v>
      </c>
      <c r="EJ40">
        <v>0.13800000000000001</v>
      </c>
      <c r="EK40">
        <v>411</v>
      </c>
      <c r="EL40">
        <v>23</v>
      </c>
      <c r="EM40">
        <v>0.39</v>
      </c>
      <c r="EN40">
        <v>0.02</v>
      </c>
      <c r="EO40">
        <v>100</v>
      </c>
      <c r="EP40">
        <v>100</v>
      </c>
      <c r="EQ40">
        <v>-1.248</v>
      </c>
      <c r="ER40">
        <v>0.13830000000000001</v>
      </c>
      <c r="ES40">
        <v>-0.54046007821300401</v>
      </c>
      <c r="ET40">
        <v>-1.91033734903813E-3</v>
      </c>
      <c r="EU40">
        <v>7.3450343854085902E-7</v>
      </c>
      <c r="EV40">
        <v>-7.1046937220166798E-11</v>
      </c>
      <c r="EW40">
        <v>0.13832499999999801</v>
      </c>
      <c r="EX40">
        <v>0</v>
      </c>
      <c r="EY40">
        <v>0</v>
      </c>
      <c r="EZ40">
        <v>0</v>
      </c>
      <c r="FA40">
        <v>2</v>
      </c>
      <c r="FB40">
        <v>2150</v>
      </c>
      <c r="FC40">
        <v>-1</v>
      </c>
      <c r="FD40">
        <v>-1</v>
      </c>
      <c r="FE40">
        <v>1.3</v>
      </c>
      <c r="FF40">
        <v>32.4</v>
      </c>
      <c r="FG40">
        <v>1.0632299999999999</v>
      </c>
      <c r="FH40">
        <v>2.4194300000000002</v>
      </c>
      <c r="FI40">
        <v>1.5979000000000001</v>
      </c>
      <c r="FJ40">
        <v>2.3315399999999999</v>
      </c>
      <c r="FK40">
        <v>1.5942400000000001</v>
      </c>
      <c r="FL40">
        <v>2.3962400000000001</v>
      </c>
      <c r="FM40">
        <v>36.575899999999997</v>
      </c>
      <c r="FN40">
        <v>14.8062</v>
      </c>
      <c r="FO40">
        <v>18</v>
      </c>
      <c r="FP40">
        <v>622.12300000000005</v>
      </c>
      <c r="FQ40">
        <v>371.93400000000003</v>
      </c>
      <c r="FR40">
        <v>27.7575</v>
      </c>
      <c r="FS40">
        <v>31.261700000000001</v>
      </c>
      <c r="FT40">
        <v>30.0001</v>
      </c>
      <c r="FU40">
        <v>31.050899999999999</v>
      </c>
      <c r="FV40">
        <v>31.023900000000001</v>
      </c>
      <c r="FW40">
        <v>21.297899999999998</v>
      </c>
      <c r="FX40">
        <v>36.634300000000003</v>
      </c>
      <c r="FY40">
        <v>7.8994799999999996</v>
      </c>
      <c r="FZ40">
        <v>27.769200000000001</v>
      </c>
      <c r="GA40">
        <v>419.68599999999998</v>
      </c>
      <c r="GB40">
        <v>21.973700000000001</v>
      </c>
      <c r="GC40">
        <v>99.685900000000004</v>
      </c>
      <c r="GD40">
        <v>99.756699999999995</v>
      </c>
    </row>
    <row r="41" spans="1:186" x14ac:dyDescent="0.2">
      <c r="A41">
        <v>25</v>
      </c>
      <c r="B41">
        <v>1658771343.0999999</v>
      </c>
      <c r="C41">
        <v>3951.0999999046298</v>
      </c>
      <c r="D41" t="s">
        <v>404</v>
      </c>
      <c r="E41" t="s">
        <v>405</v>
      </c>
      <c r="F41">
        <v>5</v>
      </c>
      <c r="G41" t="s">
        <v>307</v>
      </c>
      <c r="H41" t="s">
        <v>367</v>
      </c>
      <c r="I41" t="s">
        <v>368</v>
      </c>
      <c r="J41">
        <v>29.8</v>
      </c>
      <c r="K41">
        <v>29.9</v>
      </c>
      <c r="L41" t="s">
        <v>369</v>
      </c>
      <c r="M41">
        <v>1658771335.0999999</v>
      </c>
      <c r="N41">
        <f t="shared" si="0"/>
        <v>5.8945362203300794E-3</v>
      </c>
      <c r="O41">
        <f t="shared" si="1"/>
        <v>5.8945362203300791</v>
      </c>
      <c r="P41">
        <f t="shared" si="2"/>
        <v>22.749006281823178</v>
      </c>
      <c r="Q41">
        <f t="shared" si="3"/>
        <v>598.49158064516098</v>
      </c>
      <c r="R41">
        <f t="shared" si="4"/>
        <v>491.27172399936313</v>
      </c>
      <c r="S41">
        <f t="shared" si="5"/>
        <v>49.514801227197395</v>
      </c>
      <c r="T41">
        <f t="shared" si="6"/>
        <v>60.321386727795357</v>
      </c>
      <c r="U41">
        <f t="shared" si="7"/>
        <v>0.41315510975658437</v>
      </c>
      <c r="V41">
        <f t="shared" si="8"/>
        <v>2.9416309709296344</v>
      </c>
      <c r="W41">
        <f t="shared" si="9"/>
        <v>0.38341374538728834</v>
      </c>
      <c r="X41">
        <f t="shared" si="10"/>
        <v>0.24212708102186703</v>
      </c>
      <c r="Y41">
        <f t="shared" si="11"/>
        <v>241.73406238944091</v>
      </c>
      <c r="Z41">
        <f t="shared" si="12"/>
        <v>29.870478043274655</v>
      </c>
      <c r="AA41">
        <f t="shared" si="13"/>
        <v>29.870478043274655</v>
      </c>
      <c r="AB41">
        <f t="shared" si="14"/>
        <v>4.2288561477596289</v>
      </c>
      <c r="AC41">
        <f t="shared" si="15"/>
        <v>64.228633918056104</v>
      </c>
      <c r="AD41">
        <f t="shared" si="16"/>
        <v>2.7328571975438911</v>
      </c>
      <c r="AE41">
        <f t="shared" si="17"/>
        <v>4.2548891838965668</v>
      </c>
      <c r="AF41">
        <f t="shared" si="18"/>
        <v>1.4959989502157378</v>
      </c>
      <c r="AG41">
        <f t="shared" si="19"/>
        <v>-259.94904731655652</v>
      </c>
      <c r="AH41">
        <f t="shared" si="20"/>
        <v>16.93518225170012</v>
      </c>
      <c r="AI41">
        <f t="shared" si="21"/>
        <v>1.2791262211735603</v>
      </c>
      <c r="AJ41">
        <f t="shared" si="22"/>
        <v>-6.7645424193329973E-4</v>
      </c>
      <c r="AK41">
        <f t="shared" si="23"/>
        <v>22.749006281823178</v>
      </c>
      <c r="AL41">
        <f t="shared" si="24"/>
        <v>5.8945362203300791</v>
      </c>
      <c r="AM41">
        <f t="shared" si="25"/>
        <v>22.800944798479762</v>
      </c>
      <c r="AN41">
        <v>638.72396339965496</v>
      </c>
      <c r="AO41">
        <v>615.43513939393904</v>
      </c>
      <c r="AP41">
        <v>-2.2407945249200301E-3</v>
      </c>
      <c r="AQ41">
        <v>67.014864339234407</v>
      </c>
      <c r="AR41">
        <f t="shared" si="26"/>
        <v>5.882225088437119</v>
      </c>
      <c r="AS41">
        <v>21.3555613567965</v>
      </c>
      <c r="AT41">
        <v>27.079780606060599</v>
      </c>
      <c r="AU41">
        <v>-2.5739605579603702E-4</v>
      </c>
      <c r="AV41">
        <v>78.55</v>
      </c>
      <c r="AW41">
        <v>0</v>
      </c>
      <c r="AX41">
        <v>0</v>
      </c>
      <c r="AY41">
        <f t="shared" si="27"/>
        <v>1</v>
      </c>
      <c r="AZ41">
        <f t="shared" si="28"/>
        <v>0</v>
      </c>
      <c r="BA41">
        <f t="shared" si="29"/>
        <v>52718.96962286668</v>
      </c>
      <c r="BB41" t="s">
        <v>308</v>
      </c>
      <c r="BC41">
        <v>10214.9</v>
      </c>
      <c r="BD41">
        <v>1337.4036545076499</v>
      </c>
      <c r="BE41">
        <v>3225.17</v>
      </c>
      <c r="BF41">
        <f t="shared" si="30"/>
        <v>0.58532305134065798</v>
      </c>
      <c r="BG41">
        <v>-10.2314334914194</v>
      </c>
      <c r="BH41" t="s">
        <v>406</v>
      </c>
      <c r="BI41">
        <v>10135.299999999999</v>
      </c>
      <c r="BJ41">
        <v>817.91876923076904</v>
      </c>
      <c r="BK41">
        <v>1022.1</v>
      </c>
      <c r="BL41">
        <f t="shared" si="31"/>
        <v>0.19976639347346736</v>
      </c>
      <c r="BM41">
        <v>0.5</v>
      </c>
      <c r="BN41">
        <f t="shared" si="32"/>
        <v>1261.1951898056598</v>
      </c>
      <c r="BO41">
        <f t="shared" si="33"/>
        <v>22.749006281823178</v>
      </c>
      <c r="BP41">
        <f t="shared" si="34"/>
        <v>125.97220726678088</v>
      </c>
      <c r="BQ41">
        <f t="shared" si="35"/>
        <v>2.615014713013979E-2</v>
      </c>
      <c r="BR41">
        <f t="shared" si="36"/>
        <v>2.1554348889541144</v>
      </c>
      <c r="BS41">
        <f t="shared" si="37"/>
        <v>706.19768918037198</v>
      </c>
      <c r="BT41" t="s">
        <v>310</v>
      </c>
      <c r="BU41">
        <v>0</v>
      </c>
      <c r="BV41">
        <f t="shared" si="38"/>
        <v>706.19768918037198</v>
      </c>
      <c r="BW41">
        <f t="shared" si="39"/>
        <v>0.30907182351983953</v>
      </c>
      <c r="BX41">
        <f t="shared" si="40"/>
        <v>0.64634294772795475</v>
      </c>
      <c r="BY41">
        <f t="shared" si="41"/>
        <v>0.87459079662656591</v>
      </c>
      <c r="BZ41">
        <f t="shared" si="42"/>
        <v>-0.64757013707329913</v>
      </c>
      <c r="CA41">
        <f t="shared" si="43"/>
        <v>1.1670247248874517</v>
      </c>
      <c r="CB41">
        <f t="shared" si="44"/>
        <v>0.55805773540664294</v>
      </c>
      <c r="CC41">
        <f t="shared" si="45"/>
        <v>0.44194226459335706</v>
      </c>
      <c r="CD41">
        <f t="shared" si="46"/>
        <v>1499.98129032258</v>
      </c>
      <c r="CE41">
        <f t="shared" si="47"/>
        <v>1261.1951898056598</v>
      </c>
      <c r="CF41">
        <f t="shared" si="48"/>
        <v>0.84080728069243593</v>
      </c>
      <c r="CG41">
        <f t="shared" si="49"/>
        <v>0.16115805173640169</v>
      </c>
      <c r="CH41">
        <v>6</v>
      </c>
      <c r="CI41">
        <v>0.5</v>
      </c>
      <c r="CJ41" t="s">
        <v>311</v>
      </c>
      <c r="CK41">
        <v>2</v>
      </c>
      <c r="CL41" t="b">
        <v>0</v>
      </c>
      <c r="CM41">
        <v>1658771335.0999999</v>
      </c>
      <c r="CN41">
        <v>598.49158064516098</v>
      </c>
      <c r="CO41">
        <v>624.768129032258</v>
      </c>
      <c r="CP41">
        <v>27.114629032258101</v>
      </c>
      <c r="CQ41">
        <v>21.379983870967699</v>
      </c>
      <c r="CR41">
        <v>599.87858064516104</v>
      </c>
      <c r="CS41">
        <v>26.9762967741935</v>
      </c>
      <c r="CT41">
        <v>600.00658064516097</v>
      </c>
      <c r="CU41">
        <v>100.689096774194</v>
      </c>
      <c r="CV41">
        <v>9.99346483870968E-2</v>
      </c>
      <c r="CW41">
        <v>29.977264516129001</v>
      </c>
      <c r="CX41">
        <v>29.887977419354801</v>
      </c>
      <c r="CY41">
        <v>999.9</v>
      </c>
      <c r="CZ41">
        <v>0</v>
      </c>
      <c r="DA41">
        <v>0</v>
      </c>
      <c r="DB41">
        <v>10000.120967741899</v>
      </c>
      <c r="DC41">
        <v>0</v>
      </c>
      <c r="DD41">
        <v>106.701516129032</v>
      </c>
      <c r="DE41">
        <v>1499.98129032258</v>
      </c>
      <c r="DF41">
        <v>0.97299990322580598</v>
      </c>
      <c r="DG41">
        <v>2.7000048387096801E-2</v>
      </c>
      <c r="DH41">
        <v>0</v>
      </c>
      <c r="DI41">
        <v>817.94141935483901</v>
      </c>
      <c r="DJ41">
        <v>4.9993499999999997</v>
      </c>
      <c r="DK41">
        <v>14405.032258064501</v>
      </c>
      <c r="DL41">
        <v>14584.7322580645</v>
      </c>
      <c r="DM41">
        <v>40.570419354838698</v>
      </c>
      <c r="DN41">
        <v>41.8062258064516</v>
      </c>
      <c r="DO41">
        <v>40.548161290322597</v>
      </c>
      <c r="DP41">
        <v>39.991806451612902</v>
      </c>
      <c r="DQ41">
        <v>41.590483870967702</v>
      </c>
      <c r="DR41">
        <v>1454.6190322580601</v>
      </c>
      <c r="DS41">
        <v>40.363548387096799</v>
      </c>
      <c r="DT41">
        <v>0</v>
      </c>
      <c r="DU41">
        <v>115.90000009536701</v>
      </c>
      <c r="DV41">
        <v>0</v>
      </c>
      <c r="DW41">
        <v>817.91876923076904</v>
      </c>
      <c r="DX41">
        <v>-0.98413675830765002</v>
      </c>
      <c r="DY41">
        <v>22.4170938899594</v>
      </c>
      <c r="DZ41">
        <v>14405.396153846201</v>
      </c>
      <c r="EA41">
        <v>15</v>
      </c>
      <c r="EB41">
        <v>1658771383.5999999</v>
      </c>
      <c r="EC41" t="s">
        <v>407</v>
      </c>
      <c r="ED41">
        <v>1658771383.5999999</v>
      </c>
      <c r="EE41">
        <v>1658769282.0999999</v>
      </c>
      <c r="EF41">
        <v>23</v>
      </c>
      <c r="EG41">
        <v>0.108</v>
      </c>
      <c r="EH41">
        <v>-2.8000000000000001E-2</v>
      </c>
      <c r="EI41">
        <v>-1.387</v>
      </c>
      <c r="EJ41">
        <v>0.13800000000000001</v>
      </c>
      <c r="EK41">
        <v>617</v>
      </c>
      <c r="EL41">
        <v>23</v>
      </c>
      <c r="EM41">
        <v>0.44</v>
      </c>
      <c r="EN41">
        <v>0.02</v>
      </c>
      <c r="EO41">
        <v>100</v>
      </c>
      <c r="EP41">
        <v>100</v>
      </c>
      <c r="EQ41">
        <v>-1.387</v>
      </c>
      <c r="ER41">
        <v>0.13830000000000001</v>
      </c>
      <c r="ES41">
        <v>-0.57745716599137498</v>
      </c>
      <c r="ET41">
        <v>-1.91033734903813E-3</v>
      </c>
      <c r="EU41">
        <v>7.3450343854085902E-7</v>
      </c>
      <c r="EV41">
        <v>-7.1046937220166798E-11</v>
      </c>
      <c r="EW41">
        <v>0.13832499999999801</v>
      </c>
      <c r="EX41">
        <v>0</v>
      </c>
      <c r="EY41">
        <v>0</v>
      </c>
      <c r="EZ41">
        <v>0</v>
      </c>
      <c r="FA41">
        <v>2</v>
      </c>
      <c r="FB41">
        <v>2150</v>
      </c>
      <c r="FC41">
        <v>-1</v>
      </c>
      <c r="FD41">
        <v>-1</v>
      </c>
      <c r="FE41">
        <v>1.5</v>
      </c>
      <c r="FF41">
        <v>34.4</v>
      </c>
      <c r="FG41">
        <v>1.46973</v>
      </c>
      <c r="FH41">
        <v>2.3974600000000001</v>
      </c>
      <c r="FI41">
        <v>1.5979000000000001</v>
      </c>
      <c r="FJ41">
        <v>2.3339799999999999</v>
      </c>
      <c r="FK41">
        <v>1.5942400000000001</v>
      </c>
      <c r="FL41">
        <v>2.3938000000000001</v>
      </c>
      <c r="FM41">
        <v>36.6706</v>
      </c>
      <c r="FN41">
        <v>14.7887</v>
      </c>
      <c r="FO41">
        <v>18</v>
      </c>
      <c r="FP41">
        <v>620.94100000000003</v>
      </c>
      <c r="FQ41">
        <v>370.79899999999998</v>
      </c>
      <c r="FR41">
        <v>28.885000000000002</v>
      </c>
      <c r="FS41">
        <v>31.3874</v>
      </c>
      <c r="FT41">
        <v>30.000299999999999</v>
      </c>
      <c r="FU41">
        <v>31.136600000000001</v>
      </c>
      <c r="FV41">
        <v>31.107399999999998</v>
      </c>
      <c r="FW41">
        <v>29.446300000000001</v>
      </c>
      <c r="FX41">
        <v>38.916200000000003</v>
      </c>
      <c r="FY41">
        <v>4.2690099999999997</v>
      </c>
      <c r="FZ41">
        <v>28.9436</v>
      </c>
      <c r="GA41">
        <v>625.62599999999998</v>
      </c>
      <c r="GB41">
        <v>21.3292</v>
      </c>
      <c r="GC41">
        <v>99.665000000000006</v>
      </c>
      <c r="GD41">
        <v>99.736800000000002</v>
      </c>
    </row>
    <row r="42" spans="1:186" x14ac:dyDescent="0.2">
      <c r="A42">
        <v>26</v>
      </c>
      <c r="B42">
        <v>1658771469.5999999</v>
      </c>
      <c r="C42">
        <v>4077.5999999046298</v>
      </c>
      <c r="D42" t="s">
        <v>408</v>
      </c>
      <c r="E42" t="s">
        <v>409</v>
      </c>
      <c r="F42">
        <v>5</v>
      </c>
      <c r="G42" t="s">
        <v>307</v>
      </c>
      <c r="H42" t="s">
        <v>367</v>
      </c>
      <c r="I42" t="s">
        <v>368</v>
      </c>
      <c r="J42">
        <v>29.8</v>
      </c>
      <c r="K42">
        <v>29.9</v>
      </c>
      <c r="L42" t="s">
        <v>369</v>
      </c>
      <c r="M42">
        <v>1658771461.5999999</v>
      </c>
      <c r="N42">
        <f t="shared" si="0"/>
        <v>5.9187410981491467E-3</v>
      </c>
      <c r="O42">
        <f t="shared" si="1"/>
        <v>5.9187410981491464</v>
      </c>
      <c r="P42">
        <f t="shared" si="2"/>
        <v>25.139048376969882</v>
      </c>
      <c r="Q42">
        <f t="shared" si="3"/>
        <v>797.49380645161295</v>
      </c>
      <c r="R42">
        <f t="shared" si="4"/>
        <v>678.39820177335798</v>
      </c>
      <c r="S42">
        <f t="shared" si="5"/>
        <v>68.375593853813342</v>
      </c>
      <c r="T42">
        <f t="shared" si="6"/>
        <v>80.379211602162258</v>
      </c>
      <c r="U42">
        <f t="shared" si="7"/>
        <v>0.4234125446012057</v>
      </c>
      <c r="V42">
        <f t="shared" si="8"/>
        <v>2.9416349236974875</v>
      </c>
      <c r="W42">
        <f t="shared" si="9"/>
        <v>0.3922358140903765</v>
      </c>
      <c r="X42">
        <f t="shared" si="10"/>
        <v>0.24775691596209581</v>
      </c>
      <c r="Y42">
        <f t="shared" si="11"/>
        <v>241.74117173070718</v>
      </c>
      <c r="Z42">
        <f t="shared" si="12"/>
        <v>29.922960122575567</v>
      </c>
      <c r="AA42">
        <f t="shared" si="13"/>
        <v>29.922960122575567</v>
      </c>
      <c r="AB42">
        <f t="shared" si="14"/>
        <v>4.2416331382679484</v>
      </c>
      <c r="AC42">
        <f t="shared" si="15"/>
        <v>64.968449285342089</v>
      </c>
      <c r="AD42">
        <f t="shared" si="16"/>
        <v>2.7736702225200021</v>
      </c>
      <c r="AE42">
        <f t="shared" si="17"/>
        <v>4.2692572364441306</v>
      </c>
      <c r="AF42">
        <f t="shared" si="18"/>
        <v>1.4679629157479464</v>
      </c>
      <c r="AG42">
        <f t="shared" si="19"/>
        <v>-261.01648242837734</v>
      </c>
      <c r="AH42">
        <f t="shared" si="20"/>
        <v>17.920278300259728</v>
      </c>
      <c r="AI42">
        <f t="shared" si="21"/>
        <v>1.3542746763786546</v>
      </c>
      <c r="AJ42">
        <f t="shared" si="22"/>
        <v>-7.5772103178550765E-4</v>
      </c>
      <c r="AK42">
        <f t="shared" si="23"/>
        <v>25.139048376969882</v>
      </c>
      <c r="AL42">
        <f t="shared" si="24"/>
        <v>5.9187410981491464</v>
      </c>
      <c r="AM42">
        <f t="shared" si="25"/>
        <v>25.2465134626602</v>
      </c>
      <c r="AN42">
        <v>846.34501574866795</v>
      </c>
      <c r="AO42">
        <v>820.47869090909103</v>
      </c>
      <c r="AP42">
        <v>1.3365732583528101E-2</v>
      </c>
      <c r="AQ42">
        <v>67.032056167133604</v>
      </c>
      <c r="AR42">
        <f t="shared" si="26"/>
        <v>5.8544673638291753</v>
      </c>
      <c r="AS42">
        <v>21.732237177056302</v>
      </c>
      <c r="AT42">
        <v>27.4339006060606</v>
      </c>
      <c r="AU42">
        <v>-1.5569906584627601E-3</v>
      </c>
      <c r="AV42">
        <v>78.55</v>
      </c>
      <c r="AW42">
        <v>0</v>
      </c>
      <c r="AX42">
        <v>0</v>
      </c>
      <c r="AY42">
        <f t="shared" si="27"/>
        <v>1</v>
      </c>
      <c r="AZ42">
        <f t="shared" si="28"/>
        <v>0</v>
      </c>
      <c r="BA42">
        <f t="shared" si="29"/>
        <v>52708.885524931575</v>
      </c>
      <c r="BB42" t="s">
        <v>308</v>
      </c>
      <c r="BC42">
        <v>10214.9</v>
      </c>
      <c r="BD42">
        <v>1337.4036545076499</v>
      </c>
      <c r="BE42">
        <v>3225.17</v>
      </c>
      <c r="BF42">
        <f t="shared" si="30"/>
        <v>0.58532305134065798</v>
      </c>
      <c r="BG42">
        <v>-10.2314334914194</v>
      </c>
      <c r="BH42" t="s">
        <v>410</v>
      </c>
      <c r="BI42">
        <v>10147.700000000001</v>
      </c>
      <c r="BJ42">
        <v>822.85288461538505</v>
      </c>
      <c r="BK42">
        <v>1031.94</v>
      </c>
      <c r="BL42">
        <f t="shared" si="31"/>
        <v>0.20261557395256991</v>
      </c>
      <c r="BM42">
        <v>0.5</v>
      </c>
      <c r="BN42">
        <f t="shared" si="32"/>
        <v>1261.231364259603</v>
      </c>
      <c r="BO42">
        <f t="shared" si="33"/>
        <v>25.139048376969882</v>
      </c>
      <c r="BP42">
        <f t="shared" si="34"/>
        <v>127.77255837822111</v>
      </c>
      <c r="BQ42">
        <f t="shared" si="35"/>
        <v>2.8044403961642102E-2</v>
      </c>
      <c r="BR42">
        <f t="shared" si="36"/>
        <v>2.1253464348702442</v>
      </c>
      <c r="BS42">
        <f t="shared" si="37"/>
        <v>710.88118975819179</v>
      </c>
      <c r="BT42" t="s">
        <v>310</v>
      </c>
      <c r="BU42">
        <v>0</v>
      </c>
      <c r="BV42">
        <f t="shared" si="38"/>
        <v>710.88118975819179</v>
      </c>
      <c r="BW42">
        <f t="shared" si="39"/>
        <v>0.31112158676067236</v>
      </c>
      <c r="BX42">
        <f t="shared" si="40"/>
        <v>0.65124241638825986</v>
      </c>
      <c r="BY42">
        <f t="shared" si="41"/>
        <v>0.87230631225259647</v>
      </c>
      <c r="BZ42">
        <f t="shared" si="42"/>
        <v>-0.68449097723794428</v>
      </c>
      <c r="CA42">
        <f t="shared" si="43"/>
        <v>1.1618122153925683</v>
      </c>
      <c r="CB42">
        <f t="shared" si="44"/>
        <v>0.56262303072496267</v>
      </c>
      <c r="CC42">
        <f t="shared" si="45"/>
        <v>0.43737696927503733</v>
      </c>
      <c r="CD42">
        <f t="shared" si="46"/>
        <v>1500.02419354839</v>
      </c>
      <c r="CE42">
        <f t="shared" si="47"/>
        <v>1261.231364259603</v>
      </c>
      <c r="CF42">
        <f t="shared" si="48"/>
        <v>0.84080734809756008</v>
      </c>
      <c r="CG42">
        <f t="shared" si="49"/>
        <v>0.16115818182829111</v>
      </c>
      <c r="CH42">
        <v>6</v>
      </c>
      <c r="CI42">
        <v>0.5</v>
      </c>
      <c r="CJ42" t="s">
        <v>311</v>
      </c>
      <c r="CK42">
        <v>2</v>
      </c>
      <c r="CL42" t="b">
        <v>0</v>
      </c>
      <c r="CM42">
        <v>1658771461.5999999</v>
      </c>
      <c r="CN42">
        <v>797.49380645161295</v>
      </c>
      <c r="CO42">
        <v>827.35125806451595</v>
      </c>
      <c r="CP42">
        <v>27.519364516128999</v>
      </c>
      <c r="CQ42">
        <v>21.763841935483899</v>
      </c>
      <c r="CR42">
        <v>799.10180645161302</v>
      </c>
      <c r="CS42">
        <v>27.381029032258098</v>
      </c>
      <c r="CT42">
        <v>600.03529032258098</v>
      </c>
      <c r="CU42">
        <v>100.689709677419</v>
      </c>
      <c r="CV42">
        <v>0.10005314193548399</v>
      </c>
      <c r="CW42">
        <v>30.035958064516102</v>
      </c>
      <c r="CX42">
        <v>29.893445161290298</v>
      </c>
      <c r="CY42">
        <v>999.9</v>
      </c>
      <c r="CZ42">
        <v>0</v>
      </c>
      <c r="DA42">
        <v>0</v>
      </c>
      <c r="DB42">
        <v>10000.082580645199</v>
      </c>
      <c r="DC42">
        <v>0</v>
      </c>
      <c r="DD42">
        <v>106.954290322581</v>
      </c>
      <c r="DE42">
        <v>1500.02419354839</v>
      </c>
      <c r="DF42">
        <v>0.97299829032258101</v>
      </c>
      <c r="DG42">
        <v>2.70017129032258E-2</v>
      </c>
      <c r="DH42">
        <v>0</v>
      </c>
      <c r="DI42">
        <v>822.73822580645196</v>
      </c>
      <c r="DJ42">
        <v>4.9993499999999997</v>
      </c>
      <c r="DK42">
        <v>14356.5935483871</v>
      </c>
      <c r="DL42">
        <v>14585.1387096774</v>
      </c>
      <c r="DM42">
        <v>38.963451612903199</v>
      </c>
      <c r="DN42">
        <v>40.406999999999996</v>
      </c>
      <c r="DO42">
        <v>38.987709677419403</v>
      </c>
      <c r="DP42">
        <v>39.457225806451603</v>
      </c>
      <c r="DQ42">
        <v>40.8061935483871</v>
      </c>
      <c r="DR42">
        <v>1454.65709677419</v>
      </c>
      <c r="DS42">
        <v>40.368064516129003</v>
      </c>
      <c r="DT42">
        <v>0</v>
      </c>
      <c r="DU42">
        <v>125.700000047684</v>
      </c>
      <c r="DV42">
        <v>0</v>
      </c>
      <c r="DW42">
        <v>822.85288461538505</v>
      </c>
      <c r="DX42">
        <v>20.639965824618699</v>
      </c>
      <c r="DY42">
        <v>206.246153863231</v>
      </c>
      <c r="DZ42">
        <v>14358.188461538501</v>
      </c>
      <c r="EA42">
        <v>15</v>
      </c>
      <c r="EB42">
        <v>1658771502.5999999</v>
      </c>
      <c r="EC42" t="s">
        <v>411</v>
      </c>
      <c r="ED42">
        <v>1658771502.5999999</v>
      </c>
      <c r="EE42">
        <v>1658769282.0999999</v>
      </c>
      <c r="EF42">
        <v>24</v>
      </c>
      <c r="EG42">
        <v>-2.5999999999999999E-2</v>
      </c>
      <c r="EH42">
        <v>-2.8000000000000001E-2</v>
      </c>
      <c r="EI42">
        <v>-1.6080000000000001</v>
      </c>
      <c r="EJ42">
        <v>0.13800000000000001</v>
      </c>
      <c r="EK42">
        <v>820</v>
      </c>
      <c r="EL42">
        <v>23</v>
      </c>
      <c r="EM42">
        <v>0.26</v>
      </c>
      <c r="EN42">
        <v>0.02</v>
      </c>
      <c r="EO42">
        <v>100</v>
      </c>
      <c r="EP42">
        <v>100</v>
      </c>
      <c r="EQ42">
        <v>-1.6080000000000001</v>
      </c>
      <c r="ER42">
        <v>0.13830000000000001</v>
      </c>
      <c r="ES42">
        <v>-0.46935829681868002</v>
      </c>
      <c r="ET42">
        <v>-1.91033734903813E-3</v>
      </c>
      <c r="EU42">
        <v>7.3450343854085902E-7</v>
      </c>
      <c r="EV42">
        <v>-7.1046937220166798E-11</v>
      </c>
      <c r="EW42">
        <v>0.13832499999999801</v>
      </c>
      <c r="EX42">
        <v>0</v>
      </c>
      <c r="EY42">
        <v>0</v>
      </c>
      <c r="EZ42">
        <v>0</v>
      </c>
      <c r="FA42">
        <v>2</v>
      </c>
      <c r="FB42">
        <v>2150</v>
      </c>
      <c r="FC42">
        <v>-1</v>
      </c>
      <c r="FD42">
        <v>-1</v>
      </c>
      <c r="FE42">
        <v>1.4</v>
      </c>
      <c r="FF42">
        <v>36.5</v>
      </c>
      <c r="FG42">
        <v>1.84937</v>
      </c>
      <c r="FH42">
        <v>2.3815900000000001</v>
      </c>
      <c r="FI42">
        <v>1.5979000000000001</v>
      </c>
      <c r="FJ42">
        <v>2.3339799999999999</v>
      </c>
      <c r="FK42">
        <v>1.5942400000000001</v>
      </c>
      <c r="FL42">
        <v>2.3901400000000002</v>
      </c>
      <c r="FM42">
        <v>36.718000000000004</v>
      </c>
      <c r="FN42">
        <v>14.709899999999999</v>
      </c>
      <c r="FO42">
        <v>18</v>
      </c>
      <c r="FP42">
        <v>621.21</v>
      </c>
      <c r="FQ42">
        <v>371.44099999999997</v>
      </c>
      <c r="FR42">
        <v>28.648800000000001</v>
      </c>
      <c r="FS42">
        <v>31.452400000000001</v>
      </c>
      <c r="FT42">
        <v>30</v>
      </c>
      <c r="FU42">
        <v>31.206700000000001</v>
      </c>
      <c r="FV42">
        <v>31.176300000000001</v>
      </c>
      <c r="FW42">
        <v>37.021700000000003</v>
      </c>
      <c r="FX42">
        <v>38.023800000000001</v>
      </c>
      <c r="FY42">
        <v>1.0486599999999999</v>
      </c>
      <c r="FZ42">
        <v>28.7044</v>
      </c>
      <c r="GA42">
        <v>828.024</v>
      </c>
      <c r="GB42">
        <v>21.644300000000001</v>
      </c>
      <c r="GC42">
        <v>99.646000000000001</v>
      </c>
      <c r="GD42">
        <v>99.720600000000005</v>
      </c>
    </row>
    <row r="43" spans="1:186" x14ac:dyDescent="0.2">
      <c r="A43">
        <v>27</v>
      </c>
      <c r="B43">
        <v>1658771581.0999999</v>
      </c>
      <c r="C43">
        <v>4189.0999999046298</v>
      </c>
      <c r="D43" t="s">
        <v>412</v>
      </c>
      <c r="E43" t="s">
        <v>413</v>
      </c>
      <c r="F43">
        <v>5</v>
      </c>
      <c r="G43" t="s">
        <v>307</v>
      </c>
      <c r="H43" t="s">
        <v>367</v>
      </c>
      <c r="I43" t="s">
        <v>368</v>
      </c>
      <c r="J43">
        <v>29.8</v>
      </c>
      <c r="K43">
        <v>29.9</v>
      </c>
      <c r="L43" t="s">
        <v>369</v>
      </c>
      <c r="M43">
        <v>1658771573.3499999</v>
      </c>
      <c r="N43">
        <f t="shared" si="0"/>
        <v>6.0316860739488319E-3</v>
      </c>
      <c r="O43">
        <f t="shared" si="1"/>
        <v>6.0316860739488316</v>
      </c>
      <c r="P43">
        <f t="shared" si="2"/>
        <v>25.136218665747563</v>
      </c>
      <c r="Q43">
        <f t="shared" si="3"/>
        <v>997.09826666666697</v>
      </c>
      <c r="R43">
        <f t="shared" si="4"/>
        <v>872.32146332139382</v>
      </c>
      <c r="S43">
        <f t="shared" si="5"/>
        <v>87.919968883691695</v>
      </c>
      <c r="T43">
        <f t="shared" si="6"/>
        <v>100.49603530965452</v>
      </c>
      <c r="U43">
        <f t="shared" si="7"/>
        <v>0.4213603365620473</v>
      </c>
      <c r="V43">
        <f t="shared" si="8"/>
        <v>2.941862779948055</v>
      </c>
      <c r="W43">
        <f t="shared" si="9"/>
        <v>0.39047548291261419</v>
      </c>
      <c r="X43">
        <f t="shared" si="10"/>
        <v>0.24663314267203032</v>
      </c>
      <c r="Y43">
        <f t="shared" si="11"/>
        <v>241.73599381263693</v>
      </c>
      <c r="Z43">
        <f t="shared" si="12"/>
        <v>29.979190954280444</v>
      </c>
      <c r="AA43">
        <f t="shared" si="13"/>
        <v>29.979190954280444</v>
      </c>
      <c r="AB43">
        <f t="shared" si="14"/>
        <v>4.2553601019975957</v>
      </c>
      <c r="AC43">
        <f t="shared" si="15"/>
        <v>64.159528026602572</v>
      </c>
      <c r="AD43">
        <f t="shared" si="16"/>
        <v>2.7526033875741978</v>
      </c>
      <c r="AE43">
        <f t="shared" si="17"/>
        <v>4.2902488098616951</v>
      </c>
      <c r="AF43">
        <f t="shared" si="18"/>
        <v>1.502756714423398</v>
      </c>
      <c r="AG43">
        <f t="shared" si="19"/>
        <v>-265.99735586114349</v>
      </c>
      <c r="AH43">
        <f t="shared" si="20"/>
        <v>22.554597287137494</v>
      </c>
      <c r="AI43">
        <f t="shared" si="21"/>
        <v>1.7055640469860096</v>
      </c>
      <c r="AJ43">
        <f t="shared" si="22"/>
        <v>-1.2007143830494726E-3</v>
      </c>
      <c r="AK43">
        <f t="shared" si="23"/>
        <v>25.136218665747563</v>
      </c>
      <c r="AL43">
        <f t="shared" si="24"/>
        <v>6.0316860739488316</v>
      </c>
      <c r="AM43">
        <f t="shared" si="25"/>
        <v>25.738307403363748</v>
      </c>
      <c r="AN43">
        <v>1051.28094436477</v>
      </c>
      <c r="AO43">
        <v>1025.02345454545</v>
      </c>
      <c r="AP43">
        <v>-9.9853073670488294E-3</v>
      </c>
      <c r="AQ43">
        <v>67.044114012299502</v>
      </c>
      <c r="AR43">
        <f t="shared" si="26"/>
        <v>5.9979780569769892</v>
      </c>
      <c r="AS43">
        <v>21.424834014675302</v>
      </c>
      <c r="AT43">
        <v>27.261173939393899</v>
      </c>
      <c r="AU43">
        <v>-3.7044766997726701E-4</v>
      </c>
      <c r="AV43">
        <v>78.55</v>
      </c>
      <c r="AW43">
        <v>0</v>
      </c>
      <c r="AX43">
        <v>0</v>
      </c>
      <c r="AY43">
        <f t="shared" si="27"/>
        <v>1</v>
      </c>
      <c r="AZ43">
        <f t="shared" si="28"/>
        <v>0</v>
      </c>
      <c r="BA43">
        <f t="shared" si="29"/>
        <v>52700.556537696561</v>
      </c>
      <c r="BB43" t="s">
        <v>308</v>
      </c>
      <c r="BC43">
        <v>10214.9</v>
      </c>
      <c r="BD43">
        <v>1337.4036545076499</v>
      </c>
      <c r="BE43">
        <v>3225.17</v>
      </c>
      <c r="BF43">
        <f t="shared" si="30"/>
        <v>0.58532305134065798</v>
      </c>
      <c r="BG43">
        <v>-10.2314334914194</v>
      </c>
      <c r="BH43" t="s">
        <v>414</v>
      </c>
      <c r="BI43">
        <v>10155.9</v>
      </c>
      <c r="BJ43">
        <v>823.81712000000005</v>
      </c>
      <c r="BK43">
        <v>1036.67</v>
      </c>
      <c r="BL43">
        <f t="shared" si="31"/>
        <v>0.2053236613387095</v>
      </c>
      <c r="BM43">
        <v>0.5</v>
      </c>
      <c r="BN43">
        <f t="shared" si="32"/>
        <v>1261.2063205246848</v>
      </c>
      <c r="BO43">
        <f t="shared" si="33"/>
        <v>25.136218665747563</v>
      </c>
      <c r="BP43">
        <f t="shared" si="34"/>
        <v>129.47774971682514</v>
      </c>
      <c r="BQ43">
        <f t="shared" si="35"/>
        <v>2.8042717184015839E-2</v>
      </c>
      <c r="BR43">
        <f t="shared" si="36"/>
        <v>2.1110864595290688</v>
      </c>
      <c r="BS43">
        <f t="shared" si="37"/>
        <v>713.12263123992807</v>
      </c>
      <c r="BT43" t="s">
        <v>310</v>
      </c>
      <c r="BU43">
        <v>0</v>
      </c>
      <c r="BV43">
        <f t="shared" si="38"/>
        <v>713.12263123992807</v>
      </c>
      <c r="BW43">
        <f t="shared" si="39"/>
        <v>0.31210256760596133</v>
      </c>
      <c r="BX43">
        <f t="shared" si="40"/>
        <v>0.6578723876374406</v>
      </c>
      <c r="BY43">
        <f t="shared" si="41"/>
        <v>0.87120172462361944</v>
      </c>
      <c r="BZ43">
        <f t="shared" si="42"/>
        <v>-0.70777871651403634</v>
      </c>
      <c r="CA43">
        <f t="shared" si="43"/>
        <v>1.1593066086943165</v>
      </c>
      <c r="CB43">
        <f t="shared" si="44"/>
        <v>0.56947552642764399</v>
      </c>
      <c r="CC43">
        <f t="shared" si="45"/>
        <v>0.43052447357235601</v>
      </c>
      <c r="CD43">
        <f t="shared" si="46"/>
        <v>1499.9946666666699</v>
      </c>
      <c r="CE43">
        <f t="shared" si="47"/>
        <v>1261.2063205246848</v>
      </c>
      <c r="CF43">
        <f t="shared" si="48"/>
        <v>0.84080720321984392</v>
      </c>
      <c r="CG43">
        <f t="shared" si="49"/>
        <v>0.16115790221429882</v>
      </c>
      <c r="CH43">
        <v>6</v>
      </c>
      <c r="CI43">
        <v>0.5</v>
      </c>
      <c r="CJ43" t="s">
        <v>311</v>
      </c>
      <c r="CK43">
        <v>2</v>
      </c>
      <c r="CL43" t="b">
        <v>0</v>
      </c>
      <c r="CM43">
        <v>1658771573.3499999</v>
      </c>
      <c r="CN43">
        <v>997.09826666666697</v>
      </c>
      <c r="CO43">
        <v>1028.24833333333</v>
      </c>
      <c r="CP43">
        <v>27.310690000000001</v>
      </c>
      <c r="CQ43">
        <v>21.443796666666699</v>
      </c>
      <c r="CR43">
        <v>998.82626666666704</v>
      </c>
      <c r="CS43">
        <v>27.172373333333301</v>
      </c>
      <c r="CT43">
        <v>600.00646666666705</v>
      </c>
      <c r="CU43">
        <v>100.688666666667</v>
      </c>
      <c r="CV43">
        <v>9.9829983333333303E-2</v>
      </c>
      <c r="CW43">
        <v>30.121400000000001</v>
      </c>
      <c r="CX43">
        <v>30.0242966666667</v>
      </c>
      <c r="CY43">
        <v>999.9</v>
      </c>
      <c r="CZ43">
        <v>0</v>
      </c>
      <c r="DA43">
        <v>0</v>
      </c>
      <c r="DB43">
        <v>10001.482333333301</v>
      </c>
      <c r="DC43">
        <v>0</v>
      </c>
      <c r="DD43">
        <v>107.672266666667</v>
      </c>
      <c r="DE43">
        <v>1499.9946666666699</v>
      </c>
      <c r="DF43">
        <v>0.97300466666666696</v>
      </c>
      <c r="DG43">
        <v>2.69949866666667E-2</v>
      </c>
      <c r="DH43">
        <v>0</v>
      </c>
      <c r="DI43">
        <v>823.91143333333298</v>
      </c>
      <c r="DJ43">
        <v>4.9993499999999997</v>
      </c>
      <c r="DK43">
        <v>14295.57</v>
      </c>
      <c r="DL43">
        <v>14584.8766666667</v>
      </c>
      <c r="DM43">
        <v>37.601900000000001</v>
      </c>
      <c r="DN43">
        <v>39.291366666666697</v>
      </c>
      <c r="DO43">
        <v>37.651866666666699</v>
      </c>
      <c r="DP43">
        <v>38.481099999999998</v>
      </c>
      <c r="DQ43">
        <v>39.522733333333299</v>
      </c>
      <c r="DR43">
        <v>1454.63466666667</v>
      </c>
      <c r="DS43">
        <v>40.36</v>
      </c>
      <c r="DT43">
        <v>0</v>
      </c>
      <c r="DU43">
        <v>110.5</v>
      </c>
      <c r="DV43">
        <v>0</v>
      </c>
      <c r="DW43">
        <v>823.81712000000005</v>
      </c>
      <c r="DX43">
        <v>-19.273923075750901</v>
      </c>
      <c r="DY43">
        <v>-404.96153833928503</v>
      </c>
      <c r="DZ43">
        <v>14294.252</v>
      </c>
      <c r="EA43">
        <v>15</v>
      </c>
      <c r="EB43">
        <v>1658771621.5999999</v>
      </c>
      <c r="EC43" t="s">
        <v>415</v>
      </c>
      <c r="ED43">
        <v>1658771621.5999999</v>
      </c>
      <c r="EE43">
        <v>1658769282.0999999</v>
      </c>
      <c r="EF43">
        <v>25</v>
      </c>
      <c r="EG43">
        <v>2.8000000000000001E-2</v>
      </c>
      <c r="EH43">
        <v>-2.8000000000000001E-2</v>
      </c>
      <c r="EI43">
        <v>-1.728</v>
      </c>
      <c r="EJ43">
        <v>0.13800000000000001</v>
      </c>
      <c r="EK43">
        <v>1020</v>
      </c>
      <c r="EL43">
        <v>23</v>
      </c>
      <c r="EM43">
        <v>0.22</v>
      </c>
      <c r="EN43">
        <v>0.02</v>
      </c>
      <c r="EO43">
        <v>100</v>
      </c>
      <c r="EP43">
        <v>100</v>
      </c>
      <c r="EQ43">
        <v>-1.728</v>
      </c>
      <c r="ER43">
        <v>0.13830000000000001</v>
      </c>
      <c r="ES43">
        <v>-0.49497749907149802</v>
      </c>
      <c r="ET43">
        <v>-1.91033734903813E-3</v>
      </c>
      <c r="EU43">
        <v>7.3450343854085902E-7</v>
      </c>
      <c r="EV43">
        <v>-7.1046937220166798E-11</v>
      </c>
      <c r="EW43">
        <v>0.13832499999999801</v>
      </c>
      <c r="EX43">
        <v>0</v>
      </c>
      <c r="EY43">
        <v>0</v>
      </c>
      <c r="EZ43">
        <v>0</v>
      </c>
      <c r="FA43">
        <v>2</v>
      </c>
      <c r="FB43">
        <v>2150</v>
      </c>
      <c r="FC43">
        <v>-1</v>
      </c>
      <c r="FD43">
        <v>-1</v>
      </c>
      <c r="FE43">
        <v>1.3</v>
      </c>
      <c r="FF43">
        <v>38.299999999999997</v>
      </c>
      <c r="FG43">
        <v>2.21069</v>
      </c>
      <c r="FH43">
        <v>2.3828100000000001</v>
      </c>
      <c r="FI43">
        <v>1.5991200000000001</v>
      </c>
      <c r="FJ43">
        <v>2.3327599999999999</v>
      </c>
      <c r="FK43">
        <v>1.5942400000000001</v>
      </c>
      <c r="FL43">
        <v>2.36328</v>
      </c>
      <c r="FM43">
        <v>36.718000000000004</v>
      </c>
      <c r="FN43">
        <v>14.727399999999999</v>
      </c>
      <c r="FO43">
        <v>18</v>
      </c>
      <c r="FP43">
        <v>621.06799999999998</v>
      </c>
      <c r="FQ43">
        <v>371.46499999999997</v>
      </c>
      <c r="FR43">
        <v>28.950199999999999</v>
      </c>
      <c r="FS43">
        <v>31.474499999999999</v>
      </c>
      <c r="FT43">
        <v>30.001999999999999</v>
      </c>
      <c r="FU43">
        <v>31.243099999999998</v>
      </c>
      <c r="FV43">
        <v>31.212199999999999</v>
      </c>
      <c r="FW43">
        <v>44.229500000000002</v>
      </c>
      <c r="FX43">
        <v>38.6905</v>
      </c>
      <c r="FY43">
        <v>0</v>
      </c>
      <c r="FZ43">
        <v>28.910699999999999</v>
      </c>
      <c r="GA43">
        <v>1030.1500000000001</v>
      </c>
      <c r="GB43">
        <v>21.499700000000001</v>
      </c>
      <c r="GC43">
        <v>99.645099999999999</v>
      </c>
      <c r="GD43">
        <v>99.719300000000004</v>
      </c>
    </row>
    <row r="44" spans="1:186" x14ac:dyDescent="0.2">
      <c r="A44">
        <v>28</v>
      </c>
      <c r="B44">
        <v>1658771701.0999999</v>
      </c>
      <c r="C44">
        <v>4309.0999999046298</v>
      </c>
      <c r="D44" t="s">
        <v>416</v>
      </c>
      <c r="E44" t="s">
        <v>417</v>
      </c>
      <c r="F44">
        <v>5</v>
      </c>
      <c r="G44" t="s">
        <v>307</v>
      </c>
      <c r="H44" t="s">
        <v>367</v>
      </c>
      <c r="I44" t="s">
        <v>368</v>
      </c>
      <c r="J44">
        <v>29.8</v>
      </c>
      <c r="K44">
        <v>29.9</v>
      </c>
      <c r="L44" t="s">
        <v>369</v>
      </c>
      <c r="M44">
        <v>1658771693.3499999</v>
      </c>
      <c r="N44">
        <f t="shared" si="0"/>
        <v>6.0842335959968357E-3</v>
      </c>
      <c r="O44">
        <f t="shared" si="1"/>
        <v>6.0842335959968361</v>
      </c>
      <c r="P44">
        <f t="shared" si="2"/>
        <v>24.736433738333879</v>
      </c>
      <c r="Q44">
        <f t="shared" si="3"/>
        <v>1197.3483333333299</v>
      </c>
      <c r="R44">
        <f t="shared" si="4"/>
        <v>1071.0121814821757</v>
      </c>
      <c r="S44">
        <f t="shared" si="5"/>
        <v>107.94470058553112</v>
      </c>
      <c r="T44">
        <f t="shared" si="6"/>
        <v>120.67781260842926</v>
      </c>
      <c r="U44">
        <f t="shared" si="7"/>
        <v>0.42826946203547955</v>
      </c>
      <c r="V44">
        <f t="shared" si="8"/>
        <v>2.9421809354956565</v>
      </c>
      <c r="W44">
        <f t="shared" si="9"/>
        <v>0.39640766214639755</v>
      </c>
      <c r="X44">
        <f t="shared" si="10"/>
        <v>0.2504196217852539</v>
      </c>
      <c r="Y44">
        <f t="shared" si="11"/>
        <v>241.73902941292704</v>
      </c>
      <c r="Z44">
        <f t="shared" si="12"/>
        <v>29.844114677613351</v>
      </c>
      <c r="AA44">
        <f t="shared" si="13"/>
        <v>29.844114677613351</v>
      </c>
      <c r="AB44">
        <f t="shared" si="14"/>
        <v>4.222450538752085</v>
      </c>
      <c r="AC44">
        <f t="shared" si="15"/>
        <v>64.051543870245979</v>
      </c>
      <c r="AD44">
        <f t="shared" si="16"/>
        <v>2.7288660906864597</v>
      </c>
      <c r="AE44">
        <f t="shared" si="17"/>
        <v>4.2604220379363973</v>
      </c>
      <c r="AF44">
        <f t="shared" si="18"/>
        <v>1.4935844480656253</v>
      </c>
      <c r="AG44">
        <f t="shared" si="19"/>
        <v>-268.31470158346048</v>
      </c>
      <c r="AH44">
        <f t="shared" si="20"/>
        <v>24.708375104628121</v>
      </c>
      <c r="AI44">
        <f t="shared" si="21"/>
        <v>1.865857595568754</v>
      </c>
      <c r="AJ44">
        <f t="shared" si="22"/>
        <v>-1.4394703365745443E-3</v>
      </c>
      <c r="AK44">
        <f t="shared" si="23"/>
        <v>24.736433738333879</v>
      </c>
      <c r="AL44">
        <f t="shared" si="24"/>
        <v>6.0842335959968361</v>
      </c>
      <c r="AM44">
        <f t="shared" si="25"/>
        <v>26.25449610993471</v>
      </c>
      <c r="AN44">
        <v>1256.2916722541499</v>
      </c>
      <c r="AO44">
        <v>1230.2792727272699</v>
      </c>
      <c r="AP44">
        <v>-0.18137828759566901</v>
      </c>
      <c r="AQ44">
        <v>67.008602388253493</v>
      </c>
      <c r="AR44">
        <f t="shared" si="26"/>
        <v>6.1233366421765592</v>
      </c>
      <c r="AS44">
        <v>21.096755465930698</v>
      </c>
      <c r="AT44">
        <v>27.0567496969697</v>
      </c>
      <c r="AU44">
        <v>-4.6004271284237299E-4</v>
      </c>
      <c r="AV44">
        <v>78.55</v>
      </c>
      <c r="AW44">
        <v>0</v>
      </c>
      <c r="AX44">
        <v>0</v>
      </c>
      <c r="AY44">
        <f t="shared" si="27"/>
        <v>1</v>
      </c>
      <c r="AZ44">
        <f t="shared" si="28"/>
        <v>0</v>
      </c>
      <c r="BA44">
        <f t="shared" si="29"/>
        <v>52730.819179016391</v>
      </c>
      <c r="BB44" t="s">
        <v>308</v>
      </c>
      <c r="BC44">
        <v>10214.9</v>
      </c>
      <c r="BD44">
        <v>1337.4036545076499</v>
      </c>
      <c r="BE44">
        <v>3225.17</v>
      </c>
      <c r="BF44">
        <f t="shared" si="30"/>
        <v>0.58532305134065798</v>
      </c>
      <c r="BG44">
        <v>-10.2314334914194</v>
      </c>
      <c r="BH44" t="s">
        <v>418</v>
      </c>
      <c r="BI44">
        <v>10160.6</v>
      </c>
      <c r="BJ44">
        <v>827.00403846153904</v>
      </c>
      <c r="BK44">
        <v>1037.73</v>
      </c>
      <c r="BL44">
        <f t="shared" si="31"/>
        <v>0.20306434384518224</v>
      </c>
      <c r="BM44">
        <v>0.5</v>
      </c>
      <c r="BN44">
        <f t="shared" si="32"/>
        <v>1261.2190005248299</v>
      </c>
      <c r="BO44">
        <f t="shared" si="33"/>
        <v>24.736433738333879</v>
      </c>
      <c r="BP44">
        <f t="shared" si="34"/>
        <v>128.05430439332557</v>
      </c>
      <c r="BQ44">
        <f t="shared" si="35"/>
        <v>2.7725452292743872E-2</v>
      </c>
      <c r="BR44">
        <f t="shared" si="36"/>
        <v>2.1079086082121554</v>
      </c>
      <c r="BS44">
        <f t="shared" si="37"/>
        <v>713.62406626893744</v>
      </c>
      <c r="BT44" t="s">
        <v>310</v>
      </c>
      <c r="BU44">
        <v>0</v>
      </c>
      <c r="BV44">
        <f t="shared" si="38"/>
        <v>713.62406626893744</v>
      </c>
      <c r="BW44">
        <f t="shared" si="39"/>
        <v>0.31232202377406704</v>
      </c>
      <c r="BX44">
        <f t="shared" si="40"/>
        <v>0.650176191199627</v>
      </c>
      <c r="BY44">
        <f t="shared" si="41"/>
        <v>0.87095361093014834</v>
      </c>
      <c r="BZ44">
        <f t="shared" si="42"/>
        <v>-0.70318480910400383</v>
      </c>
      <c r="CA44">
        <f t="shared" si="43"/>
        <v>1.1587450985251524</v>
      </c>
      <c r="CB44">
        <f t="shared" si="44"/>
        <v>0.56103882904642677</v>
      </c>
      <c r="CC44">
        <f t="shared" si="45"/>
        <v>0.43896117095357323</v>
      </c>
      <c r="CD44">
        <f t="shared" si="46"/>
        <v>1500.00933333333</v>
      </c>
      <c r="CE44">
        <f t="shared" si="47"/>
        <v>1261.2190005248299</v>
      </c>
      <c r="CF44">
        <f t="shared" si="48"/>
        <v>0.84080743532584645</v>
      </c>
      <c r="CG44">
        <f t="shared" si="49"/>
        <v>0.16115835017888394</v>
      </c>
      <c r="CH44">
        <v>6</v>
      </c>
      <c r="CI44">
        <v>0.5</v>
      </c>
      <c r="CJ44" t="s">
        <v>311</v>
      </c>
      <c r="CK44">
        <v>2</v>
      </c>
      <c r="CL44" t="b">
        <v>0</v>
      </c>
      <c r="CM44">
        <v>1658771693.3499999</v>
      </c>
      <c r="CN44">
        <v>1197.3483333333299</v>
      </c>
      <c r="CO44">
        <v>1229.3693333333299</v>
      </c>
      <c r="CP44">
        <v>27.075426666666701</v>
      </c>
      <c r="CQ44">
        <v>21.155996666666699</v>
      </c>
      <c r="CR44">
        <v>1199.171</v>
      </c>
      <c r="CS44">
        <v>26.937110000000001</v>
      </c>
      <c r="CT44">
        <v>600.00713333333294</v>
      </c>
      <c r="CU44">
        <v>100.6876</v>
      </c>
      <c r="CV44">
        <v>9.9956343333333295E-2</v>
      </c>
      <c r="CW44">
        <v>29.999886666666701</v>
      </c>
      <c r="CX44">
        <v>29.929919999999999</v>
      </c>
      <c r="CY44">
        <v>999.9</v>
      </c>
      <c r="CZ44">
        <v>0</v>
      </c>
      <c r="DA44">
        <v>0</v>
      </c>
      <c r="DB44">
        <v>10003.3983333333</v>
      </c>
      <c r="DC44">
        <v>0</v>
      </c>
      <c r="DD44">
        <v>107.338133333333</v>
      </c>
      <c r="DE44">
        <v>1500.00933333333</v>
      </c>
      <c r="DF44">
        <v>0.97299653333333302</v>
      </c>
      <c r="DG44">
        <v>2.7003586666666701E-2</v>
      </c>
      <c r="DH44">
        <v>0</v>
      </c>
      <c r="DI44">
        <v>827.15836666666701</v>
      </c>
      <c r="DJ44">
        <v>4.9993499999999997</v>
      </c>
      <c r="DK44">
        <v>14269.526666666699</v>
      </c>
      <c r="DL44">
        <v>14584.99</v>
      </c>
      <c r="DM44">
        <v>36.812199999999997</v>
      </c>
      <c r="DN44">
        <v>38.582999999999998</v>
      </c>
      <c r="DO44">
        <v>36.799599999999998</v>
      </c>
      <c r="DP44">
        <v>37.9829333333333</v>
      </c>
      <c r="DQ44">
        <v>38.824733333333299</v>
      </c>
      <c r="DR44">
        <v>1454.6373333333299</v>
      </c>
      <c r="DS44">
        <v>40.372</v>
      </c>
      <c r="DT44">
        <v>0</v>
      </c>
      <c r="DU44">
        <v>119.39999985694899</v>
      </c>
      <c r="DV44">
        <v>0</v>
      </c>
      <c r="DW44">
        <v>827.00403846153904</v>
      </c>
      <c r="DX44">
        <v>-38.662598341657898</v>
      </c>
      <c r="DY44">
        <v>-761.93162506485805</v>
      </c>
      <c r="DZ44">
        <v>14267.4807692308</v>
      </c>
      <c r="EA44">
        <v>15</v>
      </c>
      <c r="EB44">
        <v>1658771621.5999999</v>
      </c>
      <c r="EC44" t="s">
        <v>415</v>
      </c>
      <c r="ED44">
        <v>1658771621.5999999</v>
      </c>
      <c r="EE44">
        <v>1658769282.0999999</v>
      </c>
      <c r="EF44">
        <v>25</v>
      </c>
      <c r="EG44">
        <v>2.8000000000000001E-2</v>
      </c>
      <c r="EH44">
        <v>-2.8000000000000001E-2</v>
      </c>
      <c r="EI44">
        <v>-1.728</v>
      </c>
      <c r="EJ44">
        <v>0.13800000000000001</v>
      </c>
      <c r="EK44">
        <v>1020</v>
      </c>
      <c r="EL44">
        <v>23</v>
      </c>
      <c r="EM44">
        <v>0.22</v>
      </c>
      <c r="EN44">
        <v>0.02</v>
      </c>
      <c r="EO44">
        <v>100</v>
      </c>
      <c r="EP44">
        <v>100</v>
      </c>
      <c r="EQ44">
        <v>-1.82</v>
      </c>
      <c r="ER44">
        <v>0.1384</v>
      </c>
      <c r="ES44">
        <v>-0.466712045614878</v>
      </c>
      <c r="ET44">
        <v>-1.91033734903813E-3</v>
      </c>
      <c r="EU44">
        <v>7.3450343854085902E-7</v>
      </c>
      <c r="EV44">
        <v>-7.1046937220166798E-11</v>
      </c>
      <c r="EW44">
        <v>0.13832499999999801</v>
      </c>
      <c r="EX44">
        <v>0</v>
      </c>
      <c r="EY44">
        <v>0</v>
      </c>
      <c r="EZ44">
        <v>0</v>
      </c>
      <c r="FA44">
        <v>2</v>
      </c>
      <c r="FB44">
        <v>2150</v>
      </c>
      <c r="FC44">
        <v>-1</v>
      </c>
      <c r="FD44">
        <v>-1</v>
      </c>
      <c r="FE44">
        <v>1.3</v>
      </c>
      <c r="FF44">
        <v>40.299999999999997</v>
      </c>
      <c r="FG44">
        <v>2.5573700000000001</v>
      </c>
      <c r="FH44">
        <v>2.36206</v>
      </c>
      <c r="FI44">
        <v>1.5979000000000001</v>
      </c>
      <c r="FJ44">
        <v>2.3339799999999999</v>
      </c>
      <c r="FK44">
        <v>1.5942400000000001</v>
      </c>
      <c r="FL44">
        <v>2.3950200000000001</v>
      </c>
      <c r="FM44">
        <v>36.694299999999998</v>
      </c>
      <c r="FN44">
        <v>14.709899999999999</v>
      </c>
      <c r="FO44">
        <v>18</v>
      </c>
      <c r="FP44">
        <v>621.34799999999996</v>
      </c>
      <c r="FQ44">
        <v>371.67099999999999</v>
      </c>
      <c r="FR44">
        <v>29.7316</v>
      </c>
      <c r="FS44">
        <v>31.502099999999999</v>
      </c>
      <c r="FT44">
        <v>30</v>
      </c>
      <c r="FU44">
        <v>31.265599999999999</v>
      </c>
      <c r="FV44">
        <v>31.2361</v>
      </c>
      <c r="FW44">
        <v>51.2012</v>
      </c>
      <c r="FX44">
        <v>39.892299999999999</v>
      </c>
      <c r="FY44">
        <v>0</v>
      </c>
      <c r="FZ44">
        <v>29.726299999999998</v>
      </c>
      <c r="GA44">
        <v>1232.8800000000001</v>
      </c>
      <c r="GB44">
        <v>21.067299999999999</v>
      </c>
      <c r="GC44">
        <v>99.646000000000001</v>
      </c>
      <c r="GD44">
        <v>99.724100000000007</v>
      </c>
    </row>
    <row r="45" spans="1:186" x14ac:dyDescent="0.2">
      <c r="A45">
        <v>29</v>
      </c>
      <c r="B45">
        <v>1658771893.5999999</v>
      </c>
      <c r="C45">
        <v>4501.5999999046298</v>
      </c>
      <c r="D45" t="s">
        <v>419</v>
      </c>
      <c r="E45" t="s">
        <v>420</v>
      </c>
      <c r="F45">
        <v>5</v>
      </c>
      <c r="G45" t="s">
        <v>307</v>
      </c>
      <c r="H45" t="s">
        <v>367</v>
      </c>
      <c r="I45" t="s">
        <v>368</v>
      </c>
      <c r="J45">
        <v>29.8</v>
      </c>
      <c r="K45">
        <v>29.9</v>
      </c>
      <c r="L45" t="s">
        <v>369</v>
      </c>
      <c r="M45">
        <v>1658771885.8499999</v>
      </c>
      <c r="N45">
        <f t="shared" si="0"/>
        <v>5.8665504722564613E-3</v>
      </c>
      <c r="O45">
        <f t="shared" si="1"/>
        <v>5.8665504722564616</v>
      </c>
      <c r="P45">
        <f t="shared" si="2"/>
        <v>24.290070460961001</v>
      </c>
      <c r="Q45">
        <f t="shared" si="3"/>
        <v>1499.3006666666699</v>
      </c>
      <c r="R45">
        <f t="shared" si="4"/>
        <v>1365.9115642358579</v>
      </c>
      <c r="S45">
        <f t="shared" si="5"/>
        <v>137.66835127658084</v>
      </c>
      <c r="T45">
        <f t="shared" si="6"/>
        <v>151.11245577846054</v>
      </c>
      <c r="U45">
        <f t="shared" si="7"/>
        <v>0.4185817893399788</v>
      </c>
      <c r="V45">
        <f t="shared" si="8"/>
        <v>2.9413932738942572</v>
      </c>
      <c r="W45">
        <f t="shared" si="9"/>
        <v>0.38808263428272077</v>
      </c>
      <c r="X45">
        <f t="shared" si="10"/>
        <v>0.24510642884846989</v>
      </c>
      <c r="Y45">
        <f t="shared" si="11"/>
        <v>241.74073331264168</v>
      </c>
      <c r="Z45">
        <f t="shared" si="12"/>
        <v>29.914126418229532</v>
      </c>
      <c r="AA45">
        <f t="shared" si="13"/>
        <v>29.914126418229532</v>
      </c>
      <c r="AB45">
        <f t="shared" si="14"/>
        <v>4.239480182523284</v>
      </c>
      <c r="AC45">
        <f t="shared" si="15"/>
        <v>64.938821237551792</v>
      </c>
      <c r="AD45">
        <f t="shared" si="16"/>
        <v>2.7688547484085473</v>
      </c>
      <c r="AE45">
        <f t="shared" si="17"/>
        <v>4.2637896648598508</v>
      </c>
      <c r="AF45">
        <f t="shared" si="18"/>
        <v>1.4706254341147367</v>
      </c>
      <c r="AG45">
        <f t="shared" si="19"/>
        <v>-258.71487582650997</v>
      </c>
      <c r="AH45">
        <f t="shared" si="20"/>
        <v>15.781033557290131</v>
      </c>
      <c r="AI45">
        <f t="shared" si="21"/>
        <v>1.192521317057202</v>
      </c>
      <c r="AJ45">
        <f t="shared" si="22"/>
        <v>-5.8763952094231797E-4</v>
      </c>
      <c r="AK45">
        <f t="shared" si="23"/>
        <v>24.290070460961001</v>
      </c>
      <c r="AL45">
        <f t="shared" si="24"/>
        <v>5.8665504722564616</v>
      </c>
      <c r="AM45">
        <f t="shared" si="25"/>
        <v>24.347464428168976</v>
      </c>
      <c r="AN45">
        <v>1566.35446982914</v>
      </c>
      <c r="AO45">
        <v>1541.75090909091</v>
      </c>
      <c r="AP45">
        <v>-6.3924954950160304E-2</v>
      </c>
      <c r="AQ45">
        <v>67.094476759648401</v>
      </c>
      <c r="AR45">
        <f t="shared" si="26"/>
        <v>5.9177099102467965</v>
      </c>
      <c r="AS45">
        <v>21.633437277835501</v>
      </c>
      <c r="AT45">
        <v>27.397234545454499</v>
      </c>
      <c r="AU45">
        <v>-1.57525632262507E-3</v>
      </c>
      <c r="AV45">
        <v>78.55</v>
      </c>
      <c r="AW45">
        <v>0</v>
      </c>
      <c r="AX45">
        <v>0</v>
      </c>
      <c r="AY45">
        <f t="shared" si="27"/>
        <v>1</v>
      </c>
      <c r="AZ45">
        <f t="shared" si="28"/>
        <v>0</v>
      </c>
      <c r="BA45">
        <f t="shared" si="29"/>
        <v>52705.795608465021</v>
      </c>
      <c r="BB45" t="s">
        <v>308</v>
      </c>
      <c r="BC45">
        <v>10214.9</v>
      </c>
      <c r="BD45">
        <v>1337.4036545076499</v>
      </c>
      <c r="BE45">
        <v>3225.17</v>
      </c>
      <c r="BF45">
        <f t="shared" si="30"/>
        <v>0.58532305134065798</v>
      </c>
      <c r="BG45">
        <v>-10.2314334914194</v>
      </c>
      <c r="BH45" t="s">
        <v>421</v>
      </c>
      <c r="BI45">
        <v>10163.799999999999</v>
      </c>
      <c r="BJ45">
        <v>841.11746153846104</v>
      </c>
      <c r="BK45">
        <v>1036.19</v>
      </c>
      <c r="BL45">
        <f t="shared" si="31"/>
        <v>0.18825942970067167</v>
      </c>
      <c r="BM45">
        <v>0.5</v>
      </c>
      <c r="BN45">
        <f t="shared" si="32"/>
        <v>1261.2309905246846</v>
      </c>
      <c r="BO45">
        <f t="shared" si="33"/>
        <v>24.290070460961001</v>
      </c>
      <c r="BP45">
        <f t="shared" si="34"/>
        <v>118.71931349849517</v>
      </c>
      <c r="BQ45">
        <f t="shared" si="35"/>
        <v>2.7371277911605322E-2</v>
      </c>
      <c r="BR45">
        <f t="shared" si="36"/>
        <v>2.1125276252424747</v>
      </c>
      <c r="BS45">
        <f t="shared" si="37"/>
        <v>712.89546103035275</v>
      </c>
      <c r="BT45" t="s">
        <v>310</v>
      </c>
      <c r="BU45">
        <v>0</v>
      </c>
      <c r="BV45">
        <f t="shared" si="38"/>
        <v>712.89546103035275</v>
      </c>
      <c r="BW45">
        <f t="shared" si="39"/>
        <v>0.31200314514678518</v>
      </c>
      <c r="BX45">
        <f t="shared" si="40"/>
        <v>0.60338952548732505</v>
      </c>
      <c r="BY45">
        <f t="shared" si="41"/>
        <v>0.87131400889719668</v>
      </c>
      <c r="BZ45">
        <f t="shared" si="42"/>
        <v>-0.64762183102354942</v>
      </c>
      <c r="CA45">
        <f t="shared" si="43"/>
        <v>1.1595608774501645</v>
      </c>
      <c r="CB45">
        <f t="shared" si="44"/>
        <v>0.51140735226967238</v>
      </c>
      <c r="CC45">
        <f t="shared" si="45"/>
        <v>0.48859264773032762</v>
      </c>
      <c r="CD45">
        <f t="shared" si="46"/>
        <v>1500.0239999999999</v>
      </c>
      <c r="CE45">
        <f t="shared" si="47"/>
        <v>1261.2309905246846</v>
      </c>
      <c r="CF45">
        <f t="shared" si="48"/>
        <v>0.84080720743447079</v>
      </c>
      <c r="CG45">
        <f t="shared" si="49"/>
        <v>0.16115791034852889</v>
      </c>
      <c r="CH45">
        <v>6</v>
      </c>
      <c r="CI45">
        <v>0.5</v>
      </c>
      <c r="CJ45" t="s">
        <v>311</v>
      </c>
      <c r="CK45">
        <v>2</v>
      </c>
      <c r="CL45" t="b">
        <v>0</v>
      </c>
      <c r="CM45">
        <v>1658771885.8499999</v>
      </c>
      <c r="CN45">
        <v>1499.3006666666699</v>
      </c>
      <c r="CO45">
        <v>1532.38633333333</v>
      </c>
      <c r="CP45">
        <v>27.471896666666701</v>
      </c>
      <c r="CQ45">
        <v>21.7665333333333</v>
      </c>
      <c r="CR45">
        <v>1500.9266666666699</v>
      </c>
      <c r="CS45">
        <v>27.381399999999999</v>
      </c>
      <c r="CT45">
        <v>600.00229999999999</v>
      </c>
      <c r="CU45">
        <v>100.688666666667</v>
      </c>
      <c r="CV45">
        <v>9.9960416666666704E-2</v>
      </c>
      <c r="CW45">
        <v>30.013643333333299</v>
      </c>
      <c r="CX45">
        <v>30.016729999999999</v>
      </c>
      <c r="CY45">
        <v>999.9</v>
      </c>
      <c r="CZ45">
        <v>0</v>
      </c>
      <c r="DA45">
        <v>0</v>
      </c>
      <c r="DB45">
        <v>9998.8116666666701</v>
      </c>
      <c r="DC45">
        <v>0</v>
      </c>
      <c r="DD45">
        <v>111.27743333333299</v>
      </c>
      <c r="DE45">
        <v>1500.0239999999999</v>
      </c>
      <c r="DF45">
        <v>0.97300073333333303</v>
      </c>
      <c r="DG45">
        <v>2.6999406666666701E-2</v>
      </c>
      <c r="DH45">
        <v>0</v>
      </c>
      <c r="DI45">
        <v>841.42836666666699</v>
      </c>
      <c r="DJ45">
        <v>4.9993499999999997</v>
      </c>
      <c r="DK45">
        <v>14524.996666666701</v>
      </c>
      <c r="DL45">
        <v>14585.1466666667</v>
      </c>
      <c r="DM45">
        <v>36.285133333333299</v>
      </c>
      <c r="DN45">
        <v>38.057866666666698</v>
      </c>
      <c r="DO45">
        <v>36.295466666666698</v>
      </c>
      <c r="DP45">
        <v>37.457999999999998</v>
      </c>
      <c r="DQ45">
        <v>38.2541333333333</v>
      </c>
      <c r="DR45">
        <v>1454.663</v>
      </c>
      <c r="DS45">
        <v>40.360999999999997</v>
      </c>
      <c r="DT45">
        <v>0</v>
      </c>
      <c r="DU45">
        <v>191.90000009536701</v>
      </c>
      <c r="DV45">
        <v>0</v>
      </c>
      <c r="DW45">
        <v>841.11746153846104</v>
      </c>
      <c r="DX45">
        <v>-50.614153774548797</v>
      </c>
      <c r="DY45">
        <v>-1016.97777666604</v>
      </c>
      <c r="DZ45">
        <v>14518.7153846154</v>
      </c>
      <c r="EA45">
        <v>15</v>
      </c>
      <c r="EB45">
        <v>1658771934.0999999</v>
      </c>
      <c r="EC45" t="s">
        <v>422</v>
      </c>
      <c r="ED45">
        <v>1658771934.0999999</v>
      </c>
      <c r="EE45">
        <v>1658771852.5999999</v>
      </c>
      <c r="EF45">
        <v>27</v>
      </c>
      <c r="EG45">
        <v>-0.09</v>
      </c>
      <c r="EH45">
        <v>-4.8000000000000001E-2</v>
      </c>
      <c r="EI45">
        <v>-1.6259999999999999</v>
      </c>
      <c r="EJ45">
        <v>0.09</v>
      </c>
      <c r="EK45">
        <v>1519</v>
      </c>
      <c r="EL45">
        <v>20</v>
      </c>
      <c r="EM45">
        <v>0.45</v>
      </c>
      <c r="EN45">
        <v>0.02</v>
      </c>
      <c r="EO45">
        <v>100</v>
      </c>
      <c r="EP45">
        <v>100</v>
      </c>
      <c r="EQ45">
        <v>-1.6259999999999999</v>
      </c>
      <c r="ER45">
        <v>9.0499999999999997E-2</v>
      </c>
      <c r="ES45">
        <v>-7.93282985786012E-2</v>
      </c>
      <c r="ET45">
        <v>-1.91033734903813E-3</v>
      </c>
      <c r="EU45">
        <v>7.3450343854085902E-7</v>
      </c>
      <c r="EV45">
        <v>-7.1046937220166798E-11</v>
      </c>
      <c r="EW45">
        <v>9.0495238095236602E-2</v>
      </c>
      <c r="EX45">
        <v>0</v>
      </c>
      <c r="EY45">
        <v>0</v>
      </c>
      <c r="EZ45">
        <v>0</v>
      </c>
      <c r="FA45">
        <v>2</v>
      </c>
      <c r="FB45">
        <v>2150</v>
      </c>
      <c r="FC45">
        <v>-1</v>
      </c>
      <c r="FD45">
        <v>-1</v>
      </c>
      <c r="FE45">
        <v>0.8</v>
      </c>
      <c r="FF45">
        <v>0.7</v>
      </c>
      <c r="FG45">
        <v>3.0590799999999998</v>
      </c>
      <c r="FH45">
        <v>2.3645</v>
      </c>
      <c r="FI45">
        <v>1.5991200000000001</v>
      </c>
      <c r="FJ45">
        <v>2.3327599999999999</v>
      </c>
      <c r="FK45">
        <v>1.5942400000000001</v>
      </c>
      <c r="FL45">
        <v>2.3754900000000001</v>
      </c>
      <c r="FM45">
        <v>36.6706</v>
      </c>
      <c r="FN45">
        <v>14.6661</v>
      </c>
      <c r="FO45">
        <v>18</v>
      </c>
      <c r="FP45">
        <v>621.25</v>
      </c>
      <c r="FQ45">
        <v>372.226</v>
      </c>
      <c r="FR45">
        <v>28.534500000000001</v>
      </c>
      <c r="FS45">
        <v>31.573399999999999</v>
      </c>
      <c r="FT45">
        <v>30.0002</v>
      </c>
      <c r="FU45">
        <v>31.336600000000001</v>
      </c>
      <c r="FV45">
        <v>31.306999999999999</v>
      </c>
      <c r="FW45">
        <v>61.232300000000002</v>
      </c>
      <c r="FX45">
        <v>39.6111</v>
      </c>
      <c r="FY45">
        <v>1.35829</v>
      </c>
      <c r="FZ45">
        <v>28.556999999999999</v>
      </c>
      <c r="GA45">
        <v>1532.82</v>
      </c>
      <c r="GB45">
        <v>21.376000000000001</v>
      </c>
      <c r="GC45">
        <v>99.630499999999998</v>
      </c>
      <c r="GD45">
        <v>99.712100000000007</v>
      </c>
    </row>
    <row r="46" spans="1:186" x14ac:dyDescent="0.2">
      <c r="A46">
        <v>30</v>
      </c>
      <c r="B46">
        <v>1658772055.0999999</v>
      </c>
      <c r="C46">
        <v>4663.0999999046298</v>
      </c>
      <c r="D46" t="s">
        <v>423</v>
      </c>
      <c r="E46" t="s">
        <v>424</v>
      </c>
      <c r="F46">
        <v>5</v>
      </c>
      <c r="G46" t="s">
        <v>307</v>
      </c>
      <c r="H46" t="s">
        <v>367</v>
      </c>
      <c r="I46" t="s">
        <v>368</v>
      </c>
      <c r="J46">
        <v>29.8</v>
      </c>
      <c r="K46">
        <v>29.9</v>
      </c>
      <c r="L46" t="s">
        <v>369</v>
      </c>
      <c r="M46">
        <v>1658772047.0999999</v>
      </c>
      <c r="N46">
        <f t="shared" si="0"/>
        <v>6.2532097712265774E-3</v>
      </c>
      <c r="O46">
        <f t="shared" si="1"/>
        <v>6.2532097712265777</v>
      </c>
      <c r="P46">
        <f t="shared" si="2"/>
        <v>23.429130978199705</v>
      </c>
      <c r="Q46">
        <f t="shared" si="3"/>
        <v>1999.2535483871</v>
      </c>
      <c r="R46">
        <f t="shared" si="4"/>
        <v>1856.5517280171043</v>
      </c>
      <c r="S46">
        <f t="shared" si="5"/>
        <v>187.12077166920938</v>
      </c>
      <c r="T46">
        <f t="shared" si="6"/>
        <v>201.50360536205463</v>
      </c>
      <c r="U46">
        <f t="shared" si="7"/>
        <v>0.42506061619625424</v>
      </c>
      <c r="V46">
        <f t="shared" si="8"/>
        <v>2.9422809845035278</v>
      </c>
      <c r="W46">
        <f t="shared" si="9"/>
        <v>0.39365670861366869</v>
      </c>
      <c r="X46">
        <f t="shared" si="10"/>
        <v>0.24866333520745687</v>
      </c>
      <c r="Y46">
        <f t="shared" si="11"/>
        <v>241.73937081936862</v>
      </c>
      <c r="Z46">
        <f t="shared" si="12"/>
        <v>29.602152758105166</v>
      </c>
      <c r="AA46">
        <f t="shared" si="13"/>
        <v>29.602152758105166</v>
      </c>
      <c r="AB46">
        <f t="shared" si="14"/>
        <v>4.1640539799151455</v>
      </c>
      <c r="AC46">
        <f t="shared" si="15"/>
        <v>62.126992156842618</v>
      </c>
      <c r="AD46">
        <f t="shared" si="16"/>
        <v>2.6168782909950852</v>
      </c>
      <c r="AE46">
        <f t="shared" si="17"/>
        <v>4.2121438687851622</v>
      </c>
      <c r="AF46">
        <f t="shared" si="18"/>
        <v>1.5471756889200603</v>
      </c>
      <c r="AG46">
        <f t="shared" si="19"/>
        <v>-275.76655091109205</v>
      </c>
      <c r="AH46">
        <f t="shared" si="20"/>
        <v>31.640751484065159</v>
      </c>
      <c r="AI46">
        <f t="shared" si="21"/>
        <v>2.3840715621292432</v>
      </c>
      <c r="AJ46">
        <f t="shared" si="22"/>
        <v>-2.3570455290418124E-3</v>
      </c>
      <c r="AK46">
        <f t="shared" si="23"/>
        <v>23.429130978199705</v>
      </c>
      <c r="AL46">
        <f t="shared" si="24"/>
        <v>6.2532097712265777</v>
      </c>
      <c r="AM46">
        <f t="shared" si="25"/>
        <v>24.054198269135746</v>
      </c>
      <c r="AN46">
        <v>2076.4321543317601</v>
      </c>
      <c r="AO46">
        <v>2052.1511515151501</v>
      </c>
      <c r="AP46">
        <v>-5.8125362929673498E-2</v>
      </c>
      <c r="AQ46">
        <v>67.108113081997999</v>
      </c>
      <c r="AR46">
        <f t="shared" si="26"/>
        <v>6.3001077644610284</v>
      </c>
      <c r="AS46">
        <v>19.969531034415599</v>
      </c>
      <c r="AT46">
        <v>26.084924242424201</v>
      </c>
      <c r="AU46">
        <v>3.84379797979749E-3</v>
      </c>
      <c r="AV46">
        <v>78.55</v>
      </c>
      <c r="AW46">
        <v>0</v>
      </c>
      <c r="AX46">
        <v>0</v>
      </c>
      <c r="AY46">
        <f t="shared" si="27"/>
        <v>1</v>
      </c>
      <c r="AZ46">
        <f t="shared" si="28"/>
        <v>0</v>
      </c>
      <c r="BA46">
        <f t="shared" si="29"/>
        <v>52768.262801591125</v>
      </c>
      <c r="BB46" t="s">
        <v>308</v>
      </c>
      <c r="BC46">
        <v>10214.9</v>
      </c>
      <c r="BD46">
        <v>1337.4036545076499</v>
      </c>
      <c r="BE46">
        <v>3225.17</v>
      </c>
      <c r="BF46">
        <f t="shared" si="30"/>
        <v>0.58532305134065798</v>
      </c>
      <c r="BG46">
        <v>-10.2314334914194</v>
      </c>
      <c r="BH46" t="s">
        <v>425</v>
      </c>
      <c r="BI46">
        <v>10165.5</v>
      </c>
      <c r="BJ46">
        <v>847.08619230769204</v>
      </c>
      <c r="BK46">
        <v>1031.17</v>
      </c>
      <c r="BL46">
        <f t="shared" si="31"/>
        <v>0.17851935926404761</v>
      </c>
      <c r="BM46">
        <v>0.5</v>
      </c>
      <c r="BN46">
        <f t="shared" si="32"/>
        <v>1261.220903750637</v>
      </c>
      <c r="BO46">
        <f t="shared" si="33"/>
        <v>23.429130978199705</v>
      </c>
      <c r="BP46">
        <f t="shared" si="34"/>
        <v>112.57617381399339</v>
      </c>
      <c r="BQ46">
        <f t="shared" si="35"/>
        <v>2.6688872955973716E-2</v>
      </c>
      <c r="BR46">
        <f t="shared" si="36"/>
        <v>2.1276802079191595</v>
      </c>
      <c r="BS46">
        <f t="shared" si="37"/>
        <v>710.51569873935932</v>
      </c>
      <c r="BT46" t="s">
        <v>310</v>
      </c>
      <c r="BU46">
        <v>0</v>
      </c>
      <c r="BV46">
        <f t="shared" si="38"/>
        <v>710.51569873935932</v>
      </c>
      <c r="BW46">
        <f t="shared" si="39"/>
        <v>0.31096162733656019</v>
      </c>
      <c r="BX46">
        <f t="shared" si="40"/>
        <v>0.57408806608421969</v>
      </c>
      <c r="BY46">
        <f t="shared" si="41"/>
        <v>0.87248573249217953</v>
      </c>
      <c r="BZ46">
        <f t="shared" si="42"/>
        <v>-0.60112206801133794</v>
      </c>
      <c r="CA46">
        <f t="shared" si="43"/>
        <v>1.1622201048550744</v>
      </c>
      <c r="CB46">
        <f t="shared" si="44"/>
        <v>0.48153138029617831</v>
      </c>
      <c r="CC46">
        <f t="shared" si="45"/>
        <v>0.51846861970382174</v>
      </c>
      <c r="CD46">
        <f t="shared" si="46"/>
        <v>1500.0116129032299</v>
      </c>
      <c r="CE46">
        <f t="shared" si="47"/>
        <v>1261.220903750637</v>
      </c>
      <c r="CF46">
        <f t="shared" si="48"/>
        <v>0.84080742635690653</v>
      </c>
      <c r="CG46">
        <f t="shared" si="49"/>
        <v>0.16115833286882955</v>
      </c>
      <c r="CH46">
        <v>6</v>
      </c>
      <c r="CI46">
        <v>0.5</v>
      </c>
      <c r="CJ46" t="s">
        <v>311</v>
      </c>
      <c r="CK46">
        <v>2</v>
      </c>
      <c r="CL46" t="b">
        <v>0</v>
      </c>
      <c r="CM46">
        <v>1658772047.0999999</v>
      </c>
      <c r="CN46">
        <v>1999.2535483871</v>
      </c>
      <c r="CO46">
        <v>2035.1829032258099</v>
      </c>
      <c r="CP46">
        <v>25.963819354838702</v>
      </c>
      <c r="CQ46">
        <v>19.8732258064516</v>
      </c>
      <c r="CR46">
        <v>2000.9735483871</v>
      </c>
      <c r="CS46">
        <v>25.873329032258098</v>
      </c>
      <c r="CT46">
        <v>600.02551612903198</v>
      </c>
      <c r="CU46">
        <v>100.68935483871</v>
      </c>
      <c r="CV46">
        <v>0.10006505483871</v>
      </c>
      <c r="CW46">
        <v>29.801622580645201</v>
      </c>
      <c r="CX46">
        <v>29.775787096774199</v>
      </c>
      <c r="CY46">
        <v>999.9</v>
      </c>
      <c r="CZ46">
        <v>0</v>
      </c>
      <c r="DA46">
        <v>0</v>
      </c>
      <c r="DB46">
        <v>10003.793225806499</v>
      </c>
      <c r="DC46">
        <v>0</v>
      </c>
      <c r="DD46">
        <v>113.13116129032301</v>
      </c>
      <c r="DE46">
        <v>1500.0116129032299</v>
      </c>
      <c r="DF46">
        <v>0.97299641935483905</v>
      </c>
      <c r="DG46">
        <v>2.7003774193548401E-2</v>
      </c>
      <c r="DH46">
        <v>0</v>
      </c>
      <c r="DI46">
        <v>847.39506451612897</v>
      </c>
      <c r="DJ46">
        <v>4.9993499999999997</v>
      </c>
      <c r="DK46">
        <v>14592.6612903226</v>
      </c>
      <c r="DL46">
        <v>14585.0258064516</v>
      </c>
      <c r="DM46">
        <v>36.125</v>
      </c>
      <c r="DN46">
        <v>37.806129032258099</v>
      </c>
      <c r="DO46">
        <v>36.110548387096799</v>
      </c>
      <c r="DP46">
        <v>37.536000000000001</v>
      </c>
      <c r="DQ46">
        <v>38.134999999999998</v>
      </c>
      <c r="DR46">
        <v>1454.64</v>
      </c>
      <c r="DS46">
        <v>40.371612903225802</v>
      </c>
      <c r="DT46">
        <v>0</v>
      </c>
      <c r="DU46">
        <v>160.700000047684</v>
      </c>
      <c r="DV46">
        <v>0</v>
      </c>
      <c r="DW46">
        <v>847.08619230769204</v>
      </c>
      <c r="DX46">
        <v>-60.904307746813302</v>
      </c>
      <c r="DY46">
        <v>-839.69914569832997</v>
      </c>
      <c r="DZ46">
        <v>14587.669230769199</v>
      </c>
      <c r="EA46">
        <v>15</v>
      </c>
      <c r="EB46">
        <v>1658772095.5999999</v>
      </c>
      <c r="EC46" t="s">
        <v>426</v>
      </c>
      <c r="ED46">
        <v>1658772095.5999999</v>
      </c>
      <c r="EE46">
        <v>1658771852.5999999</v>
      </c>
      <c r="EF46">
        <v>28</v>
      </c>
      <c r="EG46">
        <v>-0.108</v>
      </c>
      <c r="EH46">
        <v>-4.8000000000000001E-2</v>
      </c>
      <c r="EI46">
        <v>-1.72</v>
      </c>
      <c r="EJ46">
        <v>0.09</v>
      </c>
      <c r="EK46">
        <v>2036</v>
      </c>
      <c r="EL46">
        <v>20</v>
      </c>
      <c r="EM46">
        <v>0.28999999999999998</v>
      </c>
      <c r="EN46">
        <v>0.02</v>
      </c>
      <c r="EO46">
        <v>100</v>
      </c>
      <c r="EP46">
        <v>100</v>
      </c>
      <c r="EQ46">
        <v>-1.72</v>
      </c>
      <c r="ER46">
        <v>9.0499999999999997E-2</v>
      </c>
      <c r="ES46">
        <v>-0.16930079250111699</v>
      </c>
      <c r="ET46">
        <v>-1.91033734903813E-3</v>
      </c>
      <c r="EU46">
        <v>7.3450343854085902E-7</v>
      </c>
      <c r="EV46">
        <v>-7.1046937220166798E-11</v>
      </c>
      <c r="EW46">
        <v>9.0495238095236602E-2</v>
      </c>
      <c r="EX46">
        <v>0</v>
      </c>
      <c r="EY46">
        <v>0</v>
      </c>
      <c r="EZ46">
        <v>0</v>
      </c>
      <c r="FA46">
        <v>2</v>
      </c>
      <c r="FB46">
        <v>2150</v>
      </c>
      <c r="FC46">
        <v>-1</v>
      </c>
      <c r="FD46">
        <v>-1</v>
      </c>
      <c r="FE46">
        <v>2</v>
      </c>
      <c r="FF46">
        <v>3.4</v>
      </c>
      <c r="FG46">
        <v>3.8330099999999998</v>
      </c>
      <c r="FH46">
        <v>2.34131</v>
      </c>
      <c r="FI46">
        <v>1.5979000000000001</v>
      </c>
      <c r="FJ46">
        <v>2.3327599999999999</v>
      </c>
      <c r="FK46">
        <v>1.5942400000000001</v>
      </c>
      <c r="FL46">
        <v>2.4218799999999998</v>
      </c>
      <c r="FM46">
        <v>36.694299999999998</v>
      </c>
      <c r="FN46">
        <v>14.639900000000001</v>
      </c>
      <c r="FO46">
        <v>18</v>
      </c>
      <c r="FP46">
        <v>621.90499999999997</v>
      </c>
      <c r="FQ46">
        <v>371.21899999999999</v>
      </c>
      <c r="FR46">
        <v>29.354800000000001</v>
      </c>
      <c r="FS46">
        <v>31.658300000000001</v>
      </c>
      <c r="FT46">
        <v>30.000299999999999</v>
      </c>
      <c r="FU46">
        <v>31.406199999999998</v>
      </c>
      <c r="FV46">
        <v>31.377600000000001</v>
      </c>
      <c r="FW46">
        <v>76.7059</v>
      </c>
      <c r="FX46">
        <v>44.037599999999998</v>
      </c>
      <c r="FY46">
        <v>6.7379600000000002</v>
      </c>
      <c r="FZ46">
        <v>29.382999999999999</v>
      </c>
      <c r="GA46">
        <v>2038.24</v>
      </c>
      <c r="GB46">
        <v>20.302700000000002</v>
      </c>
      <c r="GC46">
        <v>99.614900000000006</v>
      </c>
      <c r="GD46">
        <v>99.698999999999998</v>
      </c>
    </row>
    <row r="47" spans="1:186" x14ac:dyDescent="0.2">
      <c r="A47">
        <v>31</v>
      </c>
      <c r="B47">
        <v>1658772703.5999999</v>
      </c>
      <c r="C47">
        <v>5311.5999999046298</v>
      </c>
      <c r="D47" t="s">
        <v>427</v>
      </c>
      <c r="E47" t="s">
        <v>428</v>
      </c>
      <c r="F47">
        <v>5</v>
      </c>
      <c r="G47" t="s">
        <v>307</v>
      </c>
      <c r="H47" t="s">
        <v>429</v>
      </c>
      <c r="I47" t="s">
        <v>368</v>
      </c>
      <c r="J47">
        <v>30.7</v>
      </c>
      <c r="K47">
        <v>31</v>
      </c>
      <c r="L47" t="s">
        <v>430</v>
      </c>
      <c r="M47">
        <v>1658772695.8499999</v>
      </c>
      <c r="N47">
        <f t="shared" si="0"/>
        <v>6.693491472332262E-3</v>
      </c>
      <c r="O47">
        <f t="shared" si="1"/>
        <v>6.693491472332262</v>
      </c>
      <c r="P47">
        <f t="shared" si="2"/>
        <v>23.616396448584229</v>
      </c>
      <c r="Q47">
        <f t="shared" si="3"/>
        <v>409.55783333333301</v>
      </c>
      <c r="R47">
        <f t="shared" si="4"/>
        <v>297.80036054508383</v>
      </c>
      <c r="S47">
        <f t="shared" si="5"/>
        <v>30.011900238691506</v>
      </c>
      <c r="T47">
        <f t="shared" si="6"/>
        <v>41.274660693749603</v>
      </c>
      <c r="U47">
        <f t="shared" si="7"/>
        <v>0.39568794200265367</v>
      </c>
      <c r="V47">
        <f t="shared" si="8"/>
        <v>2.941802024751385</v>
      </c>
      <c r="W47">
        <f t="shared" si="9"/>
        <v>0.36832039162619251</v>
      </c>
      <c r="X47">
        <f t="shared" si="10"/>
        <v>0.23250118152833779</v>
      </c>
      <c r="Y47">
        <f t="shared" si="11"/>
        <v>241.7363735162036</v>
      </c>
      <c r="Z47">
        <f t="shared" si="12"/>
        <v>29.872118335502279</v>
      </c>
      <c r="AA47">
        <f t="shared" si="13"/>
        <v>29.872118335502279</v>
      </c>
      <c r="AB47">
        <f t="shared" si="14"/>
        <v>4.2292549756316529</v>
      </c>
      <c r="AC47">
        <f t="shared" si="15"/>
        <v>57.096070982372673</v>
      </c>
      <c r="AD47">
        <f t="shared" si="16"/>
        <v>2.4585733018722316</v>
      </c>
      <c r="AE47">
        <f t="shared" si="17"/>
        <v>4.3060288730397396</v>
      </c>
      <c r="AF47">
        <f t="shared" si="18"/>
        <v>1.7706816737594213</v>
      </c>
      <c r="AG47">
        <f t="shared" si="19"/>
        <v>-295.18297392985278</v>
      </c>
      <c r="AH47">
        <f t="shared" si="20"/>
        <v>49.684394390409786</v>
      </c>
      <c r="AI47">
        <f t="shared" si="21"/>
        <v>3.756378990058113</v>
      </c>
      <c r="AJ47">
        <f t="shared" si="22"/>
        <v>-5.8270331812693144E-3</v>
      </c>
      <c r="AK47">
        <f t="shared" si="23"/>
        <v>23.616396448584229</v>
      </c>
      <c r="AL47">
        <f t="shared" si="24"/>
        <v>6.693491472332262</v>
      </c>
      <c r="AM47">
        <f t="shared" si="25"/>
        <v>23.337757153861908</v>
      </c>
      <c r="AN47">
        <v>443.95998813391299</v>
      </c>
      <c r="AO47">
        <v>420.19764242424202</v>
      </c>
      <c r="AP47">
        <v>1.8771729288515399E-4</v>
      </c>
      <c r="AQ47">
        <v>67.168257731283205</v>
      </c>
      <c r="AR47">
        <f t="shared" si="26"/>
        <v>6.7120426575731047</v>
      </c>
      <c r="AS47">
        <v>17.816397770259702</v>
      </c>
      <c r="AT47">
        <v>24.365028484848501</v>
      </c>
      <c r="AU47">
        <v>-6.5611446025212402E-5</v>
      </c>
      <c r="AV47">
        <v>78.55</v>
      </c>
      <c r="AW47">
        <v>0</v>
      </c>
      <c r="AX47">
        <v>0</v>
      </c>
      <c r="AY47">
        <f t="shared" si="27"/>
        <v>1</v>
      </c>
      <c r="AZ47">
        <f t="shared" si="28"/>
        <v>0</v>
      </c>
      <c r="BA47">
        <f t="shared" si="29"/>
        <v>52687.470367200505</v>
      </c>
      <c r="BB47" t="s">
        <v>308</v>
      </c>
      <c r="BC47">
        <v>10214.9</v>
      </c>
      <c r="BD47">
        <v>1337.4036545076499</v>
      </c>
      <c r="BE47">
        <v>3225.17</v>
      </c>
      <c r="BF47">
        <f t="shared" si="30"/>
        <v>0.58532305134065798</v>
      </c>
      <c r="BG47">
        <v>-10.2314334914194</v>
      </c>
      <c r="BH47" t="s">
        <v>431</v>
      </c>
      <c r="BI47">
        <v>10156.200000000001</v>
      </c>
      <c r="BJ47">
        <v>824.995</v>
      </c>
      <c r="BK47">
        <v>1109.3399999999999</v>
      </c>
      <c r="BL47">
        <f t="shared" si="31"/>
        <v>0.25631907260172715</v>
      </c>
      <c r="BM47">
        <v>0.5</v>
      </c>
      <c r="BN47">
        <f t="shared" si="32"/>
        <v>1261.2087891793824</v>
      </c>
      <c r="BO47">
        <f t="shared" si="33"/>
        <v>23.616396448584229</v>
      </c>
      <c r="BP47">
        <f t="shared" si="34"/>
        <v>161.63593359980325</v>
      </c>
      <c r="BQ47">
        <f t="shared" si="35"/>
        <v>2.6837610259620094E-2</v>
      </c>
      <c r="BR47">
        <f t="shared" si="36"/>
        <v>1.9072872158220204</v>
      </c>
      <c r="BS47">
        <f t="shared" si="37"/>
        <v>746.77405120219692</v>
      </c>
      <c r="BT47" t="s">
        <v>310</v>
      </c>
      <c r="BU47">
        <v>0</v>
      </c>
      <c r="BV47">
        <f t="shared" si="38"/>
        <v>746.77405120219692</v>
      </c>
      <c r="BW47">
        <f t="shared" si="39"/>
        <v>0.32683032145041468</v>
      </c>
      <c r="BX47">
        <f t="shared" si="40"/>
        <v>0.78425732185504926</v>
      </c>
      <c r="BY47">
        <f t="shared" si="41"/>
        <v>0.85370943292024293</v>
      </c>
      <c r="BZ47">
        <f t="shared" si="42"/>
        <v>-1.2467791091651654</v>
      </c>
      <c r="CA47">
        <f t="shared" si="43"/>
        <v>1.1208113785120839</v>
      </c>
      <c r="CB47">
        <f t="shared" si="44"/>
        <v>0.70989886899518229</v>
      </c>
      <c r="CC47">
        <f t="shared" si="45"/>
        <v>0.29010113100481771</v>
      </c>
      <c r="CD47">
        <f t="shared" si="46"/>
        <v>1499.9976666666701</v>
      </c>
      <c r="CE47">
        <f t="shared" si="47"/>
        <v>1261.2087891793824</v>
      </c>
      <c r="CF47">
        <f t="shared" si="48"/>
        <v>0.84080716737518013</v>
      </c>
      <c r="CG47">
        <f t="shared" si="49"/>
        <v>0.16115783303409786</v>
      </c>
      <c r="CH47">
        <v>6</v>
      </c>
      <c r="CI47">
        <v>0.5</v>
      </c>
      <c r="CJ47" t="s">
        <v>311</v>
      </c>
      <c r="CK47">
        <v>2</v>
      </c>
      <c r="CL47" t="b">
        <v>0</v>
      </c>
      <c r="CM47">
        <v>1658772695.8499999</v>
      </c>
      <c r="CN47">
        <v>409.55783333333301</v>
      </c>
      <c r="CO47">
        <v>435.914733333333</v>
      </c>
      <c r="CP47">
        <v>24.395790000000002</v>
      </c>
      <c r="CQ47">
        <v>17.8658066666667</v>
      </c>
      <c r="CR47">
        <v>410.84783333333303</v>
      </c>
      <c r="CS47">
        <v>24.305293333333299</v>
      </c>
      <c r="CT47">
        <v>600.01976666666701</v>
      </c>
      <c r="CU47">
        <v>100.67853333333299</v>
      </c>
      <c r="CV47">
        <v>0.10005600000000001</v>
      </c>
      <c r="CW47">
        <v>30.185390000000002</v>
      </c>
      <c r="CX47">
        <v>29.8753766666667</v>
      </c>
      <c r="CY47">
        <v>999.9</v>
      </c>
      <c r="CZ47">
        <v>0</v>
      </c>
      <c r="DA47">
        <v>0</v>
      </c>
      <c r="DB47">
        <v>10002.143333333301</v>
      </c>
      <c r="DC47">
        <v>0</v>
      </c>
      <c r="DD47">
        <v>1530.24033333333</v>
      </c>
      <c r="DE47">
        <v>1499.9976666666701</v>
      </c>
      <c r="DF47">
        <v>0.97300566666666699</v>
      </c>
      <c r="DG47">
        <v>2.6994066666666702E-2</v>
      </c>
      <c r="DH47">
        <v>0</v>
      </c>
      <c r="DI47">
        <v>825.00483333333295</v>
      </c>
      <c r="DJ47">
        <v>4.9993499999999997</v>
      </c>
      <c r="DK47">
        <v>14575.506666666701</v>
      </c>
      <c r="DL47">
        <v>14584.91</v>
      </c>
      <c r="DM47">
        <v>37.985233333333298</v>
      </c>
      <c r="DN47">
        <v>40.822499999999998</v>
      </c>
      <c r="DO47">
        <v>38.141433333333303</v>
      </c>
      <c r="DP47">
        <v>39.897666666666701</v>
      </c>
      <c r="DQ47">
        <v>40.093499999999999</v>
      </c>
      <c r="DR47">
        <v>1454.6410000000001</v>
      </c>
      <c r="DS47">
        <v>40.358333333333299</v>
      </c>
      <c r="DT47">
        <v>0</v>
      </c>
      <c r="DU47">
        <v>647.5</v>
      </c>
      <c r="DV47">
        <v>0</v>
      </c>
      <c r="DW47">
        <v>824.995</v>
      </c>
      <c r="DX47">
        <v>1.2116923112506699</v>
      </c>
      <c r="DY47">
        <v>82.769231181718993</v>
      </c>
      <c r="DZ47">
        <v>14575.451999999999</v>
      </c>
      <c r="EA47">
        <v>15</v>
      </c>
      <c r="EB47">
        <v>1658772737.5999999</v>
      </c>
      <c r="EC47" t="s">
        <v>432</v>
      </c>
      <c r="ED47">
        <v>1658772737.5999999</v>
      </c>
      <c r="EE47">
        <v>1658771852.5999999</v>
      </c>
      <c r="EF47">
        <v>29</v>
      </c>
      <c r="EG47">
        <v>-0.32300000000000001</v>
      </c>
      <c r="EH47">
        <v>-4.8000000000000001E-2</v>
      </c>
      <c r="EI47">
        <v>-1.29</v>
      </c>
      <c r="EJ47">
        <v>0.09</v>
      </c>
      <c r="EK47">
        <v>428</v>
      </c>
      <c r="EL47">
        <v>20</v>
      </c>
      <c r="EM47">
        <v>0.17</v>
      </c>
      <c r="EN47">
        <v>0.02</v>
      </c>
      <c r="EO47">
        <v>100</v>
      </c>
      <c r="EP47">
        <v>100</v>
      </c>
      <c r="EQ47">
        <v>-1.29</v>
      </c>
      <c r="ER47">
        <v>9.0499999999999997E-2</v>
      </c>
      <c r="ES47">
        <v>-0.27657403062408198</v>
      </c>
      <c r="ET47">
        <v>-1.91033734903813E-3</v>
      </c>
      <c r="EU47">
        <v>7.3450343854085902E-7</v>
      </c>
      <c r="EV47">
        <v>-7.1046937220166798E-11</v>
      </c>
      <c r="EW47">
        <v>9.0495238095236602E-2</v>
      </c>
      <c r="EX47">
        <v>0</v>
      </c>
      <c r="EY47">
        <v>0</v>
      </c>
      <c r="EZ47">
        <v>0</v>
      </c>
      <c r="FA47">
        <v>2</v>
      </c>
      <c r="FB47">
        <v>2150</v>
      </c>
      <c r="FC47">
        <v>-1</v>
      </c>
      <c r="FD47">
        <v>-1</v>
      </c>
      <c r="FE47">
        <v>10.1</v>
      </c>
      <c r="FF47">
        <v>14.2</v>
      </c>
      <c r="FG47">
        <v>1.10107</v>
      </c>
      <c r="FH47">
        <v>2.4414099999999999</v>
      </c>
      <c r="FI47">
        <v>1.5979000000000001</v>
      </c>
      <c r="FJ47">
        <v>2.33521</v>
      </c>
      <c r="FK47">
        <v>1.5942400000000001</v>
      </c>
      <c r="FL47">
        <v>2.36694</v>
      </c>
      <c r="FM47">
        <v>37.578099999999999</v>
      </c>
      <c r="FN47">
        <v>14.491</v>
      </c>
      <c r="FO47">
        <v>18</v>
      </c>
      <c r="FP47">
        <v>617.875</v>
      </c>
      <c r="FQ47">
        <v>361.47</v>
      </c>
      <c r="FR47">
        <v>27.5276</v>
      </c>
      <c r="FS47">
        <v>32.702599999999997</v>
      </c>
      <c r="FT47">
        <v>30</v>
      </c>
      <c r="FU47">
        <v>32.239199999999997</v>
      </c>
      <c r="FV47">
        <v>32.206800000000001</v>
      </c>
      <c r="FW47">
        <v>22.0547</v>
      </c>
      <c r="FX47">
        <v>52.740900000000003</v>
      </c>
      <c r="FY47">
        <v>0</v>
      </c>
      <c r="FZ47">
        <v>27.608799999999999</v>
      </c>
      <c r="GA47">
        <v>435.928</v>
      </c>
      <c r="GB47">
        <v>17.890999999999998</v>
      </c>
      <c r="GC47">
        <v>99.462500000000006</v>
      </c>
      <c r="GD47">
        <v>99.534800000000004</v>
      </c>
    </row>
    <row r="48" spans="1:186" x14ac:dyDescent="0.2">
      <c r="A48">
        <v>32</v>
      </c>
      <c r="B48">
        <v>1658772881.5</v>
      </c>
      <c r="C48">
        <v>5489.5</v>
      </c>
      <c r="D48" t="s">
        <v>433</v>
      </c>
      <c r="E48" t="s">
        <v>434</v>
      </c>
      <c r="F48">
        <v>5</v>
      </c>
      <c r="G48" t="s">
        <v>307</v>
      </c>
      <c r="H48" t="s">
        <v>429</v>
      </c>
      <c r="I48" t="s">
        <v>368</v>
      </c>
      <c r="J48">
        <v>30.7</v>
      </c>
      <c r="K48">
        <v>31</v>
      </c>
      <c r="L48" t="s">
        <v>430</v>
      </c>
      <c r="M48">
        <v>1658772873.5</v>
      </c>
      <c r="N48">
        <f t="shared" si="0"/>
        <v>5.0947109866415581E-3</v>
      </c>
      <c r="O48">
        <f t="shared" si="1"/>
        <v>5.0947109866415579</v>
      </c>
      <c r="P48">
        <f t="shared" si="2"/>
        <v>23.02380057490128</v>
      </c>
      <c r="Q48">
        <f t="shared" si="3"/>
        <v>400.23374193548398</v>
      </c>
      <c r="R48">
        <f t="shared" si="4"/>
        <v>280.81708046280932</v>
      </c>
      <c r="S48">
        <f t="shared" si="5"/>
        <v>28.298795861682969</v>
      </c>
      <c r="T48">
        <f t="shared" si="6"/>
        <v>40.332777982462382</v>
      </c>
      <c r="U48">
        <f t="shared" si="7"/>
        <v>0.35044980844083506</v>
      </c>
      <c r="V48">
        <f t="shared" si="8"/>
        <v>2.941085736601579</v>
      </c>
      <c r="W48">
        <f t="shared" si="9"/>
        <v>0.32879375082657131</v>
      </c>
      <c r="X48">
        <f t="shared" si="10"/>
        <v>0.20733019013626985</v>
      </c>
      <c r="Y48">
        <f t="shared" si="11"/>
        <v>241.7351773999977</v>
      </c>
      <c r="Z48">
        <f t="shared" si="12"/>
        <v>30.420554218149363</v>
      </c>
      <c r="AA48">
        <f t="shared" si="13"/>
        <v>30.420554218149363</v>
      </c>
      <c r="AB48">
        <f t="shared" si="14"/>
        <v>4.3644561643285353</v>
      </c>
      <c r="AC48">
        <f t="shared" si="15"/>
        <v>65.881036912297574</v>
      </c>
      <c r="AD48">
        <f t="shared" si="16"/>
        <v>2.8589254714509562</v>
      </c>
      <c r="AE48">
        <f t="shared" si="17"/>
        <v>4.3395271316947044</v>
      </c>
      <c r="AF48">
        <f t="shared" si="18"/>
        <v>1.5055306928775791</v>
      </c>
      <c r="AG48">
        <f t="shared" si="19"/>
        <v>-224.67675451089272</v>
      </c>
      <c r="AH48">
        <f t="shared" si="20"/>
        <v>-15.855883027234571</v>
      </c>
      <c r="AI48">
        <f t="shared" si="21"/>
        <v>-1.2031346765168696</v>
      </c>
      <c r="AJ48">
        <f t="shared" si="22"/>
        <v>-5.9481464646360394E-4</v>
      </c>
      <c r="AK48">
        <f t="shared" si="23"/>
        <v>23.02380057490128</v>
      </c>
      <c r="AL48">
        <f t="shared" si="24"/>
        <v>5.0947109866415579</v>
      </c>
      <c r="AM48">
        <f t="shared" si="25"/>
        <v>22.932699386252807</v>
      </c>
      <c r="AN48">
        <v>435.35045505871</v>
      </c>
      <c r="AO48">
        <v>411.86983030303003</v>
      </c>
      <c r="AP48">
        <v>-3.8674536391564401E-4</v>
      </c>
      <c r="AQ48">
        <v>67.176253135720899</v>
      </c>
      <c r="AR48">
        <f t="shared" si="26"/>
        <v>5.0934552175856442</v>
      </c>
      <c r="AS48">
        <v>23.434173432900401</v>
      </c>
      <c r="AT48">
        <v>28.383731515151499</v>
      </c>
      <c r="AU48">
        <v>-1.41429938482552E-4</v>
      </c>
      <c r="AV48">
        <v>78.55</v>
      </c>
      <c r="AW48">
        <v>0</v>
      </c>
      <c r="AX48">
        <v>0</v>
      </c>
      <c r="AY48">
        <f t="shared" si="27"/>
        <v>1</v>
      </c>
      <c r="AZ48">
        <f t="shared" si="28"/>
        <v>0</v>
      </c>
      <c r="BA48">
        <f t="shared" si="29"/>
        <v>52643.299039442325</v>
      </c>
      <c r="BB48" t="s">
        <v>308</v>
      </c>
      <c r="BC48">
        <v>10214.9</v>
      </c>
      <c r="BD48">
        <v>1337.4036545076499</v>
      </c>
      <c r="BE48">
        <v>3225.17</v>
      </c>
      <c r="BF48">
        <f t="shared" si="30"/>
        <v>0.58532305134065798</v>
      </c>
      <c r="BG48">
        <v>-10.2314334914194</v>
      </c>
      <c r="BH48" t="s">
        <v>435</v>
      </c>
      <c r="BI48">
        <v>10159.299999999999</v>
      </c>
      <c r="BJ48">
        <v>819.347653846154</v>
      </c>
      <c r="BK48">
        <v>1102.2</v>
      </c>
      <c r="BL48">
        <f t="shared" si="31"/>
        <v>0.25662524601147341</v>
      </c>
      <c r="BM48">
        <v>0.5</v>
      </c>
      <c r="BN48">
        <f t="shared" si="32"/>
        <v>1261.1991876215909</v>
      </c>
      <c r="BO48">
        <f t="shared" si="33"/>
        <v>23.02380057490128</v>
      </c>
      <c r="BP48">
        <f t="shared" si="34"/>
        <v>161.82777589643058</v>
      </c>
      <c r="BQ48">
        <f t="shared" si="35"/>
        <v>2.6367947579346643E-2</v>
      </c>
      <c r="BR48">
        <f t="shared" si="36"/>
        <v>1.9261204863001271</v>
      </c>
      <c r="BS48">
        <f t="shared" si="37"/>
        <v>743.53168672756692</v>
      </c>
      <c r="BT48" t="s">
        <v>310</v>
      </c>
      <c r="BU48">
        <v>0</v>
      </c>
      <c r="BV48">
        <f t="shared" si="38"/>
        <v>743.53168672756692</v>
      </c>
      <c r="BW48">
        <f t="shared" si="39"/>
        <v>0.32541128041411094</v>
      </c>
      <c r="BX48">
        <f t="shared" si="40"/>
        <v>0.78861816248317518</v>
      </c>
      <c r="BY48">
        <f t="shared" si="41"/>
        <v>0.85547115735835333</v>
      </c>
      <c r="BZ48">
        <f t="shared" si="42"/>
        <v>-1.2025848269489641</v>
      </c>
      <c r="CA48">
        <f t="shared" si="43"/>
        <v>1.1245936262553227</v>
      </c>
      <c r="CB48">
        <f t="shared" si="44"/>
        <v>0.71564566003530528</v>
      </c>
      <c r="CC48">
        <f t="shared" si="45"/>
        <v>0.28435433996469472</v>
      </c>
      <c r="CD48">
        <f t="shared" si="46"/>
        <v>1499.98580645161</v>
      </c>
      <c r="CE48">
        <f t="shared" si="47"/>
        <v>1261.1991876215909</v>
      </c>
      <c r="CF48">
        <f t="shared" si="48"/>
        <v>0.84080741444154306</v>
      </c>
      <c r="CG48">
        <f t="shared" si="49"/>
        <v>0.16115830987217822</v>
      </c>
      <c r="CH48">
        <v>6</v>
      </c>
      <c r="CI48">
        <v>0.5</v>
      </c>
      <c r="CJ48" t="s">
        <v>311</v>
      </c>
      <c r="CK48">
        <v>2</v>
      </c>
      <c r="CL48" t="b">
        <v>0</v>
      </c>
      <c r="CM48">
        <v>1658772873.5</v>
      </c>
      <c r="CN48">
        <v>400.23374193548398</v>
      </c>
      <c r="CO48">
        <v>425.296290322581</v>
      </c>
      <c r="CP48">
        <v>28.369938709677399</v>
      </c>
      <c r="CQ48">
        <v>23.4198290322581</v>
      </c>
      <c r="CR48">
        <v>401.47374193548399</v>
      </c>
      <c r="CS48">
        <v>28.2794387096774</v>
      </c>
      <c r="CT48">
        <v>600.007838709677</v>
      </c>
      <c r="CU48">
        <v>100.67309677419399</v>
      </c>
      <c r="CV48">
        <v>9.9960958064516103E-2</v>
      </c>
      <c r="CW48">
        <v>30.3205548387097</v>
      </c>
      <c r="CX48">
        <v>30.0805677419355</v>
      </c>
      <c r="CY48">
        <v>999.9</v>
      </c>
      <c r="CZ48">
        <v>0</v>
      </c>
      <c r="DA48">
        <v>0</v>
      </c>
      <c r="DB48">
        <v>9998.6087096774208</v>
      </c>
      <c r="DC48">
        <v>0</v>
      </c>
      <c r="DD48">
        <v>1538.9419354838701</v>
      </c>
      <c r="DE48">
        <v>1499.98580645161</v>
      </c>
      <c r="DF48">
        <v>0.97299612903225796</v>
      </c>
      <c r="DG48">
        <v>2.70037612903226E-2</v>
      </c>
      <c r="DH48">
        <v>0</v>
      </c>
      <c r="DI48">
        <v>819.39012903225796</v>
      </c>
      <c r="DJ48">
        <v>4.9993499999999997</v>
      </c>
      <c r="DK48">
        <v>14444.845161290301</v>
      </c>
      <c r="DL48">
        <v>14584.751612903199</v>
      </c>
      <c r="DM48">
        <v>37.311999999999998</v>
      </c>
      <c r="DN48">
        <v>40.003999999999998</v>
      </c>
      <c r="DO48">
        <v>37.495935483871001</v>
      </c>
      <c r="DP48">
        <v>39.102645161290297</v>
      </c>
      <c r="DQ48">
        <v>39.467483870967698</v>
      </c>
      <c r="DR48">
        <v>1454.6154838709699</v>
      </c>
      <c r="DS48">
        <v>40.370322580645102</v>
      </c>
      <c r="DT48">
        <v>0</v>
      </c>
      <c r="DU48">
        <v>177.5</v>
      </c>
      <c r="DV48">
        <v>0</v>
      </c>
      <c r="DW48">
        <v>819.347653846154</v>
      </c>
      <c r="DX48">
        <v>-2.43982907028209</v>
      </c>
      <c r="DY48">
        <v>-70.577778113531707</v>
      </c>
      <c r="DZ48">
        <v>14443.1384615385</v>
      </c>
      <c r="EA48">
        <v>15</v>
      </c>
      <c r="EB48">
        <v>1658772911</v>
      </c>
      <c r="EC48" t="s">
        <v>436</v>
      </c>
      <c r="ED48">
        <v>1658772911</v>
      </c>
      <c r="EE48">
        <v>1658771852.5999999</v>
      </c>
      <c r="EF48">
        <v>30</v>
      </c>
      <c r="EG48">
        <v>3.7999999999999999E-2</v>
      </c>
      <c r="EH48">
        <v>-4.8000000000000001E-2</v>
      </c>
      <c r="EI48">
        <v>-1.24</v>
      </c>
      <c r="EJ48">
        <v>0.09</v>
      </c>
      <c r="EK48">
        <v>419</v>
      </c>
      <c r="EL48">
        <v>20</v>
      </c>
      <c r="EM48">
        <v>0.42</v>
      </c>
      <c r="EN48">
        <v>0.02</v>
      </c>
      <c r="EO48">
        <v>100</v>
      </c>
      <c r="EP48">
        <v>100</v>
      </c>
      <c r="EQ48">
        <v>-1.24</v>
      </c>
      <c r="ER48">
        <v>9.0499999999999997E-2</v>
      </c>
      <c r="ES48">
        <v>-0.59965235594542599</v>
      </c>
      <c r="ET48">
        <v>-1.91033734903813E-3</v>
      </c>
      <c r="EU48">
        <v>7.3450343854085902E-7</v>
      </c>
      <c r="EV48">
        <v>-7.1046937220166798E-11</v>
      </c>
      <c r="EW48">
        <v>9.0495238095236602E-2</v>
      </c>
      <c r="EX48">
        <v>0</v>
      </c>
      <c r="EY48">
        <v>0</v>
      </c>
      <c r="EZ48">
        <v>0</v>
      </c>
      <c r="FA48">
        <v>2</v>
      </c>
      <c r="FB48">
        <v>2150</v>
      </c>
      <c r="FC48">
        <v>-1</v>
      </c>
      <c r="FD48">
        <v>-1</v>
      </c>
      <c r="FE48">
        <v>2.4</v>
      </c>
      <c r="FF48">
        <v>17.100000000000001</v>
      </c>
      <c r="FG48">
        <v>1.0815399999999999</v>
      </c>
      <c r="FH48">
        <v>2.4206500000000002</v>
      </c>
      <c r="FI48">
        <v>1.5979000000000001</v>
      </c>
      <c r="FJ48">
        <v>2.3327599999999999</v>
      </c>
      <c r="FK48">
        <v>1.5942400000000001</v>
      </c>
      <c r="FL48">
        <v>2.3938000000000001</v>
      </c>
      <c r="FM48">
        <v>37.602200000000003</v>
      </c>
      <c r="FN48">
        <v>14.4648</v>
      </c>
      <c r="FO48">
        <v>18</v>
      </c>
      <c r="FP48">
        <v>618.85599999999999</v>
      </c>
      <c r="FQ48">
        <v>367.57799999999997</v>
      </c>
      <c r="FR48">
        <v>26.894200000000001</v>
      </c>
      <c r="FS48">
        <v>32.7258</v>
      </c>
      <c r="FT48">
        <v>30.000299999999999</v>
      </c>
      <c r="FU48">
        <v>32.357300000000002</v>
      </c>
      <c r="FV48">
        <v>32.327399999999997</v>
      </c>
      <c r="FW48">
        <v>21.665400000000002</v>
      </c>
      <c r="FX48">
        <v>34.535600000000002</v>
      </c>
      <c r="FY48">
        <v>2.8329499999999999</v>
      </c>
      <c r="FZ48">
        <v>26.8916</v>
      </c>
      <c r="GA48">
        <v>425.05200000000002</v>
      </c>
      <c r="GB48">
        <v>23.5015</v>
      </c>
      <c r="GC48">
        <v>99.459599999999995</v>
      </c>
      <c r="GD48">
        <v>99.529399999999995</v>
      </c>
    </row>
    <row r="49" spans="1:186" x14ac:dyDescent="0.2">
      <c r="A49">
        <v>33</v>
      </c>
      <c r="B49">
        <v>1658772999.5</v>
      </c>
      <c r="C49">
        <v>5607.5</v>
      </c>
      <c r="D49" t="s">
        <v>437</v>
      </c>
      <c r="E49" t="s">
        <v>438</v>
      </c>
      <c r="F49">
        <v>5</v>
      </c>
      <c r="G49" t="s">
        <v>307</v>
      </c>
      <c r="H49" t="s">
        <v>429</v>
      </c>
      <c r="I49" t="s">
        <v>368</v>
      </c>
      <c r="J49">
        <v>30.7</v>
      </c>
      <c r="K49">
        <v>31</v>
      </c>
      <c r="L49" t="s">
        <v>430</v>
      </c>
      <c r="M49">
        <v>1658772991.75</v>
      </c>
      <c r="N49">
        <f t="shared" si="0"/>
        <v>5.3888042360595405E-3</v>
      </c>
      <c r="O49">
        <f t="shared" si="1"/>
        <v>5.3888042360595403</v>
      </c>
      <c r="P49">
        <f t="shared" si="2"/>
        <v>16.513372958909979</v>
      </c>
      <c r="Q49">
        <f t="shared" si="3"/>
        <v>301.05566666666698</v>
      </c>
      <c r="R49">
        <f t="shared" si="4"/>
        <v>220.59998194875376</v>
      </c>
      <c r="S49">
        <f t="shared" si="5"/>
        <v>22.229902033939897</v>
      </c>
      <c r="T49">
        <f t="shared" si="6"/>
        <v>30.337436647284729</v>
      </c>
      <c r="U49">
        <f t="shared" si="7"/>
        <v>0.37803043327844743</v>
      </c>
      <c r="V49">
        <f t="shared" si="8"/>
        <v>2.9417515561662899</v>
      </c>
      <c r="W49">
        <f t="shared" si="9"/>
        <v>0.35296758985404658</v>
      </c>
      <c r="X49">
        <f t="shared" si="10"/>
        <v>0.22271792361530884</v>
      </c>
      <c r="Y49">
        <f t="shared" si="11"/>
        <v>241.73616651289748</v>
      </c>
      <c r="Z49">
        <f t="shared" si="12"/>
        <v>30.182033358458874</v>
      </c>
      <c r="AA49">
        <f t="shared" si="13"/>
        <v>30.182033358458874</v>
      </c>
      <c r="AB49">
        <f t="shared" si="14"/>
        <v>4.3051998632803086</v>
      </c>
      <c r="AC49">
        <f t="shared" si="15"/>
        <v>65.618544316639841</v>
      </c>
      <c r="AD49">
        <f t="shared" si="16"/>
        <v>2.8211269619280461</v>
      </c>
      <c r="AE49">
        <f t="shared" si="17"/>
        <v>4.2992830629018579</v>
      </c>
      <c r="AF49">
        <f t="shared" si="18"/>
        <v>1.4840729013522624</v>
      </c>
      <c r="AG49">
        <f t="shared" si="19"/>
        <v>-237.64626681022574</v>
      </c>
      <c r="AH49">
        <f t="shared" si="20"/>
        <v>-3.8020718033774172</v>
      </c>
      <c r="AI49">
        <f t="shared" si="21"/>
        <v>-0.28786204269690085</v>
      </c>
      <c r="AJ49">
        <f t="shared" si="22"/>
        <v>-3.414340257412718E-5</v>
      </c>
      <c r="AK49">
        <f t="shared" si="23"/>
        <v>16.513372958909979</v>
      </c>
      <c r="AL49">
        <f t="shared" si="24"/>
        <v>5.3888042360595403</v>
      </c>
      <c r="AM49">
        <f t="shared" si="25"/>
        <v>16.780153577311534</v>
      </c>
      <c r="AN49">
        <v>326.60143645621201</v>
      </c>
      <c r="AO49">
        <v>309.43503636363602</v>
      </c>
      <c r="AP49">
        <v>-7.6637598466600598E-4</v>
      </c>
      <c r="AQ49">
        <v>67.130737800391003</v>
      </c>
      <c r="AR49">
        <f t="shared" si="26"/>
        <v>5.3707344152686716</v>
      </c>
      <c r="AS49">
        <v>22.742383108268399</v>
      </c>
      <c r="AT49">
        <v>27.9628787878788</v>
      </c>
      <c r="AU49">
        <v>-5.3417820274551598E-5</v>
      </c>
      <c r="AV49">
        <v>78.55</v>
      </c>
      <c r="AW49">
        <v>0</v>
      </c>
      <c r="AX49">
        <v>0</v>
      </c>
      <c r="AY49">
        <f t="shared" si="27"/>
        <v>1</v>
      </c>
      <c r="AZ49">
        <f t="shared" si="28"/>
        <v>0</v>
      </c>
      <c r="BA49">
        <f t="shared" si="29"/>
        <v>52690.585994377667</v>
      </c>
      <c r="BB49" t="s">
        <v>308</v>
      </c>
      <c r="BC49">
        <v>10214.9</v>
      </c>
      <c r="BD49">
        <v>1337.4036545076499</v>
      </c>
      <c r="BE49">
        <v>3225.17</v>
      </c>
      <c r="BF49">
        <f t="shared" si="30"/>
        <v>0.58532305134065798</v>
      </c>
      <c r="BG49">
        <v>-10.2314334914194</v>
      </c>
      <c r="BH49" t="s">
        <v>439</v>
      </c>
      <c r="BI49">
        <v>10159.200000000001</v>
      </c>
      <c r="BJ49">
        <v>763.03569230769199</v>
      </c>
      <c r="BK49">
        <v>984.72</v>
      </c>
      <c r="BL49">
        <f t="shared" si="31"/>
        <v>0.22512420555316037</v>
      </c>
      <c r="BM49">
        <v>0.5</v>
      </c>
      <c r="BN49">
        <f t="shared" si="32"/>
        <v>1261.2043905248172</v>
      </c>
      <c r="BO49">
        <f t="shared" si="33"/>
        <v>16.513372958909979</v>
      </c>
      <c r="BP49">
        <f t="shared" si="34"/>
        <v>141.96381822852865</v>
      </c>
      <c r="BQ49">
        <f t="shared" si="35"/>
        <v>2.1205767004347509E-2</v>
      </c>
      <c r="BR49">
        <f t="shared" si="36"/>
        <v>2.2752152896254771</v>
      </c>
      <c r="BS49">
        <f t="shared" si="37"/>
        <v>688.14915148170599</v>
      </c>
      <c r="BT49" t="s">
        <v>310</v>
      </c>
      <c r="BU49">
        <v>0</v>
      </c>
      <c r="BV49">
        <f t="shared" si="38"/>
        <v>688.14915148170599</v>
      </c>
      <c r="BW49">
        <f t="shared" si="39"/>
        <v>0.30117276841974783</v>
      </c>
      <c r="BX49">
        <f t="shared" si="40"/>
        <v>0.74749190218752537</v>
      </c>
      <c r="BY49">
        <f t="shared" si="41"/>
        <v>0.8831027152608929</v>
      </c>
      <c r="BZ49">
        <f t="shared" si="42"/>
        <v>-0.62856416751658561</v>
      </c>
      <c r="CA49">
        <f t="shared" si="43"/>
        <v>1.1868259042491118</v>
      </c>
      <c r="CB49">
        <f t="shared" si="44"/>
        <v>0.67413087410643346</v>
      </c>
      <c r="CC49">
        <f t="shared" si="45"/>
        <v>0.32586912589356654</v>
      </c>
      <c r="CD49">
        <f t="shared" si="46"/>
        <v>1499.992</v>
      </c>
      <c r="CE49">
        <f t="shared" si="47"/>
        <v>1261.2043905248172</v>
      </c>
      <c r="CF49">
        <f t="shared" si="48"/>
        <v>0.84080741132273862</v>
      </c>
      <c r="CG49">
        <f t="shared" si="49"/>
        <v>0.16115830385288554</v>
      </c>
      <c r="CH49">
        <v>6</v>
      </c>
      <c r="CI49">
        <v>0.5</v>
      </c>
      <c r="CJ49" t="s">
        <v>311</v>
      </c>
      <c r="CK49">
        <v>2</v>
      </c>
      <c r="CL49" t="b">
        <v>0</v>
      </c>
      <c r="CM49">
        <v>1658772991.75</v>
      </c>
      <c r="CN49">
        <v>301.05566666666698</v>
      </c>
      <c r="CO49">
        <v>319.1902</v>
      </c>
      <c r="CP49">
        <v>27.995650000000001</v>
      </c>
      <c r="CQ49">
        <v>22.758046666666701</v>
      </c>
      <c r="CR49">
        <v>302.09166666666698</v>
      </c>
      <c r="CS49">
        <v>27.905156666666699</v>
      </c>
      <c r="CT49">
        <v>600.03869999999995</v>
      </c>
      <c r="CU49">
        <v>100.66996666666699</v>
      </c>
      <c r="CV49">
        <v>0.100223056666667</v>
      </c>
      <c r="CW49">
        <v>30.158059999999999</v>
      </c>
      <c r="CX49">
        <v>29.980843333333301</v>
      </c>
      <c r="CY49">
        <v>999.9</v>
      </c>
      <c r="CZ49">
        <v>0</v>
      </c>
      <c r="DA49">
        <v>0</v>
      </c>
      <c r="DB49">
        <v>10002.707333333299</v>
      </c>
      <c r="DC49">
        <v>0</v>
      </c>
      <c r="DD49">
        <v>1547.4676666666701</v>
      </c>
      <c r="DE49">
        <v>1499.992</v>
      </c>
      <c r="DF49">
        <v>0.97299550000000001</v>
      </c>
      <c r="DG49">
        <v>2.7004340000000002E-2</v>
      </c>
      <c r="DH49">
        <v>0</v>
      </c>
      <c r="DI49">
        <v>763.13049999999998</v>
      </c>
      <c r="DJ49">
        <v>4.9993499999999997</v>
      </c>
      <c r="DK49">
        <v>13579.76</v>
      </c>
      <c r="DL49">
        <v>14584.803333333301</v>
      </c>
      <c r="DM49">
        <v>37.25</v>
      </c>
      <c r="DN49">
        <v>39.811999999999998</v>
      </c>
      <c r="DO49">
        <v>37.424599999999998</v>
      </c>
      <c r="DP49">
        <v>39.033066666666599</v>
      </c>
      <c r="DQ49">
        <v>39.311999999999998</v>
      </c>
      <c r="DR49">
        <v>1454.6216666666701</v>
      </c>
      <c r="DS49">
        <v>40.370333333333299</v>
      </c>
      <c r="DT49">
        <v>0</v>
      </c>
      <c r="DU49">
        <v>117.5</v>
      </c>
      <c r="DV49">
        <v>0</v>
      </c>
      <c r="DW49">
        <v>763.03569230769199</v>
      </c>
      <c r="DX49">
        <v>-13.0936752061205</v>
      </c>
      <c r="DY49">
        <v>-195.96923060668101</v>
      </c>
      <c r="DZ49">
        <v>13578.003846153801</v>
      </c>
      <c r="EA49">
        <v>15</v>
      </c>
      <c r="EB49">
        <v>1658773036</v>
      </c>
      <c r="EC49" t="s">
        <v>440</v>
      </c>
      <c r="ED49">
        <v>1658773036</v>
      </c>
      <c r="EE49">
        <v>1658771852.5999999</v>
      </c>
      <c r="EF49">
        <v>31</v>
      </c>
      <c r="EG49">
        <v>5.6000000000000001E-2</v>
      </c>
      <c r="EH49">
        <v>-4.8000000000000001E-2</v>
      </c>
      <c r="EI49">
        <v>-1.036</v>
      </c>
      <c r="EJ49">
        <v>0.09</v>
      </c>
      <c r="EK49">
        <v>313</v>
      </c>
      <c r="EL49">
        <v>20</v>
      </c>
      <c r="EM49">
        <v>0.26</v>
      </c>
      <c r="EN49">
        <v>0.02</v>
      </c>
      <c r="EO49">
        <v>100</v>
      </c>
      <c r="EP49">
        <v>100</v>
      </c>
      <c r="EQ49">
        <v>-1.036</v>
      </c>
      <c r="ER49">
        <v>9.0499999999999997E-2</v>
      </c>
      <c r="ES49">
        <v>-0.56148753051199096</v>
      </c>
      <c r="ET49">
        <v>-1.91033734903813E-3</v>
      </c>
      <c r="EU49">
        <v>7.3450343854085902E-7</v>
      </c>
      <c r="EV49">
        <v>-7.1046937220166798E-11</v>
      </c>
      <c r="EW49">
        <v>9.0495238095236602E-2</v>
      </c>
      <c r="EX49">
        <v>0</v>
      </c>
      <c r="EY49">
        <v>0</v>
      </c>
      <c r="EZ49">
        <v>0</v>
      </c>
      <c r="FA49">
        <v>2</v>
      </c>
      <c r="FB49">
        <v>2150</v>
      </c>
      <c r="FC49">
        <v>-1</v>
      </c>
      <c r="FD49">
        <v>-1</v>
      </c>
      <c r="FE49">
        <v>1.5</v>
      </c>
      <c r="FF49">
        <v>19.100000000000001</v>
      </c>
      <c r="FG49">
        <v>0.86059600000000003</v>
      </c>
      <c r="FH49">
        <v>2.4340799999999998</v>
      </c>
      <c r="FI49">
        <v>1.5991200000000001</v>
      </c>
      <c r="FJ49">
        <v>2.3327599999999999</v>
      </c>
      <c r="FK49">
        <v>1.5942400000000001</v>
      </c>
      <c r="FL49">
        <v>2.323</v>
      </c>
      <c r="FM49">
        <v>37.674500000000002</v>
      </c>
      <c r="FN49">
        <v>14.4297</v>
      </c>
      <c r="FO49">
        <v>18</v>
      </c>
      <c r="FP49">
        <v>619.82000000000005</v>
      </c>
      <c r="FQ49">
        <v>366.39600000000002</v>
      </c>
      <c r="FR49">
        <v>27.159500000000001</v>
      </c>
      <c r="FS49">
        <v>32.740299999999998</v>
      </c>
      <c r="FT49">
        <v>30.000299999999999</v>
      </c>
      <c r="FU49">
        <v>32.400500000000001</v>
      </c>
      <c r="FV49">
        <v>32.368000000000002</v>
      </c>
      <c r="FW49">
        <v>17.255500000000001</v>
      </c>
      <c r="FX49">
        <v>37.164200000000001</v>
      </c>
      <c r="FY49">
        <v>0</v>
      </c>
      <c r="FZ49">
        <v>27.155200000000001</v>
      </c>
      <c r="GA49">
        <v>318.98200000000003</v>
      </c>
      <c r="GB49">
        <v>22.757300000000001</v>
      </c>
      <c r="GC49">
        <v>99.455500000000001</v>
      </c>
      <c r="GD49">
        <v>99.530699999999996</v>
      </c>
    </row>
    <row r="50" spans="1:186" x14ac:dyDescent="0.2">
      <c r="A50">
        <v>34</v>
      </c>
      <c r="B50">
        <v>1658773117.5</v>
      </c>
      <c r="C50">
        <v>5725.5</v>
      </c>
      <c r="D50" t="s">
        <v>441</v>
      </c>
      <c r="E50" t="s">
        <v>442</v>
      </c>
      <c r="F50">
        <v>5</v>
      </c>
      <c r="G50" t="s">
        <v>307</v>
      </c>
      <c r="H50" t="s">
        <v>429</v>
      </c>
      <c r="I50" t="s">
        <v>368</v>
      </c>
      <c r="J50">
        <v>30.7</v>
      </c>
      <c r="K50">
        <v>31</v>
      </c>
      <c r="L50" t="s">
        <v>430</v>
      </c>
      <c r="M50">
        <v>1658773109.75</v>
      </c>
      <c r="N50">
        <f t="shared" si="0"/>
        <v>5.510844865675984E-3</v>
      </c>
      <c r="O50">
        <f t="shared" si="1"/>
        <v>5.5108448656759839</v>
      </c>
      <c r="P50">
        <f t="shared" si="2"/>
        <v>9.4309835804213389</v>
      </c>
      <c r="Q50">
        <f t="shared" si="3"/>
        <v>201.43260000000001</v>
      </c>
      <c r="R50">
        <f t="shared" si="4"/>
        <v>155.83676825631505</v>
      </c>
      <c r="S50">
        <f t="shared" si="5"/>
        <v>15.704007865122017</v>
      </c>
      <c r="T50">
        <f t="shared" si="6"/>
        <v>20.298798352190477</v>
      </c>
      <c r="U50">
        <f t="shared" si="7"/>
        <v>0.38833332986999858</v>
      </c>
      <c r="V50">
        <f t="shared" si="8"/>
        <v>2.9409945371877981</v>
      </c>
      <c r="W50">
        <f t="shared" si="9"/>
        <v>0.3619305811446667</v>
      </c>
      <c r="X50">
        <f t="shared" si="10"/>
        <v>0.22842902989094371</v>
      </c>
      <c r="Y50">
        <f t="shared" si="11"/>
        <v>241.73338081290134</v>
      </c>
      <c r="Z50">
        <f t="shared" si="12"/>
        <v>30.132878034561898</v>
      </c>
      <c r="AA50">
        <f t="shared" si="13"/>
        <v>30.132878034561898</v>
      </c>
      <c r="AB50">
        <f t="shared" si="14"/>
        <v>4.293075601725735</v>
      </c>
      <c r="AC50">
        <f t="shared" si="15"/>
        <v>65.490727143426469</v>
      </c>
      <c r="AD50">
        <f t="shared" si="16"/>
        <v>2.8127915167407727</v>
      </c>
      <c r="AE50">
        <f t="shared" si="17"/>
        <v>4.2949462304498205</v>
      </c>
      <c r="AF50">
        <f t="shared" si="18"/>
        <v>1.4802840849849623</v>
      </c>
      <c r="AG50">
        <f t="shared" si="19"/>
        <v>-243.02825857631089</v>
      </c>
      <c r="AH50">
        <f t="shared" si="20"/>
        <v>1.2037433017773713</v>
      </c>
      <c r="AI50">
        <f t="shared" si="21"/>
        <v>9.1131038079776738E-2</v>
      </c>
      <c r="AJ50">
        <f t="shared" si="22"/>
        <v>-3.4235524077885771E-6</v>
      </c>
      <c r="AK50">
        <f t="shared" si="23"/>
        <v>9.4309835804213389</v>
      </c>
      <c r="AL50">
        <f t="shared" si="24"/>
        <v>5.5108448656759839</v>
      </c>
      <c r="AM50">
        <f t="shared" si="25"/>
        <v>9.4372860570012431</v>
      </c>
      <c r="AN50">
        <v>216.57670814538699</v>
      </c>
      <c r="AO50">
        <v>206.919490909091</v>
      </c>
      <c r="AP50">
        <v>5.7439535788563997E-4</v>
      </c>
      <c r="AQ50">
        <v>67.122085289198793</v>
      </c>
      <c r="AR50">
        <f t="shared" si="26"/>
        <v>5.4521243145222451</v>
      </c>
      <c r="AS50">
        <v>22.535958598528101</v>
      </c>
      <c r="AT50">
        <v>27.8387187878788</v>
      </c>
      <c r="AU50">
        <v>-5.0530073847680399E-4</v>
      </c>
      <c r="AV50">
        <v>78.55</v>
      </c>
      <c r="AW50">
        <v>0</v>
      </c>
      <c r="AX50">
        <v>0</v>
      </c>
      <c r="AY50">
        <f t="shared" si="27"/>
        <v>1</v>
      </c>
      <c r="AZ50">
        <f t="shared" si="28"/>
        <v>0</v>
      </c>
      <c r="BA50">
        <f t="shared" si="29"/>
        <v>52671.930786072633</v>
      </c>
      <c r="BB50" t="s">
        <v>308</v>
      </c>
      <c r="BC50">
        <v>10214.9</v>
      </c>
      <c r="BD50">
        <v>1337.4036545076499</v>
      </c>
      <c r="BE50">
        <v>3225.17</v>
      </c>
      <c r="BF50">
        <f t="shared" si="30"/>
        <v>0.58532305134065798</v>
      </c>
      <c r="BG50">
        <v>-10.2314334914194</v>
      </c>
      <c r="BH50" t="s">
        <v>443</v>
      </c>
      <c r="BI50">
        <v>10159.5</v>
      </c>
      <c r="BJ50">
        <v>735.53255999999999</v>
      </c>
      <c r="BK50">
        <v>912.54</v>
      </c>
      <c r="BL50">
        <f t="shared" si="31"/>
        <v>0.19397225327108947</v>
      </c>
      <c r="BM50">
        <v>0.5</v>
      </c>
      <c r="BN50">
        <f t="shared" si="32"/>
        <v>1261.1898205248219</v>
      </c>
      <c r="BO50">
        <f t="shared" si="33"/>
        <v>9.4309835804213389</v>
      </c>
      <c r="BP50">
        <f t="shared" si="34"/>
        <v>122.31791564488032</v>
      </c>
      <c r="BQ50">
        <f t="shared" si="35"/>
        <v>1.559037089568212E-2</v>
      </c>
      <c r="BR50">
        <f t="shared" si="36"/>
        <v>2.5342779494597498</v>
      </c>
      <c r="BS50">
        <f t="shared" si="37"/>
        <v>652.10362274405247</v>
      </c>
      <c r="BT50" t="s">
        <v>310</v>
      </c>
      <c r="BU50">
        <v>0</v>
      </c>
      <c r="BV50">
        <f t="shared" si="38"/>
        <v>652.10362274405247</v>
      </c>
      <c r="BW50">
        <f t="shared" si="39"/>
        <v>0.28539721793669048</v>
      </c>
      <c r="BX50">
        <f t="shared" si="40"/>
        <v>0.67965712726084893</v>
      </c>
      <c r="BY50">
        <f t="shared" si="41"/>
        <v>0.8987836537922157</v>
      </c>
      <c r="BZ50">
        <f t="shared" si="42"/>
        <v>-0.41662175175968802</v>
      </c>
      <c r="CA50">
        <f t="shared" si="43"/>
        <v>1.2250615684097499</v>
      </c>
      <c r="CB50">
        <f t="shared" si="44"/>
        <v>0.60256594882844494</v>
      </c>
      <c r="CC50">
        <f t="shared" si="45"/>
        <v>0.39743405117155506</v>
      </c>
      <c r="CD50">
        <f t="shared" si="46"/>
        <v>1499.9746666666699</v>
      </c>
      <c r="CE50">
        <f t="shared" si="47"/>
        <v>1261.1898205248219</v>
      </c>
      <c r="CF50">
        <f t="shared" si="48"/>
        <v>0.84080741398620451</v>
      </c>
      <c r="CG50">
        <f t="shared" si="49"/>
        <v>0.16115830899337466</v>
      </c>
      <c r="CH50">
        <v>6</v>
      </c>
      <c r="CI50">
        <v>0.5</v>
      </c>
      <c r="CJ50" t="s">
        <v>311</v>
      </c>
      <c r="CK50">
        <v>2</v>
      </c>
      <c r="CL50" t="b">
        <v>0</v>
      </c>
      <c r="CM50">
        <v>1658773109.75</v>
      </c>
      <c r="CN50">
        <v>201.43260000000001</v>
      </c>
      <c r="CO50">
        <v>211.97319999999999</v>
      </c>
      <c r="CP50">
        <v>27.912386666666698</v>
      </c>
      <c r="CQ50">
        <v>22.555589999999999</v>
      </c>
      <c r="CR50">
        <v>202.39359999999999</v>
      </c>
      <c r="CS50">
        <v>27.821896666666699</v>
      </c>
      <c r="CT50">
        <v>600.02546666666694</v>
      </c>
      <c r="CU50">
        <v>100.67213333333299</v>
      </c>
      <c r="CV50">
        <v>0.10002744</v>
      </c>
      <c r="CW50">
        <v>30.140470000000001</v>
      </c>
      <c r="CX50">
        <v>29.993876666666701</v>
      </c>
      <c r="CY50">
        <v>999.9</v>
      </c>
      <c r="CZ50">
        <v>0</v>
      </c>
      <c r="DA50">
        <v>0</v>
      </c>
      <c r="DB50">
        <v>9998.1856666666699</v>
      </c>
      <c r="DC50">
        <v>0</v>
      </c>
      <c r="DD50">
        <v>1554.13666666667</v>
      </c>
      <c r="DE50">
        <v>1499.9746666666699</v>
      </c>
      <c r="DF50">
        <v>0.97299566666666704</v>
      </c>
      <c r="DG50">
        <v>2.70041866666667E-2</v>
      </c>
      <c r="DH50">
        <v>0</v>
      </c>
      <c r="DI50">
        <v>735.63440000000003</v>
      </c>
      <c r="DJ50">
        <v>4.9993499999999997</v>
      </c>
      <c r="DK50">
        <v>13185.2133333333</v>
      </c>
      <c r="DL50">
        <v>14584.65</v>
      </c>
      <c r="DM50">
        <v>37.303733333333298</v>
      </c>
      <c r="DN50">
        <v>39.899799999999999</v>
      </c>
      <c r="DO50">
        <v>37.487333333333297</v>
      </c>
      <c r="DP50">
        <v>39.2997333333333</v>
      </c>
      <c r="DQ50">
        <v>39.370733333333298</v>
      </c>
      <c r="DR50">
        <v>1454.60466666667</v>
      </c>
      <c r="DS50">
        <v>40.369999999999997</v>
      </c>
      <c r="DT50">
        <v>0</v>
      </c>
      <c r="DU50">
        <v>117.299999952316</v>
      </c>
      <c r="DV50">
        <v>0</v>
      </c>
      <c r="DW50">
        <v>735.53255999999999</v>
      </c>
      <c r="DX50">
        <v>-5.7043076845457596</v>
      </c>
      <c r="DY50">
        <v>371.57692299810202</v>
      </c>
      <c r="DZ50">
        <v>13186.544</v>
      </c>
      <c r="EA50">
        <v>15</v>
      </c>
      <c r="EB50">
        <v>1658773148</v>
      </c>
      <c r="EC50" t="s">
        <v>444</v>
      </c>
      <c r="ED50">
        <v>1658773148</v>
      </c>
      <c r="EE50">
        <v>1658771852.5999999</v>
      </c>
      <c r="EF50">
        <v>32</v>
      </c>
      <c r="EG50">
        <v>-8.8999999999999996E-2</v>
      </c>
      <c r="EH50">
        <v>-4.8000000000000001E-2</v>
      </c>
      <c r="EI50">
        <v>-0.96099999999999997</v>
      </c>
      <c r="EJ50">
        <v>0.09</v>
      </c>
      <c r="EK50">
        <v>207</v>
      </c>
      <c r="EL50">
        <v>20</v>
      </c>
      <c r="EM50">
        <v>0.63</v>
      </c>
      <c r="EN50">
        <v>0.02</v>
      </c>
      <c r="EO50">
        <v>100</v>
      </c>
      <c r="EP50">
        <v>100</v>
      </c>
      <c r="EQ50">
        <v>-0.96099999999999997</v>
      </c>
      <c r="ER50">
        <v>9.0499999999999997E-2</v>
      </c>
      <c r="ES50">
        <v>-0.50564227739288004</v>
      </c>
      <c r="ET50">
        <v>-1.91033734903813E-3</v>
      </c>
      <c r="EU50">
        <v>7.3450343854085902E-7</v>
      </c>
      <c r="EV50">
        <v>-7.1046937220166798E-11</v>
      </c>
      <c r="EW50">
        <v>9.0495238095236602E-2</v>
      </c>
      <c r="EX50">
        <v>0</v>
      </c>
      <c r="EY50">
        <v>0</v>
      </c>
      <c r="EZ50">
        <v>0</v>
      </c>
      <c r="FA50">
        <v>2</v>
      </c>
      <c r="FB50">
        <v>2150</v>
      </c>
      <c r="FC50">
        <v>-1</v>
      </c>
      <c r="FD50">
        <v>-1</v>
      </c>
      <c r="FE50">
        <v>1.4</v>
      </c>
      <c r="FF50">
        <v>21.1</v>
      </c>
      <c r="FG50">
        <v>0.62622100000000003</v>
      </c>
      <c r="FH50">
        <v>2.4328599999999998</v>
      </c>
      <c r="FI50">
        <v>1.5979000000000001</v>
      </c>
      <c r="FJ50">
        <v>2.3327599999999999</v>
      </c>
      <c r="FK50">
        <v>1.5942400000000001</v>
      </c>
      <c r="FL50">
        <v>2.4133300000000002</v>
      </c>
      <c r="FM50">
        <v>37.747</v>
      </c>
      <c r="FN50">
        <v>14.420999999999999</v>
      </c>
      <c r="FO50">
        <v>18</v>
      </c>
      <c r="FP50">
        <v>620.30399999999997</v>
      </c>
      <c r="FQ50">
        <v>365.39299999999997</v>
      </c>
      <c r="FR50">
        <v>26.872699999999998</v>
      </c>
      <c r="FS50">
        <v>32.773400000000002</v>
      </c>
      <c r="FT50">
        <v>30</v>
      </c>
      <c r="FU50">
        <v>32.450200000000002</v>
      </c>
      <c r="FV50">
        <v>32.421399999999998</v>
      </c>
      <c r="FW50">
        <v>12.5802</v>
      </c>
      <c r="FX50">
        <v>38.331699999999998</v>
      </c>
      <c r="FY50">
        <v>0</v>
      </c>
      <c r="FZ50">
        <v>26.889500000000002</v>
      </c>
      <c r="GA50">
        <v>211.55</v>
      </c>
      <c r="GB50">
        <v>22.496500000000001</v>
      </c>
      <c r="GC50">
        <v>99.447400000000002</v>
      </c>
      <c r="GD50">
        <v>99.519800000000004</v>
      </c>
    </row>
    <row r="51" spans="1:186" x14ac:dyDescent="0.2">
      <c r="A51">
        <v>35</v>
      </c>
      <c r="B51">
        <v>1658773227.5</v>
      </c>
      <c r="C51">
        <v>5835.5</v>
      </c>
      <c r="D51" t="s">
        <v>445</v>
      </c>
      <c r="E51" t="s">
        <v>446</v>
      </c>
      <c r="F51">
        <v>5</v>
      </c>
      <c r="G51" t="s">
        <v>307</v>
      </c>
      <c r="H51" t="s">
        <v>429</v>
      </c>
      <c r="I51" t="s">
        <v>368</v>
      </c>
      <c r="J51">
        <v>30.7</v>
      </c>
      <c r="K51">
        <v>31</v>
      </c>
      <c r="L51" t="s">
        <v>430</v>
      </c>
      <c r="M51">
        <v>1658773219.75</v>
      </c>
      <c r="N51">
        <f t="shared" si="0"/>
        <v>5.7659818745829832E-3</v>
      </c>
      <c r="O51">
        <f t="shared" si="1"/>
        <v>5.7659818745829829</v>
      </c>
      <c r="P51">
        <f t="shared" si="2"/>
        <v>2.385239339580453</v>
      </c>
      <c r="Q51">
        <f t="shared" si="3"/>
        <v>101.463133333333</v>
      </c>
      <c r="R51">
        <f t="shared" si="4"/>
        <v>89.233526095254078</v>
      </c>
      <c r="S51">
        <f t="shared" si="5"/>
        <v>8.9923085244374068</v>
      </c>
      <c r="T51">
        <f t="shared" si="6"/>
        <v>10.224719774219315</v>
      </c>
      <c r="U51">
        <f t="shared" si="7"/>
        <v>0.40927709103886512</v>
      </c>
      <c r="V51">
        <f t="shared" si="8"/>
        <v>2.9413406091276153</v>
      </c>
      <c r="W51">
        <f t="shared" si="9"/>
        <v>0.38006761881406498</v>
      </c>
      <c r="X51">
        <f t="shared" si="10"/>
        <v>0.23999266888524157</v>
      </c>
      <c r="Y51">
        <f t="shared" si="11"/>
        <v>241.73780273988373</v>
      </c>
      <c r="Z51">
        <f t="shared" si="12"/>
        <v>30.047959063244864</v>
      </c>
      <c r="AA51">
        <f t="shared" si="13"/>
        <v>30.047959063244864</v>
      </c>
      <c r="AB51">
        <f t="shared" si="14"/>
        <v>4.2722002557332894</v>
      </c>
      <c r="AC51">
        <f t="shared" si="15"/>
        <v>65.19417771184942</v>
      </c>
      <c r="AD51">
        <f t="shared" si="16"/>
        <v>2.7970063445467583</v>
      </c>
      <c r="AE51">
        <f t="shared" si="17"/>
        <v>4.290270147909828</v>
      </c>
      <c r="AF51">
        <f t="shared" si="18"/>
        <v>1.4751939111865311</v>
      </c>
      <c r="AG51">
        <f t="shared" si="19"/>
        <v>-254.27980066910956</v>
      </c>
      <c r="AH51">
        <f t="shared" si="20"/>
        <v>11.659533459296343</v>
      </c>
      <c r="AI51">
        <f t="shared" si="21"/>
        <v>0.88214343525393046</v>
      </c>
      <c r="AJ51">
        <f t="shared" si="22"/>
        <v>-3.2103467554911447E-4</v>
      </c>
      <c r="AK51">
        <f t="shared" si="23"/>
        <v>2.385239339580453</v>
      </c>
      <c r="AL51">
        <f t="shared" si="24"/>
        <v>5.7659818745829829</v>
      </c>
      <c r="AM51">
        <f t="shared" si="25"/>
        <v>2.3873699279250302</v>
      </c>
      <c r="AN51">
        <v>106.502815169076</v>
      </c>
      <c r="AO51">
        <v>104.080945454545</v>
      </c>
      <c r="AP51">
        <v>-4.3901540894826299E-3</v>
      </c>
      <c r="AQ51">
        <v>66.992255562970996</v>
      </c>
      <c r="AR51">
        <f t="shared" si="26"/>
        <v>5.7019236150497905</v>
      </c>
      <c r="AS51">
        <v>22.112620657013</v>
      </c>
      <c r="AT51">
        <v>27.6658460606061</v>
      </c>
      <c r="AU51">
        <v>-1.73400173160025E-3</v>
      </c>
      <c r="AV51">
        <v>78.55</v>
      </c>
      <c r="AW51">
        <v>0</v>
      </c>
      <c r="AX51">
        <v>0</v>
      </c>
      <c r="AY51">
        <f t="shared" si="27"/>
        <v>1</v>
      </c>
      <c r="AZ51">
        <f t="shared" si="28"/>
        <v>0</v>
      </c>
      <c r="BA51">
        <f t="shared" si="29"/>
        <v>52685.192446082736</v>
      </c>
      <c r="BB51" t="s">
        <v>308</v>
      </c>
      <c r="BC51">
        <v>10214.9</v>
      </c>
      <c r="BD51">
        <v>1337.4036545076499</v>
      </c>
      <c r="BE51">
        <v>3225.17</v>
      </c>
      <c r="BF51">
        <f t="shared" si="30"/>
        <v>0.58532305134065798</v>
      </c>
      <c r="BG51">
        <v>-10.2314334914194</v>
      </c>
      <c r="BH51" t="s">
        <v>447</v>
      </c>
      <c r="BI51">
        <v>10159.700000000001</v>
      </c>
      <c r="BJ51">
        <v>735.29453846153797</v>
      </c>
      <c r="BK51">
        <v>878.64</v>
      </c>
      <c r="BL51">
        <f t="shared" si="31"/>
        <v>0.16314470265235137</v>
      </c>
      <c r="BM51">
        <v>0.5</v>
      </c>
      <c r="BN51">
        <f t="shared" si="32"/>
        <v>1261.2112967564162</v>
      </c>
      <c r="BO51">
        <f t="shared" si="33"/>
        <v>2.385239339580453</v>
      </c>
      <c r="BP51">
        <f t="shared" si="34"/>
        <v>102.87997099555601</v>
      </c>
      <c r="BQ51">
        <f t="shared" si="35"/>
        <v>1.0003615463520996E-2</v>
      </c>
      <c r="BR51">
        <f t="shared" si="36"/>
        <v>2.6706387143767643</v>
      </c>
      <c r="BS51">
        <f t="shared" si="37"/>
        <v>634.60684079373834</v>
      </c>
      <c r="BT51" t="s">
        <v>310</v>
      </c>
      <c r="BU51">
        <v>0</v>
      </c>
      <c r="BV51">
        <f t="shared" si="38"/>
        <v>634.60684079373834</v>
      </c>
      <c r="BW51">
        <f t="shared" si="39"/>
        <v>0.2777396421813958</v>
      </c>
      <c r="BX51">
        <f t="shared" si="40"/>
        <v>0.58740157282192784</v>
      </c>
      <c r="BY51">
        <f t="shared" si="41"/>
        <v>0.90579918565620599</v>
      </c>
      <c r="BZ51">
        <f t="shared" si="42"/>
        <v>-0.31246037067234961</v>
      </c>
      <c r="CA51">
        <f t="shared" si="43"/>
        <v>1.2430192992915123</v>
      </c>
      <c r="CB51">
        <f t="shared" si="44"/>
        <v>0.50696562657155597</v>
      </c>
      <c r="CC51">
        <f t="shared" si="45"/>
        <v>0.49303437342844403</v>
      </c>
      <c r="CD51">
        <f t="shared" si="46"/>
        <v>1500</v>
      </c>
      <c r="CE51">
        <f t="shared" si="47"/>
        <v>1261.2112967564162</v>
      </c>
      <c r="CF51">
        <f t="shared" si="48"/>
        <v>0.8408075311709442</v>
      </c>
      <c r="CG51">
        <f t="shared" si="49"/>
        <v>0.16115853515992248</v>
      </c>
      <c r="CH51">
        <v>6</v>
      </c>
      <c r="CI51">
        <v>0.5</v>
      </c>
      <c r="CJ51" t="s">
        <v>311</v>
      </c>
      <c r="CK51">
        <v>2</v>
      </c>
      <c r="CL51" t="b">
        <v>0</v>
      </c>
      <c r="CM51">
        <v>1658773219.75</v>
      </c>
      <c r="CN51">
        <v>101.463133333333</v>
      </c>
      <c r="CO51">
        <v>104.43340000000001</v>
      </c>
      <c r="CP51">
        <v>27.755579999999998</v>
      </c>
      <c r="CQ51">
        <v>22.149650000000001</v>
      </c>
      <c r="CR51">
        <v>102.41913333333299</v>
      </c>
      <c r="CS51">
        <v>27.66508</v>
      </c>
      <c r="CT51">
        <v>600.00146666666706</v>
      </c>
      <c r="CU51">
        <v>100.67286666666701</v>
      </c>
      <c r="CV51">
        <v>9.9891263333333299E-2</v>
      </c>
      <c r="CW51">
        <v>30.121486666666701</v>
      </c>
      <c r="CX51">
        <v>29.972429999999999</v>
      </c>
      <c r="CY51">
        <v>999.9</v>
      </c>
      <c r="CZ51">
        <v>0</v>
      </c>
      <c r="DA51">
        <v>0</v>
      </c>
      <c r="DB51">
        <v>10000.081333333301</v>
      </c>
      <c r="DC51">
        <v>0</v>
      </c>
      <c r="DD51">
        <v>1559.6276666666699</v>
      </c>
      <c r="DE51">
        <v>1500</v>
      </c>
      <c r="DF51">
        <v>0.972993</v>
      </c>
      <c r="DG51">
        <v>2.7007099999999999E-2</v>
      </c>
      <c r="DH51">
        <v>0</v>
      </c>
      <c r="DI51">
        <v>735.28846666666698</v>
      </c>
      <c r="DJ51">
        <v>4.9993499999999997</v>
      </c>
      <c r="DK51">
        <v>13202.24</v>
      </c>
      <c r="DL51">
        <v>14584.8766666667</v>
      </c>
      <c r="DM51">
        <v>37.25</v>
      </c>
      <c r="DN51">
        <v>39.945399999999999</v>
      </c>
      <c r="DO51">
        <v>37.436999999999998</v>
      </c>
      <c r="DP51">
        <v>38.691533333333297</v>
      </c>
      <c r="DQ51">
        <v>39.311999999999998</v>
      </c>
      <c r="DR51">
        <v>1454.6279999999999</v>
      </c>
      <c r="DS51">
        <v>40.376666666666701</v>
      </c>
      <c r="DT51">
        <v>0</v>
      </c>
      <c r="DU51">
        <v>109.39999985694899</v>
      </c>
      <c r="DV51">
        <v>0</v>
      </c>
      <c r="DW51">
        <v>735.29453846153797</v>
      </c>
      <c r="DX51">
        <v>0.31514529436340799</v>
      </c>
      <c r="DY51">
        <v>291.846153035405</v>
      </c>
      <c r="DZ51">
        <v>13204.603846153799</v>
      </c>
      <c r="EA51">
        <v>15</v>
      </c>
      <c r="EB51">
        <v>1658773258.5</v>
      </c>
      <c r="EC51" t="s">
        <v>448</v>
      </c>
      <c r="ED51">
        <v>1658773258.5</v>
      </c>
      <c r="EE51">
        <v>1658771852.5999999</v>
      </c>
      <c r="EF51">
        <v>33</v>
      </c>
      <c r="EG51">
        <v>-0.17499999999999999</v>
      </c>
      <c r="EH51">
        <v>-4.8000000000000001E-2</v>
      </c>
      <c r="EI51">
        <v>-0.95599999999999996</v>
      </c>
      <c r="EJ51">
        <v>0.09</v>
      </c>
      <c r="EK51">
        <v>100</v>
      </c>
      <c r="EL51">
        <v>20</v>
      </c>
      <c r="EM51">
        <v>0.94</v>
      </c>
      <c r="EN51">
        <v>0.02</v>
      </c>
      <c r="EO51">
        <v>100</v>
      </c>
      <c r="EP51">
        <v>100</v>
      </c>
      <c r="EQ51">
        <v>-0.95599999999999996</v>
      </c>
      <c r="ER51">
        <v>9.0499999999999997E-2</v>
      </c>
      <c r="ES51">
        <v>-0.594657543688903</v>
      </c>
      <c r="ET51">
        <v>-1.91033734903813E-3</v>
      </c>
      <c r="EU51">
        <v>7.3450343854085902E-7</v>
      </c>
      <c r="EV51">
        <v>-7.1046937220166798E-11</v>
      </c>
      <c r="EW51">
        <v>9.0495238095236602E-2</v>
      </c>
      <c r="EX51">
        <v>0</v>
      </c>
      <c r="EY51">
        <v>0</v>
      </c>
      <c r="EZ51">
        <v>0</v>
      </c>
      <c r="FA51">
        <v>2</v>
      </c>
      <c r="FB51">
        <v>2150</v>
      </c>
      <c r="FC51">
        <v>-1</v>
      </c>
      <c r="FD51">
        <v>-1</v>
      </c>
      <c r="FE51">
        <v>1.3</v>
      </c>
      <c r="FF51">
        <v>22.9</v>
      </c>
      <c r="FG51">
        <v>0.38207999999999998</v>
      </c>
      <c r="FH51">
        <v>2.4597199999999999</v>
      </c>
      <c r="FI51">
        <v>1.5979000000000001</v>
      </c>
      <c r="FJ51">
        <v>2.3327599999999999</v>
      </c>
      <c r="FK51">
        <v>1.5942400000000001</v>
      </c>
      <c r="FL51">
        <v>2.4011200000000001</v>
      </c>
      <c r="FM51">
        <v>37.795299999999997</v>
      </c>
      <c r="FN51">
        <v>14.4122</v>
      </c>
      <c r="FO51">
        <v>18</v>
      </c>
      <c r="FP51">
        <v>620.89400000000001</v>
      </c>
      <c r="FQ51">
        <v>364.35399999999998</v>
      </c>
      <c r="FR51">
        <v>27.4039</v>
      </c>
      <c r="FS51">
        <v>32.807400000000001</v>
      </c>
      <c r="FT51">
        <v>30</v>
      </c>
      <c r="FU51">
        <v>32.489600000000003</v>
      </c>
      <c r="FV51">
        <v>32.459200000000003</v>
      </c>
      <c r="FW51">
        <v>7.6831100000000001</v>
      </c>
      <c r="FX51">
        <v>40.770600000000002</v>
      </c>
      <c r="FY51">
        <v>0</v>
      </c>
      <c r="FZ51">
        <v>27.4069</v>
      </c>
      <c r="GA51">
        <v>103.52200000000001</v>
      </c>
      <c r="GB51">
        <v>22.0627</v>
      </c>
      <c r="GC51">
        <v>99.438699999999997</v>
      </c>
      <c r="GD51">
        <v>99.509</v>
      </c>
    </row>
    <row r="52" spans="1:186" x14ac:dyDescent="0.2">
      <c r="A52">
        <v>36</v>
      </c>
      <c r="B52">
        <v>1658773334.5</v>
      </c>
      <c r="C52">
        <v>5942.5</v>
      </c>
      <c r="D52" t="s">
        <v>449</v>
      </c>
      <c r="E52" t="s">
        <v>450</v>
      </c>
      <c r="F52">
        <v>5</v>
      </c>
      <c r="G52" t="s">
        <v>307</v>
      </c>
      <c r="H52" t="s">
        <v>429</v>
      </c>
      <c r="I52" t="s">
        <v>368</v>
      </c>
      <c r="J52">
        <v>30.7</v>
      </c>
      <c r="K52">
        <v>31</v>
      </c>
      <c r="L52" t="s">
        <v>430</v>
      </c>
      <c r="M52">
        <v>1658773326.5</v>
      </c>
      <c r="N52">
        <f t="shared" si="0"/>
        <v>5.485831032419953E-3</v>
      </c>
      <c r="O52">
        <f t="shared" si="1"/>
        <v>5.4858310324199531</v>
      </c>
      <c r="P52">
        <f t="shared" si="2"/>
        <v>-1.2674205841600992</v>
      </c>
      <c r="Q52">
        <f t="shared" si="3"/>
        <v>51.134909677419401</v>
      </c>
      <c r="R52">
        <f t="shared" si="4"/>
        <v>55.451835955428535</v>
      </c>
      <c r="S52">
        <f t="shared" si="5"/>
        <v>5.5878674961918424</v>
      </c>
      <c r="T52">
        <f t="shared" si="6"/>
        <v>5.1528519260719827</v>
      </c>
      <c r="U52">
        <f t="shared" si="7"/>
        <v>0.38370822232695206</v>
      </c>
      <c r="V52">
        <f t="shared" si="8"/>
        <v>2.9417999843607801</v>
      </c>
      <c r="W52">
        <f t="shared" si="9"/>
        <v>0.35791480353469018</v>
      </c>
      <c r="X52">
        <f t="shared" si="10"/>
        <v>0.22586953840479063</v>
      </c>
      <c r="Y52">
        <f t="shared" si="11"/>
        <v>241.74267991611154</v>
      </c>
      <c r="Z52">
        <f t="shared" si="12"/>
        <v>30.21355953263641</v>
      </c>
      <c r="AA52">
        <f t="shared" si="13"/>
        <v>30.21355953263641</v>
      </c>
      <c r="AB52">
        <f t="shared" si="14"/>
        <v>4.3129915543901411</v>
      </c>
      <c r="AC52">
        <f t="shared" si="15"/>
        <v>65.453157694529381</v>
      </c>
      <c r="AD52">
        <f t="shared" si="16"/>
        <v>2.8231623146027442</v>
      </c>
      <c r="AE52">
        <f t="shared" si="17"/>
        <v>4.313256096487315</v>
      </c>
      <c r="AF52">
        <f t="shared" si="18"/>
        <v>1.4898292397873969</v>
      </c>
      <c r="AG52">
        <f t="shared" si="19"/>
        <v>-241.92514852971993</v>
      </c>
      <c r="AH52">
        <f t="shared" si="20"/>
        <v>0.16962084404998951</v>
      </c>
      <c r="AI52">
        <f t="shared" si="21"/>
        <v>1.2847701583625047E-2</v>
      </c>
      <c r="AJ52">
        <f t="shared" si="22"/>
        <v>-6.7974764983436131E-8</v>
      </c>
      <c r="AK52">
        <f t="shared" si="23"/>
        <v>-1.2674205841600992</v>
      </c>
      <c r="AL52">
        <f t="shared" si="24"/>
        <v>5.4858310324199531</v>
      </c>
      <c r="AM52">
        <f t="shared" si="25"/>
        <v>-1.0565688706809275</v>
      </c>
      <c r="AN52">
        <v>51.131773168307603</v>
      </c>
      <c r="AO52">
        <v>52.215373333333297</v>
      </c>
      <c r="AP52">
        <v>-5.7268242974561E-4</v>
      </c>
      <c r="AQ52">
        <v>67.123403126699102</v>
      </c>
      <c r="AR52">
        <f t="shared" si="26"/>
        <v>5.5042743905281837</v>
      </c>
      <c r="AS52">
        <v>22.689956380779201</v>
      </c>
      <c r="AT52">
        <v>28.038587272727298</v>
      </c>
      <c r="AU52">
        <v>2.04249200075381E-4</v>
      </c>
      <c r="AV52">
        <v>78.55</v>
      </c>
      <c r="AW52">
        <v>0</v>
      </c>
      <c r="AX52">
        <v>0</v>
      </c>
      <c r="AY52">
        <f t="shared" si="27"/>
        <v>1</v>
      </c>
      <c r="AZ52">
        <f t="shared" si="28"/>
        <v>0</v>
      </c>
      <c r="BA52">
        <f t="shared" si="29"/>
        <v>52682.141365548589</v>
      </c>
      <c r="BB52" t="s">
        <v>308</v>
      </c>
      <c r="BC52">
        <v>10214.9</v>
      </c>
      <c r="BD52">
        <v>1337.4036545076499</v>
      </c>
      <c r="BE52">
        <v>3225.17</v>
      </c>
      <c r="BF52">
        <f t="shared" si="30"/>
        <v>0.58532305134065798</v>
      </c>
      <c r="BG52">
        <v>-10.2314334914194</v>
      </c>
      <c r="BH52" t="s">
        <v>451</v>
      </c>
      <c r="BI52">
        <v>10159.799999999999</v>
      </c>
      <c r="BJ52">
        <v>741.68615999999997</v>
      </c>
      <c r="BK52">
        <v>868.39</v>
      </c>
      <c r="BL52">
        <f t="shared" si="31"/>
        <v>0.14590660878176853</v>
      </c>
      <c r="BM52">
        <v>0.5</v>
      </c>
      <c r="BN52">
        <f t="shared" si="32"/>
        <v>1261.2384972990037</v>
      </c>
      <c r="BO52">
        <f t="shared" si="33"/>
        <v>-1.2674205841600992</v>
      </c>
      <c r="BP52">
        <f t="shared" si="34"/>
        <v>92.011516002955688</v>
      </c>
      <c r="BQ52">
        <f t="shared" si="35"/>
        <v>7.1073099389656422E-3</v>
      </c>
      <c r="BR52">
        <f t="shared" si="36"/>
        <v>2.7139649235942378</v>
      </c>
      <c r="BS52">
        <f t="shared" si="37"/>
        <v>629.24244466904372</v>
      </c>
      <c r="BT52" t="s">
        <v>310</v>
      </c>
      <c r="BU52">
        <v>0</v>
      </c>
      <c r="BV52">
        <f t="shared" si="38"/>
        <v>629.24244466904372</v>
      </c>
      <c r="BW52">
        <f t="shared" si="39"/>
        <v>0.27539188075744336</v>
      </c>
      <c r="BX52">
        <f t="shared" si="40"/>
        <v>0.52981448973900058</v>
      </c>
      <c r="BY52">
        <f t="shared" si="41"/>
        <v>0.90787587471774922</v>
      </c>
      <c r="BZ52">
        <f t="shared" si="42"/>
        <v>-0.27014957620585306</v>
      </c>
      <c r="CA52">
        <f t="shared" si="43"/>
        <v>1.2484489966820158</v>
      </c>
      <c r="CB52">
        <f t="shared" si="44"/>
        <v>0.4494916889705084</v>
      </c>
      <c r="CC52">
        <f t="shared" si="45"/>
        <v>0.5505083110294916</v>
      </c>
      <c r="CD52">
        <f t="shared" si="46"/>
        <v>1500.0325806451599</v>
      </c>
      <c r="CE52">
        <f t="shared" si="47"/>
        <v>1261.2384972990037</v>
      </c>
      <c r="CF52">
        <f t="shared" si="48"/>
        <v>0.84080740216759053</v>
      </c>
      <c r="CG52">
        <f t="shared" si="49"/>
        <v>0.16115828618344988</v>
      </c>
      <c r="CH52">
        <v>6</v>
      </c>
      <c r="CI52">
        <v>0.5</v>
      </c>
      <c r="CJ52" t="s">
        <v>311</v>
      </c>
      <c r="CK52">
        <v>2</v>
      </c>
      <c r="CL52" t="b">
        <v>0</v>
      </c>
      <c r="CM52">
        <v>1658773326.5</v>
      </c>
      <c r="CN52">
        <v>51.134909677419401</v>
      </c>
      <c r="CO52">
        <v>50.148051612903203</v>
      </c>
      <c r="CP52">
        <v>28.0159709677419</v>
      </c>
      <c r="CQ52">
        <v>22.684074193548401</v>
      </c>
      <c r="CR52">
        <v>51.955909677419399</v>
      </c>
      <c r="CS52">
        <v>27.925470967741902</v>
      </c>
      <c r="CT52">
        <v>600.02738709677396</v>
      </c>
      <c r="CU52">
        <v>100.669677419355</v>
      </c>
      <c r="CV52">
        <v>0.100069874193548</v>
      </c>
      <c r="CW52">
        <v>30.214629032258099</v>
      </c>
      <c r="CX52">
        <v>30.021964516129</v>
      </c>
      <c r="CY52">
        <v>999.9</v>
      </c>
      <c r="CZ52">
        <v>0</v>
      </c>
      <c r="DA52">
        <v>0</v>
      </c>
      <c r="DB52">
        <v>10003.011612903199</v>
      </c>
      <c r="DC52">
        <v>0</v>
      </c>
      <c r="DD52">
        <v>1565.7306451612901</v>
      </c>
      <c r="DE52">
        <v>1500.0325806451599</v>
      </c>
      <c r="DF52">
        <v>0.97299396774193603</v>
      </c>
      <c r="DG52">
        <v>2.7005987096774198E-2</v>
      </c>
      <c r="DH52">
        <v>0</v>
      </c>
      <c r="DI52">
        <v>741.68345161290301</v>
      </c>
      <c r="DJ52">
        <v>4.9993499999999997</v>
      </c>
      <c r="DK52">
        <v>13270.064516128999</v>
      </c>
      <c r="DL52">
        <v>14585.183870967699</v>
      </c>
      <c r="DM52">
        <v>37.191064516129003</v>
      </c>
      <c r="DN52">
        <v>39.983741935483899</v>
      </c>
      <c r="DO52">
        <v>37.311999999999998</v>
      </c>
      <c r="DP52">
        <v>39.018000000000001</v>
      </c>
      <c r="DQ52">
        <v>39.264000000000003</v>
      </c>
      <c r="DR52">
        <v>1454.66161290323</v>
      </c>
      <c r="DS52">
        <v>40.370967741935502</v>
      </c>
      <c r="DT52">
        <v>0</v>
      </c>
      <c r="DU52">
        <v>105.89999985694899</v>
      </c>
      <c r="DV52">
        <v>0</v>
      </c>
      <c r="DW52">
        <v>741.68615999999997</v>
      </c>
      <c r="DX52">
        <v>1.90230770923027</v>
      </c>
      <c r="DY52">
        <v>-394.86153933714399</v>
      </c>
      <c r="DZ52">
        <v>13266.484</v>
      </c>
      <c r="EA52">
        <v>15</v>
      </c>
      <c r="EB52">
        <v>1658773375</v>
      </c>
      <c r="EC52" t="s">
        <v>452</v>
      </c>
      <c r="ED52">
        <v>1658773375</v>
      </c>
      <c r="EE52">
        <v>1658771852.5999999</v>
      </c>
      <c r="EF52">
        <v>34</v>
      </c>
      <c r="EG52">
        <v>3.6999999999999998E-2</v>
      </c>
      <c r="EH52">
        <v>-4.8000000000000001E-2</v>
      </c>
      <c r="EI52">
        <v>-0.82099999999999995</v>
      </c>
      <c r="EJ52">
        <v>0.09</v>
      </c>
      <c r="EK52">
        <v>46</v>
      </c>
      <c r="EL52">
        <v>20</v>
      </c>
      <c r="EM52">
        <v>1.02</v>
      </c>
      <c r="EN52">
        <v>0.02</v>
      </c>
      <c r="EO52">
        <v>100</v>
      </c>
      <c r="EP52">
        <v>100</v>
      </c>
      <c r="EQ52">
        <v>-0.82099999999999995</v>
      </c>
      <c r="ER52">
        <v>9.0499999999999997E-2</v>
      </c>
      <c r="ES52">
        <v>-0.76982738780480797</v>
      </c>
      <c r="ET52">
        <v>-1.91033734903813E-3</v>
      </c>
      <c r="EU52">
        <v>7.3450343854085902E-7</v>
      </c>
      <c r="EV52">
        <v>-7.1046937220166798E-11</v>
      </c>
      <c r="EW52">
        <v>9.0495238095236602E-2</v>
      </c>
      <c r="EX52">
        <v>0</v>
      </c>
      <c r="EY52">
        <v>0</v>
      </c>
      <c r="EZ52">
        <v>0</v>
      </c>
      <c r="FA52">
        <v>2</v>
      </c>
      <c r="FB52">
        <v>2150</v>
      </c>
      <c r="FC52">
        <v>-1</v>
      </c>
      <c r="FD52">
        <v>-1</v>
      </c>
      <c r="FE52">
        <v>1.3</v>
      </c>
      <c r="FF52">
        <v>24.7</v>
      </c>
      <c r="FG52">
        <v>0.26123000000000002</v>
      </c>
      <c r="FH52">
        <v>2.4877899999999999</v>
      </c>
      <c r="FI52">
        <v>1.5979000000000001</v>
      </c>
      <c r="FJ52">
        <v>2.3339799999999999</v>
      </c>
      <c r="FK52">
        <v>1.5942400000000001</v>
      </c>
      <c r="FL52">
        <v>2.3791500000000001</v>
      </c>
      <c r="FM52">
        <v>37.819499999999998</v>
      </c>
      <c r="FN52">
        <v>14.3772</v>
      </c>
      <c r="FO52">
        <v>18</v>
      </c>
      <c r="FP52">
        <v>621.08199999999999</v>
      </c>
      <c r="FQ52">
        <v>364.93599999999998</v>
      </c>
      <c r="FR52">
        <v>27.3309</v>
      </c>
      <c r="FS52">
        <v>32.766500000000001</v>
      </c>
      <c r="FT52">
        <v>29.999700000000001</v>
      </c>
      <c r="FU52">
        <v>32.477899999999998</v>
      </c>
      <c r="FV52">
        <v>32.447200000000002</v>
      </c>
      <c r="FW52">
        <v>5.2688499999999996</v>
      </c>
      <c r="FX52">
        <v>38.082900000000002</v>
      </c>
      <c r="FY52">
        <v>0</v>
      </c>
      <c r="FZ52">
        <v>27.342400000000001</v>
      </c>
      <c r="GA52">
        <v>49.462499999999999</v>
      </c>
      <c r="GB52">
        <v>22.6553</v>
      </c>
      <c r="GC52">
        <v>99.447500000000005</v>
      </c>
      <c r="GD52">
        <v>99.521699999999996</v>
      </c>
    </row>
    <row r="53" spans="1:186" x14ac:dyDescent="0.2">
      <c r="A53">
        <v>37</v>
      </c>
      <c r="B53">
        <v>1658773451</v>
      </c>
      <c r="C53">
        <v>6059</v>
      </c>
      <c r="D53" t="s">
        <v>453</v>
      </c>
      <c r="E53" t="s">
        <v>454</v>
      </c>
      <c r="F53">
        <v>5</v>
      </c>
      <c r="G53" t="s">
        <v>307</v>
      </c>
      <c r="H53" t="s">
        <v>429</v>
      </c>
      <c r="I53" t="s">
        <v>368</v>
      </c>
      <c r="J53">
        <v>30.7</v>
      </c>
      <c r="K53">
        <v>31</v>
      </c>
      <c r="L53" t="s">
        <v>430</v>
      </c>
      <c r="M53">
        <v>1658773443</v>
      </c>
      <c r="N53">
        <f t="shared" si="0"/>
        <v>5.6232288851045531E-3</v>
      </c>
      <c r="O53">
        <f t="shared" si="1"/>
        <v>5.6232288851045533</v>
      </c>
      <c r="P53">
        <f t="shared" si="2"/>
        <v>-4.3604410695522589</v>
      </c>
      <c r="Q53">
        <f t="shared" si="3"/>
        <v>7.4749280645161296</v>
      </c>
      <c r="R53">
        <f t="shared" si="4"/>
        <v>25.941897996940636</v>
      </c>
      <c r="S53">
        <f t="shared" si="5"/>
        <v>2.6141252912178694</v>
      </c>
      <c r="T53">
        <f t="shared" si="6"/>
        <v>0.75323704170721351</v>
      </c>
      <c r="U53">
        <f t="shared" si="7"/>
        <v>0.39303931071870923</v>
      </c>
      <c r="V53">
        <f t="shared" si="8"/>
        <v>2.9410107427249423</v>
      </c>
      <c r="W53">
        <f t="shared" si="9"/>
        <v>0.36601677482882922</v>
      </c>
      <c r="X53">
        <f t="shared" si="10"/>
        <v>0.23103334517713525</v>
      </c>
      <c r="Y53">
        <f t="shared" si="11"/>
        <v>241.73991846451835</v>
      </c>
      <c r="Z53">
        <f t="shared" si="12"/>
        <v>30.142857096637382</v>
      </c>
      <c r="AA53">
        <f t="shared" si="13"/>
        <v>30.142857096637382</v>
      </c>
      <c r="AB53">
        <f t="shared" si="14"/>
        <v>4.2955345478976801</v>
      </c>
      <c r="AC53">
        <f t="shared" si="15"/>
        <v>65.0917515344008</v>
      </c>
      <c r="AD53">
        <f t="shared" si="16"/>
        <v>2.8019176080921508</v>
      </c>
      <c r="AE53">
        <f t="shared" si="17"/>
        <v>4.3045663114647414</v>
      </c>
      <c r="AF53">
        <f t="shared" si="18"/>
        <v>1.4936169398055292</v>
      </c>
      <c r="AG53">
        <f t="shared" si="19"/>
        <v>-247.9843938331108</v>
      </c>
      <c r="AH53">
        <f t="shared" si="20"/>
        <v>5.8048290979738386</v>
      </c>
      <c r="AI53">
        <f t="shared" si="21"/>
        <v>0.4395666423474005</v>
      </c>
      <c r="AJ53">
        <f t="shared" si="22"/>
        <v>-7.9628271221210412E-5</v>
      </c>
      <c r="AK53">
        <f t="shared" si="23"/>
        <v>-4.3604410695522589</v>
      </c>
      <c r="AL53">
        <f t="shared" si="24"/>
        <v>5.6232288851045533</v>
      </c>
      <c r="AM53">
        <f t="shared" si="25"/>
        <v>-4.367249086831686</v>
      </c>
      <c r="AN53">
        <v>3.0617831259249799</v>
      </c>
      <c r="AO53">
        <v>7.5376055757575697</v>
      </c>
      <c r="AP53">
        <v>-1.9715533207097999E-3</v>
      </c>
      <c r="AQ53">
        <v>67.130021752300294</v>
      </c>
      <c r="AR53">
        <f t="shared" si="26"/>
        <v>5.6471620513767267</v>
      </c>
      <c r="AS53">
        <v>22.3487998314286</v>
      </c>
      <c r="AT53">
        <v>27.837420000000002</v>
      </c>
      <c r="AU53">
        <v>2.5173657548200397E-4</v>
      </c>
      <c r="AV53">
        <v>78.55</v>
      </c>
      <c r="AW53">
        <v>0</v>
      </c>
      <c r="AX53">
        <v>0</v>
      </c>
      <c r="AY53">
        <f t="shared" si="27"/>
        <v>1</v>
      </c>
      <c r="AZ53">
        <f t="shared" si="28"/>
        <v>0</v>
      </c>
      <c r="BA53">
        <f t="shared" si="29"/>
        <v>52665.544059506734</v>
      </c>
      <c r="BB53" t="s">
        <v>308</v>
      </c>
      <c r="BC53">
        <v>10214.9</v>
      </c>
      <c r="BD53">
        <v>1337.4036545076499</v>
      </c>
      <c r="BE53">
        <v>3225.17</v>
      </c>
      <c r="BF53">
        <f t="shared" si="30"/>
        <v>0.58532305134065798</v>
      </c>
      <c r="BG53">
        <v>-10.2314334914194</v>
      </c>
      <c r="BH53" t="s">
        <v>455</v>
      </c>
      <c r="BI53">
        <v>10158.799999999999</v>
      </c>
      <c r="BJ53">
        <v>750.72780769230803</v>
      </c>
      <c r="BK53">
        <v>857.77</v>
      </c>
      <c r="BL53">
        <f t="shared" si="31"/>
        <v>0.12479125209285935</v>
      </c>
      <c r="BM53">
        <v>0.5</v>
      </c>
      <c r="BN53">
        <f t="shared" si="32"/>
        <v>1261.2238747183681</v>
      </c>
      <c r="BO53">
        <f t="shared" si="33"/>
        <v>-4.3604410695522589</v>
      </c>
      <c r="BP53">
        <f t="shared" si="34"/>
        <v>78.69485324775637</v>
      </c>
      <c r="BQ53">
        <f t="shared" si="35"/>
        <v>4.6549962616098881E-3</v>
      </c>
      <c r="BR53">
        <f t="shared" si="36"/>
        <v>2.7599473052216794</v>
      </c>
      <c r="BS53">
        <f t="shared" si="37"/>
        <v>623.64749681355727</v>
      </c>
      <c r="BT53" t="s">
        <v>310</v>
      </c>
      <c r="BU53">
        <v>0</v>
      </c>
      <c r="BV53">
        <f t="shared" si="38"/>
        <v>623.64749681355727</v>
      </c>
      <c r="BW53">
        <f t="shared" si="39"/>
        <v>0.27294321693046242</v>
      </c>
      <c r="BX53">
        <f t="shared" si="40"/>
        <v>0.45720591079811423</v>
      </c>
      <c r="BY53">
        <f t="shared" si="41"/>
        <v>0.91000558215441896</v>
      </c>
      <c r="BZ53">
        <f t="shared" si="42"/>
        <v>-0.22317489880390509</v>
      </c>
      <c r="CA53">
        <f t="shared" si="43"/>
        <v>1.2540746929051521</v>
      </c>
      <c r="CB53">
        <f t="shared" si="44"/>
        <v>0.37981185574315574</v>
      </c>
      <c r="CC53">
        <f t="shared" si="45"/>
        <v>0.62018814425684421</v>
      </c>
      <c r="CD53">
        <f t="shared" si="46"/>
        <v>1500.0151612903201</v>
      </c>
      <c r="CE53">
        <f t="shared" si="47"/>
        <v>1261.2238747183681</v>
      </c>
      <c r="CF53">
        <f t="shared" si="48"/>
        <v>0.84080741799533365</v>
      </c>
      <c r="CG53">
        <f t="shared" si="49"/>
        <v>0.16115831673099393</v>
      </c>
      <c r="CH53">
        <v>6</v>
      </c>
      <c r="CI53">
        <v>0.5</v>
      </c>
      <c r="CJ53" t="s">
        <v>311</v>
      </c>
      <c r="CK53">
        <v>2</v>
      </c>
      <c r="CL53" t="b">
        <v>0</v>
      </c>
      <c r="CM53">
        <v>1658773443</v>
      </c>
      <c r="CN53">
        <v>7.4749280645161296</v>
      </c>
      <c r="CO53">
        <v>3.1565390322580602</v>
      </c>
      <c r="CP53">
        <v>27.805499999999999</v>
      </c>
      <c r="CQ53">
        <v>22.338651612903199</v>
      </c>
      <c r="CR53">
        <v>8.36192806451613</v>
      </c>
      <c r="CS53">
        <v>27.715009677419399</v>
      </c>
      <c r="CT53">
        <v>600.00261290322601</v>
      </c>
      <c r="CU53">
        <v>100.668516129032</v>
      </c>
      <c r="CV53">
        <v>9.9950832258064504E-2</v>
      </c>
      <c r="CW53">
        <v>30.1794677419355</v>
      </c>
      <c r="CX53">
        <v>30.033158064516101</v>
      </c>
      <c r="CY53">
        <v>999.9</v>
      </c>
      <c r="CZ53">
        <v>0</v>
      </c>
      <c r="DA53">
        <v>0</v>
      </c>
      <c r="DB53">
        <v>9998.6370967741896</v>
      </c>
      <c r="DC53">
        <v>0</v>
      </c>
      <c r="DD53">
        <v>1573.0306451612901</v>
      </c>
      <c r="DE53">
        <v>1500.0151612903201</v>
      </c>
      <c r="DF53">
        <v>0.97299725806451598</v>
      </c>
      <c r="DG53">
        <v>2.7002722580645198E-2</v>
      </c>
      <c r="DH53">
        <v>0</v>
      </c>
      <c r="DI53">
        <v>750.66977419354805</v>
      </c>
      <c r="DJ53">
        <v>4.9993499999999997</v>
      </c>
      <c r="DK53">
        <v>13366.0193548387</v>
      </c>
      <c r="DL53">
        <v>14585.061290322599</v>
      </c>
      <c r="DM53">
        <v>37.3241935483871</v>
      </c>
      <c r="DN53">
        <v>40.125</v>
      </c>
      <c r="DO53">
        <v>37.414999999999999</v>
      </c>
      <c r="DP53">
        <v>39.175129032258099</v>
      </c>
      <c r="DQ53">
        <v>39.436999999999998</v>
      </c>
      <c r="DR53">
        <v>1454.64387096774</v>
      </c>
      <c r="DS53">
        <v>40.371290322580599</v>
      </c>
      <c r="DT53">
        <v>0</v>
      </c>
      <c r="DU53">
        <v>115.89999985694899</v>
      </c>
      <c r="DV53">
        <v>0</v>
      </c>
      <c r="DW53">
        <v>750.72780769230803</v>
      </c>
      <c r="DX53">
        <v>4.9679658203666204</v>
      </c>
      <c r="DY53">
        <v>-168.772650026083</v>
      </c>
      <c r="DZ53">
        <v>13364.330769230801</v>
      </c>
      <c r="EA53">
        <v>15</v>
      </c>
      <c r="EB53">
        <v>1658773477</v>
      </c>
      <c r="EC53" t="s">
        <v>456</v>
      </c>
      <c r="ED53">
        <v>1658773477</v>
      </c>
      <c r="EE53">
        <v>1658771852.5999999</v>
      </c>
      <c r="EF53">
        <v>35</v>
      </c>
      <c r="EG53">
        <v>-0.15</v>
      </c>
      <c r="EH53">
        <v>-4.8000000000000001E-2</v>
      </c>
      <c r="EI53">
        <v>-0.88700000000000001</v>
      </c>
      <c r="EJ53">
        <v>0.09</v>
      </c>
      <c r="EK53">
        <v>0</v>
      </c>
      <c r="EL53">
        <v>20</v>
      </c>
      <c r="EM53">
        <v>1</v>
      </c>
      <c r="EN53">
        <v>0.02</v>
      </c>
      <c r="EO53">
        <v>100</v>
      </c>
      <c r="EP53">
        <v>100</v>
      </c>
      <c r="EQ53">
        <v>-0.88700000000000001</v>
      </c>
      <c r="ER53">
        <v>9.0499999999999997E-2</v>
      </c>
      <c r="ES53">
        <v>-0.73297637722919196</v>
      </c>
      <c r="ET53">
        <v>-1.91033734903813E-3</v>
      </c>
      <c r="EU53">
        <v>7.3450343854085902E-7</v>
      </c>
      <c r="EV53">
        <v>-7.1046937220166798E-11</v>
      </c>
      <c r="EW53">
        <v>9.0495238095236602E-2</v>
      </c>
      <c r="EX53">
        <v>0</v>
      </c>
      <c r="EY53">
        <v>0</v>
      </c>
      <c r="EZ53">
        <v>0</v>
      </c>
      <c r="FA53">
        <v>2</v>
      </c>
      <c r="FB53">
        <v>2150</v>
      </c>
      <c r="FC53">
        <v>-1</v>
      </c>
      <c r="FD53">
        <v>-1</v>
      </c>
      <c r="FE53">
        <v>1.3</v>
      </c>
      <c r="FF53">
        <v>26.6</v>
      </c>
      <c r="FG53">
        <v>3.1738299999999997E-2</v>
      </c>
      <c r="FH53">
        <v>4.99634</v>
      </c>
      <c r="FI53">
        <v>1.5979000000000001</v>
      </c>
      <c r="FJ53">
        <v>2.3327599999999999</v>
      </c>
      <c r="FK53">
        <v>1.5942400000000001</v>
      </c>
      <c r="FL53">
        <v>2.3999000000000001</v>
      </c>
      <c r="FM53">
        <v>37.867899999999999</v>
      </c>
      <c r="FN53">
        <v>14.3422</v>
      </c>
      <c r="FO53">
        <v>18</v>
      </c>
      <c r="FP53">
        <v>621.51400000000001</v>
      </c>
      <c r="FQ53">
        <v>363.875</v>
      </c>
      <c r="FR53">
        <v>26.679400000000001</v>
      </c>
      <c r="FS53">
        <v>32.775300000000001</v>
      </c>
      <c r="FT53">
        <v>30.000299999999999</v>
      </c>
      <c r="FU53">
        <v>32.489400000000003</v>
      </c>
      <c r="FV53">
        <v>32.4621</v>
      </c>
      <c r="FW53">
        <v>0</v>
      </c>
      <c r="FX53">
        <v>39.746600000000001</v>
      </c>
      <c r="FY53">
        <v>0</v>
      </c>
      <c r="FZ53">
        <v>26.652699999999999</v>
      </c>
      <c r="GA53">
        <v>54.029000000000003</v>
      </c>
      <c r="GB53">
        <v>22.2608</v>
      </c>
      <c r="GC53">
        <v>99.447199999999995</v>
      </c>
      <c r="GD53">
        <v>99.525400000000005</v>
      </c>
    </row>
    <row r="54" spans="1:186" x14ac:dyDescent="0.2">
      <c r="A54">
        <v>38</v>
      </c>
      <c r="B54">
        <v>1658773585</v>
      </c>
      <c r="C54">
        <v>6193</v>
      </c>
      <c r="D54" t="s">
        <v>457</v>
      </c>
      <c r="E54" t="s">
        <v>458</v>
      </c>
      <c r="F54">
        <v>5</v>
      </c>
      <c r="G54" t="s">
        <v>307</v>
      </c>
      <c r="H54" t="s">
        <v>429</v>
      </c>
      <c r="I54" t="s">
        <v>368</v>
      </c>
      <c r="J54">
        <v>30.7</v>
      </c>
      <c r="K54">
        <v>31</v>
      </c>
      <c r="L54" t="s">
        <v>430</v>
      </c>
      <c r="M54">
        <v>1658773577</v>
      </c>
      <c r="N54">
        <f t="shared" si="0"/>
        <v>5.7634058832148147E-3</v>
      </c>
      <c r="O54">
        <f t="shared" si="1"/>
        <v>5.7634058832148147</v>
      </c>
      <c r="P54">
        <f t="shared" si="2"/>
        <v>21.919046826690472</v>
      </c>
      <c r="Q54">
        <f t="shared" si="3"/>
        <v>398.50009677419303</v>
      </c>
      <c r="R54">
        <f t="shared" si="4"/>
        <v>295.99159173674576</v>
      </c>
      <c r="S54">
        <f t="shared" si="5"/>
        <v>29.825392863960122</v>
      </c>
      <c r="T54">
        <f t="shared" si="6"/>
        <v>40.15459315204906</v>
      </c>
      <c r="U54">
        <f t="shared" si="7"/>
        <v>0.39723293319949299</v>
      </c>
      <c r="V54">
        <f t="shared" si="8"/>
        <v>2.9408212046180431</v>
      </c>
      <c r="W54">
        <f t="shared" si="9"/>
        <v>0.36965071956792867</v>
      </c>
      <c r="X54">
        <f t="shared" si="10"/>
        <v>0.23335005773087841</v>
      </c>
      <c r="Y54">
        <f t="shared" si="11"/>
        <v>241.73898922278804</v>
      </c>
      <c r="Z54">
        <f t="shared" si="12"/>
        <v>30.129663298822976</v>
      </c>
      <c r="AA54">
        <f t="shared" si="13"/>
        <v>30.129663298822976</v>
      </c>
      <c r="AB54">
        <f t="shared" si="14"/>
        <v>4.2922837181989273</v>
      </c>
      <c r="AC54">
        <f t="shared" si="15"/>
        <v>64.411907048493873</v>
      </c>
      <c r="AD54">
        <f t="shared" si="16"/>
        <v>2.7763227087707927</v>
      </c>
      <c r="AE54">
        <f t="shared" si="17"/>
        <v>4.3102631733610668</v>
      </c>
      <c r="AF54">
        <f t="shared" si="18"/>
        <v>1.5159610094281346</v>
      </c>
      <c r="AG54">
        <f t="shared" si="19"/>
        <v>-254.16619944977333</v>
      </c>
      <c r="AH54">
        <f t="shared" si="20"/>
        <v>11.552026549162592</v>
      </c>
      <c r="AI54">
        <f t="shared" si="21"/>
        <v>0.87486825567160975</v>
      </c>
      <c r="AJ54">
        <f t="shared" si="22"/>
        <v>-3.1542215110214045E-4</v>
      </c>
      <c r="AK54">
        <f t="shared" si="23"/>
        <v>21.919046826690472</v>
      </c>
      <c r="AL54">
        <f t="shared" si="24"/>
        <v>5.7634058832148147</v>
      </c>
      <c r="AM54">
        <f t="shared" si="25"/>
        <v>22.253957091785882</v>
      </c>
      <c r="AN54">
        <v>432.71898070683199</v>
      </c>
      <c r="AO54">
        <v>409.93131515151498</v>
      </c>
      <c r="AP54">
        <v>7.89947037480602E-3</v>
      </c>
      <c r="AQ54">
        <v>67.011596587530704</v>
      </c>
      <c r="AR54">
        <f t="shared" si="26"/>
        <v>5.7291043806530375</v>
      </c>
      <c r="AS54">
        <v>22.046222137013</v>
      </c>
      <c r="AT54">
        <v>27.614118787878802</v>
      </c>
      <c r="AU54">
        <v>5.3264520986296803E-4</v>
      </c>
      <c r="AV54">
        <v>78.55</v>
      </c>
      <c r="AW54">
        <v>0</v>
      </c>
      <c r="AX54">
        <v>0</v>
      </c>
      <c r="AY54">
        <f t="shared" si="27"/>
        <v>1</v>
      </c>
      <c r="AZ54">
        <f t="shared" si="28"/>
        <v>0</v>
      </c>
      <c r="BA54">
        <f t="shared" si="29"/>
        <v>52656.001840369201</v>
      </c>
      <c r="BB54" t="s">
        <v>308</v>
      </c>
      <c r="BC54">
        <v>10214.9</v>
      </c>
      <c r="BD54">
        <v>1337.4036545076499</v>
      </c>
      <c r="BE54">
        <v>3225.17</v>
      </c>
      <c r="BF54">
        <f t="shared" si="30"/>
        <v>0.58532305134065798</v>
      </c>
      <c r="BG54">
        <v>-10.2314334914194</v>
      </c>
      <c r="BH54" t="s">
        <v>459</v>
      </c>
      <c r="BI54">
        <v>10158.200000000001</v>
      </c>
      <c r="BJ54">
        <v>751.61188461538404</v>
      </c>
      <c r="BK54">
        <v>977.14</v>
      </c>
      <c r="BL54">
        <f t="shared" si="31"/>
        <v>0.23080430172198041</v>
      </c>
      <c r="BM54">
        <v>0.5</v>
      </c>
      <c r="BN54">
        <f t="shared" si="32"/>
        <v>1261.219973155715</v>
      </c>
      <c r="BO54">
        <f t="shared" si="33"/>
        <v>21.919046826690472</v>
      </c>
      <c r="BP54">
        <f t="shared" si="34"/>
        <v>145.54749761100985</v>
      </c>
      <c r="BQ54">
        <f t="shared" si="35"/>
        <v>2.5491572447640304E-2</v>
      </c>
      <c r="BR54">
        <f t="shared" si="36"/>
        <v>2.3006222240415912</v>
      </c>
      <c r="BS54">
        <f t="shared" si="37"/>
        <v>684.4387846816303</v>
      </c>
      <c r="BT54" t="s">
        <v>310</v>
      </c>
      <c r="BU54">
        <v>0</v>
      </c>
      <c r="BV54">
        <f t="shared" si="38"/>
        <v>684.4387846816303</v>
      </c>
      <c r="BW54">
        <f t="shared" si="39"/>
        <v>0.29954890324658667</v>
      </c>
      <c r="BX54">
        <f t="shared" si="40"/>
        <v>0.77050624863074146</v>
      </c>
      <c r="BY54">
        <f t="shared" si="41"/>
        <v>0.88479646585453853</v>
      </c>
      <c r="BZ54">
        <f t="shared" si="42"/>
        <v>-0.62600851504943311</v>
      </c>
      <c r="CA54">
        <f t="shared" si="43"/>
        <v>1.1908412316852113</v>
      </c>
      <c r="CB54">
        <f t="shared" si="44"/>
        <v>0.70164452052576365</v>
      </c>
      <c r="CC54">
        <f t="shared" si="45"/>
        <v>0.29835547947423635</v>
      </c>
      <c r="CD54">
        <f t="shared" si="46"/>
        <v>1500.0106451612901</v>
      </c>
      <c r="CE54">
        <f t="shared" si="47"/>
        <v>1261.219973155715</v>
      </c>
      <c r="CF54">
        <f t="shared" si="48"/>
        <v>0.84080734841725147</v>
      </c>
      <c r="CG54">
        <f t="shared" si="49"/>
        <v>0.16115818244529512</v>
      </c>
      <c r="CH54">
        <v>6</v>
      </c>
      <c r="CI54">
        <v>0.5</v>
      </c>
      <c r="CJ54" t="s">
        <v>311</v>
      </c>
      <c r="CK54">
        <v>2</v>
      </c>
      <c r="CL54" t="b">
        <v>0</v>
      </c>
      <c r="CM54">
        <v>1658773577</v>
      </c>
      <c r="CN54">
        <v>398.50009677419303</v>
      </c>
      <c r="CO54">
        <v>422.71490322580598</v>
      </c>
      <c r="CP54">
        <v>27.552635483871001</v>
      </c>
      <c r="CQ54">
        <v>21.9482483870968</v>
      </c>
      <c r="CR54">
        <v>399.63609677419299</v>
      </c>
      <c r="CS54">
        <v>27.462145161290302</v>
      </c>
      <c r="CT54">
        <v>600.02374193548405</v>
      </c>
      <c r="CU54">
        <v>100.66425806451601</v>
      </c>
      <c r="CV54">
        <v>0.10006665483871</v>
      </c>
      <c r="CW54">
        <v>30.2025258064516</v>
      </c>
      <c r="CX54">
        <v>30.0636935483871</v>
      </c>
      <c r="CY54">
        <v>999.9</v>
      </c>
      <c r="CZ54">
        <v>0</v>
      </c>
      <c r="DA54">
        <v>0</v>
      </c>
      <c r="DB54">
        <v>9997.9819354838692</v>
      </c>
      <c r="DC54">
        <v>0</v>
      </c>
      <c r="DD54">
        <v>1579.77967741935</v>
      </c>
      <c r="DE54">
        <v>1500.0106451612901</v>
      </c>
      <c r="DF54">
        <v>0.97299983870967699</v>
      </c>
      <c r="DG54">
        <v>2.7000348387096799E-2</v>
      </c>
      <c r="DH54">
        <v>0</v>
      </c>
      <c r="DI54">
        <v>751.53529032257995</v>
      </c>
      <c r="DJ54">
        <v>4.9993499999999997</v>
      </c>
      <c r="DK54">
        <v>13396.0677419355</v>
      </c>
      <c r="DL54">
        <v>14585.012903225799</v>
      </c>
      <c r="DM54">
        <v>37.495935483871001</v>
      </c>
      <c r="DN54">
        <v>40.161000000000001</v>
      </c>
      <c r="DO54">
        <v>37.586387096774203</v>
      </c>
      <c r="DP54">
        <v>39.419064516128998</v>
      </c>
      <c r="DQ54">
        <v>39.548000000000002</v>
      </c>
      <c r="DR54">
        <v>1454.64483870968</v>
      </c>
      <c r="DS54">
        <v>40.367741935483799</v>
      </c>
      <c r="DT54">
        <v>0</v>
      </c>
      <c r="DU54">
        <v>133.10000014305101</v>
      </c>
      <c r="DV54">
        <v>0</v>
      </c>
      <c r="DW54">
        <v>751.61188461538404</v>
      </c>
      <c r="DX54">
        <v>24.129470108035701</v>
      </c>
      <c r="DY54">
        <v>195.439316834089</v>
      </c>
      <c r="DZ54">
        <v>13397.307692307701</v>
      </c>
      <c r="EA54">
        <v>15</v>
      </c>
      <c r="EB54">
        <v>1658773615.5</v>
      </c>
      <c r="EC54" t="s">
        <v>460</v>
      </c>
      <c r="ED54">
        <v>1658773615.5</v>
      </c>
      <c r="EE54">
        <v>1658771852.5999999</v>
      </c>
      <c r="EF54">
        <v>36</v>
      </c>
      <c r="EG54">
        <v>0.42299999999999999</v>
      </c>
      <c r="EH54">
        <v>-4.8000000000000001E-2</v>
      </c>
      <c r="EI54">
        <v>-1.1359999999999999</v>
      </c>
      <c r="EJ54">
        <v>0.09</v>
      </c>
      <c r="EK54">
        <v>417</v>
      </c>
      <c r="EL54">
        <v>20</v>
      </c>
      <c r="EM54">
        <v>0.28000000000000003</v>
      </c>
      <c r="EN54">
        <v>0.02</v>
      </c>
      <c r="EO54">
        <v>100</v>
      </c>
      <c r="EP54">
        <v>100</v>
      </c>
      <c r="EQ54">
        <v>-1.1359999999999999</v>
      </c>
      <c r="ER54">
        <v>9.0499999999999997E-2</v>
      </c>
      <c r="ES54">
        <v>-0.88340451525967401</v>
      </c>
      <c r="ET54">
        <v>-1.91033734903813E-3</v>
      </c>
      <c r="EU54">
        <v>7.3450343854085902E-7</v>
      </c>
      <c r="EV54">
        <v>-7.1046937220166798E-11</v>
      </c>
      <c r="EW54">
        <v>9.0495238095236602E-2</v>
      </c>
      <c r="EX54">
        <v>0</v>
      </c>
      <c r="EY54">
        <v>0</v>
      </c>
      <c r="EZ54">
        <v>0</v>
      </c>
      <c r="FA54">
        <v>2</v>
      </c>
      <c r="FB54">
        <v>2150</v>
      </c>
      <c r="FC54">
        <v>-1</v>
      </c>
      <c r="FD54">
        <v>-1</v>
      </c>
      <c r="FE54">
        <v>1.8</v>
      </c>
      <c r="FF54">
        <v>28.9</v>
      </c>
      <c r="FG54">
        <v>1.0815399999999999</v>
      </c>
      <c r="FH54">
        <v>2.4304199999999998</v>
      </c>
      <c r="FI54">
        <v>1.5979000000000001</v>
      </c>
      <c r="FJ54">
        <v>2.3327599999999999</v>
      </c>
      <c r="FK54">
        <v>1.5942400000000001</v>
      </c>
      <c r="FL54">
        <v>2.4035600000000001</v>
      </c>
      <c r="FM54">
        <v>37.989100000000001</v>
      </c>
      <c r="FN54">
        <v>14.3422</v>
      </c>
      <c r="FO54">
        <v>18</v>
      </c>
      <c r="FP54">
        <v>621.69299999999998</v>
      </c>
      <c r="FQ54">
        <v>363.48399999999998</v>
      </c>
      <c r="FR54">
        <v>26.646599999999999</v>
      </c>
      <c r="FS54">
        <v>32.873199999999997</v>
      </c>
      <c r="FT54">
        <v>30</v>
      </c>
      <c r="FU54">
        <v>32.565800000000003</v>
      </c>
      <c r="FV54">
        <v>32.5396</v>
      </c>
      <c r="FW54">
        <v>21.6693</v>
      </c>
      <c r="FX54">
        <v>41.064799999999998</v>
      </c>
      <c r="FY54">
        <v>0</v>
      </c>
      <c r="FZ54">
        <v>26.597300000000001</v>
      </c>
      <c r="GA54">
        <v>423.27100000000002</v>
      </c>
      <c r="GB54">
        <v>22.052900000000001</v>
      </c>
      <c r="GC54">
        <v>99.431399999999996</v>
      </c>
      <c r="GD54">
        <v>99.503</v>
      </c>
    </row>
    <row r="55" spans="1:186" x14ac:dyDescent="0.2">
      <c r="A55">
        <v>39</v>
      </c>
      <c r="B55">
        <v>1658773691.5</v>
      </c>
      <c r="C55">
        <v>6299.5</v>
      </c>
      <c r="D55" t="s">
        <v>461</v>
      </c>
      <c r="E55" t="s">
        <v>462</v>
      </c>
      <c r="F55">
        <v>5</v>
      </c>
      <c r="G55" t="s">
        <v>307</v>
      </c>
      <c r="H55" t="s">
        <v>429</v>
      </c>
      <c r="I55" t="s">
        <v>368</v>
      </c>
      <c r="J55">
        <v>30.7</v>
      </c>
      <c r="K55">
        <v>31</v>
      </c>
      <c r="L55" t="s">
        <v>430</v>
      </c>
      <c r="M55">
        <v>1658773683.5</v>
      </c>
      <c r="N55">
        <f t="shared" si="0"/>
        <v>6.0908642430908821E-3</v>
      </c>
      <c r="O55">
        <f t="shared" si="1"/>
        <v>6.0908642430908824</v>
      </c>
      <c r="P55">
        <f t="shared" si="2"/>
        <v>22.348106564501208</v>
      </c>
      <c r="Q55">
        <f t="shared" si="3"/>
        <v>399.72632258064499</v>
      </c>
      <c r="R55">
        <f t="shared" si="4"/>
        <v>303.36950584497811</v>
      </c>
      <c r="S55">
        <f t="shared" si="5"/>
        <v>30.567538183745533</v>
      </c>
      <c r="T55">
        <f t="shared" si="6"/>
        <v>40.276459542297509</v>
      </c>
      <c r="U55">
        <f t="shared" si="7"/>
        <v>0.43511476442336328</v>
      </c>
      <c r="V55">
        <f t="shared" si="8"/>
        <v>2.9405517775230261</v>
      </c>
      <c r="W55">
        <f t="shared" si="9"/>
        <v>0.40225141102446854</v>
      </c>
      <c r="X55">
        <f t="shared" si="10"/>
        <v>0.25415261747484008</v>
      </c>
      <c r="Y55">
        <f t="shared" si="11"/>
        <v>241.73710254290955</v>
      </c>
      <c r="Z55">
        <f t="shared" si="12"/>
        <v>29.935293127003948</v>
      </c>
      <c r="AA55">
        <f t="shared" si="13"/>
        <v>29.935293127003948</v>
      </c>
      <c r="AB55">
        <f t="shared" si="14"/>
        <v>4.2446405393707565</v>
      </c>
      <c r="AC55">
        <f t="shared" si="15"/>
        <v>64.718982385233232</v>
      </c>
      <c r="AD55">
        <f t="shared" si="16"/>
        <v>2.7720611681117528</v>
      </c>
      <c r="AE55">
        <f t="shared" si="17"/>
        <v>4.2832273715481763</v>
      </c>
      <c r="AF55">
        <f t="shared" si="18"/>
        <v>1.4725793712590036</v>
      </c>
      <c r="AG55">
        <f t="shared" si="19"/>
        <v>-268.60711312030793</v>
      </c>
      <c r="AH55">
        <f t="shared" si="20"/>
        <v>24.979442821135564</v>
      </c>
      <c r="AI55">
        <f t="shared" si="21"/>
        <v>1.8890939997168561</v>
      </c>
      <c r="AJ55">
        <f t="shared" si="22"/>
        <v>-1.4737565459483903E-3</v>
      </c>
      <c r="AK55">
        <f t="shared" si="23"/>
        <v>22.348106564501208</v>
      </c>
      <c r="AL55">
        <f t="shared" si="24"/>
        <v>6.0908642430908824</v>
      </c>
      <c r="AM55">
        <f t="shared" si="25"/>
        <v>22.22981569137383</v>
      </c>
      <c r="AN55">
        <v>433.98474813755797</v>
      </c>
      <c r="AO55">
        <v>411.260109090909</v>
      </c>
      <c r="AP55">
        <v>8.6729682863241999E-4</v>
      </c>
      <c r="AQ55">
        <v>67.099113297181205</v>
      </c>
      <c r="AR55">
        <f t="shared" si="26"/>
        <v>6.0458275175503129</v>
      </c>
      <c r="AS55">
        <v>21.520122935411301</v>
      </c>
      <c r="AT55">
        <v>27.414195151515099</v>
      </c>
      <c r="AU55">
        <v>-2.6527841682136202E-3</v>
      </c>
      <c r="AV55">
        <v>78.55</v>
      </c>
      <c r="AW55">
        <v>0</v>
      </c>
      <c r="AX55">
        <v>0</v>
      </c>
      <c r="AY55">
        <f t="shared" si="27"/>
        <v>1</v>
      </c>
      <c r="AZ55">
        <f t="shared" si="28"/>
        <v>0</v>
      </c>
      <c r="BA55">
        <f t="shared" si="29"/>
        <v>52667.223679091403</v>
      </c>
      <c r="BB55" t="s">
        <v>308</v>
      </c>
      <c r="BC55">
        <v>10214.9</v>
      </c>
      <c r="BD55">
        <v>1337.4036545076499</v>
      </c>
      <c r="BE55">
        <v>3225.17</v>
      </c>
      <c r="BF55">
        <f t="shared" si="30"/>
        <v>0.58532305134065798</v>
      </c>
      <c r="BG55">
        <v>-10.2314334914194</v>
      </c>
      <c r="BH55" t="s">
        <v>463</v>
      </c>
      <c r="BI55">
        <v>10158.200000000001</v>
      </c>
      <c r="BJ55">
        <v>773.36063999999999</v>
      </c>
      <c r="BK55">
        <v>1013.73</v>
      </c>
      <c r="BL55">
        <f t="shared" si="31"/>
        <v>0.2371137876949484</v>
      </c>
      <c r="BM55">
        <v>0.5</v>
      </c>
      <c r="BN55">
        <f t="shared" si="32"/>
        <v>1261.2094682070908</v>
      </c>
      <c r="BO55">
        <f t="shared" si="33"/>
        <v>22.348106564501208</v>
      </c>
      <c r="BP55">
        <f t="shared" si="34"/>
        <v>149.52507704165745</v>
      </c>
      <c r="BQ55">
        <f t="shared" si="35"/>
        <v>2.5831981821572435E-2</v>
      </c>
      <c r="BR55">
        <f t="shared" si="36"/>
        <v>2.1814881674607638</v>
      </c>
      <c r="BS55">
        <f t="shared" si="37"/>
        <v>702.19186524932934</v>
      </c>
      <c r="BT55" t="s">
        <v>310</v>
      </c>
      <c r="BU55">
        <v>0</v>
      </c>
      <c r="BV55">
        <f t="shared" si="38"/>
        <v>702.19186524932934</v>
      </c>
      <c r="BW55">
        <f t="shared" si="39"/>
        <v>0.30731864969042122</v>
      </c>
      <c r="BX55">
        <f t="shared" si="40"/>
        <v>0.77155677969366976</v>
      </c>
      <c r="BY55">
        <f t="shared" si="41"/>
        <v>0.87651968502633981</v>
      </c>
      <c r="BZ55">
        <f t="shared" si="42"/>
        <v>-0.74262874550489255</v>
      </c>
      <c r="CA55">
        <f t="shared" si="43"/>
        <v>1.1714585363175505</v>
      </c>
      <c r="CB55">
        <f t="shared" si="44"/>
        <v>0.70055400579846394</v>
      </c>
      <c r="CC55">
        <f t="shared" si="45"/>
        <v>0.29944599420153606</v>
      </c>
      <c r="CD55">
        <f t="shared" si="46"/>
        <v>1499.9980645161299</v>
      </c>
      <c r="CE55">
        <f t="shared" si="47"/>
        <v>1261.2094682070908</v>
      </c>
      <c r="CF55">
        <f t="shared" si="48"/>
        <v>0.84080739705083041</v>
      </c>
      <c r="CG55">
        <f t="shared" si="49"/>
        <v>0.16115827630810259</v>
      </c>
      <c r="CH55">
        <v>6</v>
      </c>
      <c r="CI55">
        <v>0.5</v>
      </c>
      <c r="CJ55" t="s">
        <v>311</v>
      </c>
      <c r="CK55">
        <v>2</v>
      </c>
      <c r="CL55" t="b">
        <v>0</v>
      </c>
      <c r="CM55">
        <v>1658773683.5</v>
      </c>
      <c r="CN55">
        <v>399.72632258064499</v>
      </c>
      <c r="CO55">
        <v>424.50961290322601</v>
      </c>
      <c r="CP55">
        <v>27.511500000000002</v>
      </c>
      <c r="CQ55">
        <v>21.588083870967701</v>
      </c>
      <c r="CR55">
        <v>400.92932258064502</v>
      </c>
      <c r="CS55">
        <v>27.4210064516129</v>
      </c>
      <c r="CT55">
        <v>599.98777419354803</v>
      </c>
      <c r="CU55">
        <v>100.660225806452</v>
      </c>
      <c r="CV55">
        <v>9.9862451612903205E-2</v>
      </c>
      <c r="CW55">
        <v>30.092861290322599</v>
      </c>
      <c r="CX55">
        <v>29.951251612903199</v>
      </c>
      <c r="CY55">
        <v>999.9</v>
      </c>
      <c r="CZ55">
        <v>0</v>
      </c>
      <c r="DA55">
        <v>0</v>
      </c>
      <c r="DB55">
        <v>9996.85</v>
      </c>
      <c r="DC55">
        <v>0</v>
      </c>
      <c r="DD55">
        <v>1589.40935483871</v>
      </c>
      <c r="DE55">
        <v>1499.9980645161299</v>
      </c>
      <c r="DF55">
        <v>0.97299951612903202</v>
      </c>
      <c r="DG55">
        <v>2.7000645161290301E-2</v>
      </c>
      <c r="DH55">
        <v>0</v>
      </c>
      <c r="DI55">
        <v>773.28896774193595</v>
      </c>
      <c r="DJ55">
        <v>4.9993499999999997</v>
      </c>
      <c r="DK55">
        <v>13698.864516129001</v>
      </c>
      <c r="DL55">
        <v>14584.8806451613</v>
      </c>
      <c r="DM55">
        <v>37.508000000000003</v>
      </c>
      <c r="DN55">
        <v>40.186999999999998</v>
      </c>
      <c r="DO55">
        <v>37.686999999999998</v>
      </c>
      <c r="DP55">
        <v>39.132935483871002</v>
      </c>
      <c r="DQ55">
        <v>39.561999999999998</v>
      </c>
      <c r="DR55">
        <v>1454.63612903226</v>
      </c>
      <c r="DS55">
        <v>40.369999999999997</v>
      </c>
      <c r="DT55">
        <v>0</v>
      </c>
      <c r="DU55">
        <v>105.700000047684</v>
      </c>
      <c r="DV55">
        <v>0</v>
      </c>
      <c r="DW55">
        <v>773.36063999999999</v>
      </c>
      <c r="DX55">
        <v>5.7076923302018399</v>
      </c>
      <c r="DY55">
        <v>201.96153953428799</v>
      </c>
      <c r="DZ55">
        <v>13702.06</v>
      </c>
      <c r="EA55">
        <v>15</v>
      </c>
      <c r="EB55">
        <v>1658773721.5</v>
      </c>
      <c r="EC55" t="s">
        <v>464</v>
      </c>
      <c r="ED55">
        <v>1658773721.5</v>
      </c>
      <c r="EE55">
        <v>1658771852.5999999</v>
      </c>
      <c r="EF55">
        <v>37</v>
      </c>
      <c r="EG55">
        <v>-6.6000000000000003E-2</v>
      </c>
      <c r="EH55">
        <v>-4.8000000000000001E-2</v>
      </c>
      <c r="EI55">
        <v>-1.2030000000000001</v>
      </c>
      <c r="EJ55">
        <v>0.09</v>
      </c>
      <c r="EK55">
        <v>417</v>
      </c>
      <c r="EL55">
        <v>20</v>
      </c>
      <c r="EM55">
        <v>0.28000000000000003</v>
      </c>
      <c r="EN55">
        <v>0.02</v>
      </c>
      <c r="EO55">
        <v>100</v>
      </c>
      <c r="EP55">
        <v>100</v>
      </c>
      <c r="EQ55">
        <v>-1.2030000000000001</v>
      </c>
      <c r="ER55">
        <v>9.0499999999999997E-2</v>
      </c>
      <c r="ES55">
        <v>-0.46046489394795798</v>
      </c>
      <c r="ET55">
        <v>-1.91033734903813E-3</v>
      </c>
      <c r="EU55">
        <v>7.3450343854085902E-7</v>
      </c>
      <c r="EV55">
        <v>-7.1046937220166798E-11</v>
      </c>
      <c r="EW55">
        <v>9.0495238095236602E-2</v>
      </c>
      <c r="EX55">
        <v>0</v>
      </c>
      <c r="EY55">
        <v>0</v>
      </c>
      <c r="EZ55">
        <v>0</v>
      </c>
      <c r="FA55">
        <v>2</v>
      </c>
      <c r="FB55">
        <v>2150</v>
      </c>
      <c r="FC55">
        <v>-1</v>
      </c>
      <c r="FD55">
        <v>-1</v>
      </c>
      <c r="FE55">
        <v>1.3</v>
      </c>
      <c r="FF55">
        <v>30.6</v>
      </c>
      <c r="FG55">
        <v>1.0803199999999999</v>
      </c>
      <c r="FH55">
        <v>2.4377399999999998</v>
      </c>
      <c r="FI55">
        <v>1.5991200000000001</v>
      </c>
      <c r="FJ55">
        <v>2.3327599999999999</v>
      </c>
      <c r="FK55">
        <v>1.5942400000000001</v>
      </c>
      <c r="FL55">
        <v>2.34375</v>
      </c>
      <c r="FM55">
        <v>38.086300000000001</v>
      </c>
      <c r="FN55">
        <v>14.3072</v>
      </c>
      <c r="FO55">
        <v>18</v>
      </c>
      <c r="FP55">
        <v>621.72199999999998</v>
      </c>
      <c r="FQ55">
        <v>362.40899999999999</v>
      </c>
      <c r="FR55">
        <v>26.796199999999999</v>
      </c>
      <c r="FS55">
        <v>32.962200000000003</v>
      </c>
      <c r="FT55">
        <v>30.0002</v>
      </c>
      <c r="FU55">
        <v>32.636400000000002</v>
      </c>
      <c r="FV55">
        <v>32.606900000000003</v>
      </c>
      <c r="FW55">
        <v>21.6404</v>
      </c>
      <c r="FX55">
        <v>43.160699999999999</v>
      </c>
      <c r="FY55">
        <v>0</v>
      </c>
      <c r="FZ55">
        <v>26.809000000000001</v>
      </c>
      <c r="GA55">
        <v>424.48399999999998</v>
      </c>
      <c r="GB55">
        <v>21.484000000000002</v>
      </c>
      <c r="GC55">
        <v>99.414699999999996</v>
      </c>
      <c r="GD55">
        <v>99.488900000000001</v>
      </c>
    </row>
    <row r="56" spans="1:186" x14ac:dyDescent="0.2">
      <c r="A56">
        <v>40</v>
      </c>
      <c r="B56">
        <v>1658773837</v>
      </c>
      <c r="C56">
        <v>6445</v>
      </c>
      <c r="D56" t="s">
        <v>465</v>
      </c>
      <c r="E56" t="s">
        <v>466</v>
      </c>
      <c r="F56">
        <v>5</v>
      </c>
      <c r="G56" t="s">
        <v>307</v>
      </c>
      <c r="H56" t="s">
        <v>429</v>
      </c>
      <c r="I56" t="s">
        <v>368</v>
      </c>
      <c r="J56">
        <v>30.7</v>
      </c>
      <c r="K56">
        <v>31</v>
      </c>
      <c r="L56" t="s">
        <v>430</v>
      </c>
      <c r="M56">
        <v>1658773829.25</v>
      </c>
      <c r="N56">
        <f t="shared" si="0"/>
        <v>6.1000322323810112E-3</v>
      </c>
      <c r="O56">
        <f t="shared" si="1"/>
        <v>6.100032232381011</v>
      </c>
      <c r="P56">
        <f t="shared" si="2"/>
        <v>29.437187174219247</v>
      </c>
      <c r="Q56">
        <f t="shared" si="3"/>
        <v>599.44973333333303</v>
      </c>
      <c r="R56">
        <f t="shared" si="4"/>
        <v>465.34302460272085</v>
      </c>
      <c r="S56">
        <f t="shared" si="5"/>
        <v>46.883974758196139</v>
      </c>
      <c r="T56">
        <f t="shared" si="6"/>
        <v>60.395417316937831</v>
      </c>
      <c r="U56">
        <f t="shared" si="7"/>
        <v>0.41606831683305867</v>
      </c>
      <c r="V56">
        <f t="shared" si="8"/>
        <v>2.9406155463252936</v>
      </c>
      <c r="W56">
        <f t="shared" si="9"/>
        <v>0.3859128510858722</v>
      </c>
      <c r="X56">
        <f t="shared" si="10"/>
        <v>0.24372249946110475</v>
      </c>
      <c r="Y56">
        <f t="shared" si="11"/>
        <v>241.73503517403546</v>
      </c>
      <c r="Z56">
        <f t="shared" si="12"/>
        <v>29.989011619804511</v>
      </c>
      <c r="AA56">
        <f t="shared" si="13"/>
        <v>29.989011619804511</v>
      </c>
      <c r="AB56">
        <f t="shared" si="14"/>
        <v>4.257761471259994</v>
      </c>
      <c r="AC56">
        <f t="shared" si="15"/>
        <v>63.307768407332787</v>
      </c>
      <c r="AD56">
        <f t="shared" si="16"/>
        <v>2.720358440474175</v>
      </c>
      <c r="AE56">
        <f t="shared" si="17"/>
        <v>4.2970373287697221</v>
      </c>
      <c r="AF56">
        <f t="shared" si="18"/>
        <v>1.5374030307858191</v>
      </c>
      <c r="AG56">
        <f t="shared" si="19"/>
        <v>-269.01142144800258</v>
      </c>
      <c r="AH56">
        <f t="shared" si="20"/>
        <v>25.3562740388085</v>
      </c>
      <c r="AI56">
        <f t="shared" si="21"/>
        <v>1.9185931896582764</v>
      </c>
      <c r="AJ56">
        <f t="shared" si="22"/>
        <v>-1.5190455003377679E-3</v>
      </c>
      <c r="AK56">
        <f t="shared" si="23"/>
        <v>29.437187174219247</v>
      </c>
      <c r="AL56">
        <f t="shared" si="24"/>
        <v>6.100032232381011</v>
      </c>
      <c r="AM56">
        <f t="shared" si="25"/>
        <v>29.395986824780845</v>
      </c>
      <c r="AN56">
        <v>646.376057892684</v>
      </c>
      <c r="AO56">
        <v>616.34270303030303</v>
      </c>
      <c r="AP56">
        <v>1.23585315262925E-3</v>
      </c>
      <c r="AQ56">
        <v>67.044786005426602</v>
      </c>
      <c r="AR56">
        <f t="shared" si="26"/>
        <v>6.1358742079937372</v>
      </c>
      <c r="AS56">
        <v>21.1270927515152</v>
      </c>
      <c r="AT56">
        <v>27.088607272727302</v>
      </c>
      <c r="AU56">
        <v>1.5321401023232601E-3</v>
      </c>
      <c r="AV56">
        <v>78.55</v>
      </c>
      <c r="AW56">
        <v>0</v>
      </c>
      <c r="AX56">
        <v>0</v>
      </c>
      <c r="AY56">
        <f t="shared" si="27"/>
        <v>1</v>
      </c>
      <c r="AZ56">
        <f t="shared" si="28"/>
        <v>0</v>
      </c>
      <c r="BA56">
        <f t="shared" si="29"/>
        <v>52659.123315642493</v>
      </c>
      <c r="BB56" t="s">
        <v>308</v>
      </c>
      <c r="BC56">
        <v>10214.9</v>
      </c>
      <c r="BD56">
        <v>1337.4036545076499</v>
      </c>
      <c r="BE56">
        <v>3225.17</v>
      </c>
      <c r="BF56">
        <f t="shared" si="30"/>
        <v>0.58532305134065798</v>
      </c>
      <c r="BG56">
        <v>-10.2314334914194</v>
      </c>
      <c r="BH56" t="s">
        <v>467</v>
      </c>
      <c r="BI56">
        <v>10156.9</v>
      </c>
      <c r="BJ56">
        <v>827.80623076923098</v>
      </c>
      <c r="BK56">
        <v>1115.21</v>
      </c>
      <c r="BL56">
        <f t="shared" si="31"/>
        <v>0.25771269019356802</v>
      </c>
      <c r="BM56">
        <v>0.5</v>
      </c>
      <c r="BN56">
        <f t="shared" si="32"/>
        <v>1261.2012799865495</v>
      </c>
      <c r="BO56">
        <f t="shared" si="33"/>
        <v>29.437187174219247</v>
      </c>
      <c r="BP56">
        <f t="shared" si="34"/>
        <v>162.51378737045252</v>
      </c>
      <c r="BQ56">
        <f t="shared" si="35"/>
        <v>3.145304504136065E-2</v>
      </c>
      <c r="BR56">
        <f t="shared" si="36"/>
        <v>1.891984469292779</v>
      </c>
      <c r="BS56">
        <f t="shared" si="37"/>
        <v>749.4294929105929</v>
      </c>
      <c r="BT56" t="s">
        <v>310</v>
      </c>
      <c r="BU56">
        <v>0</v>
      </c>
      <c r="BV56">
        <f t="shared" si="38"/>
        <v>749.4294929105929</v>
      </c>
      <c r="BW56">
        <f t="shared" si="39"/>
        <v>0.32799249207719361</v>
      </c>
      <c r="BX56">
        <f t="shared" si="40"/>
        <v>0.78572740662891427</v>
      </c>
      <c r="BY56">
        <f t="shared" si="41"/>
        <v>0.85225410092779252</v>
      </c>
      <c r="BZ56">
        <f t="shared" si="42"/>
        <v>-1.293483244909112</v>
      </c>
      <c r="CA56">
        <f t="shared" si="43"/>
        <v>1.1177018835186932</v>
      </c>
      <c r="CB56">
        <f t="shared" si="44"/>
        <v>0.71133469407288918</v>
      </c>
      <c r="CC56">
        <f t="shared" si="45"/>
        <v>0.28866530592711082</v>
      </c>
      <c r="CD56">
        <f t="shared" si="46"/>
        <v>1499.98866666667</v>
      </c>
      <c r="CE56">
        <f t="shared" si="47"/>
        <v>1261.2012799865495</v>
      </c>
      <c r="CF56">
        <f t="shared" si="48"/>
        <v>0.84080720608992154</v>
      </c>
      <c r="CG56">
        <f t="shared" si="49"/>
        <v>0.16115790775354852</v>
      </c>
      <c r="CH56">
        <v>6</v>
      </c>
      <c r="CI56">
        <v>0.5</v>
      </c>
      <c r="CJ56" t="s">
        <v>311</v>
      </c>
      <c r="CK56">
        <v>2</v>
      </c>
      <c r="CL56" t="b">
        <v>0</v>
      </c>
      <c r="CM56">
        <v>1658773829.25</v>
      </c>
      <c r="CN56">
        <v>599.44973333333303</v>
      </c>
      <c r="CO56">
        <v>632.54280000000006</v>
      </c>
      <c r="CP56">
        <v>27.000693333333299</v>
      </c>
      <c r="CQ56">
        <v>21.0655066666667</v>
      </c>
      <c r="CR56">
        <v>600.96873333333303</v>
      </c>
      <c r="CS56">
        <v>26.9101966666667</v>
      </c>
      <c r="CT56">
        <v>600.01419999999996</v>
      </c>
      <c r="CU56">
        <v>100.651433333333</v>
      </c>
      <c r="CV56">
        <v>9.9995783333333296E-2</v>
      </c>
      <c r="CW56">
        <v>30.148953333333299</v>
      </c>
      <c r="CX56">
        <v>30.011500000000002</v>
      </c>
      <c r="CY56">
        <v>999.9</v>
      </c>
      <c r="CZ56">
        <v>0</v>
      </c>
      <c r="DA56">
        <v>0</v>
      </c>
      <c r="DB56">
        <v>9998.0859999999993</v>
      </c>
      <c r="DC56">
        <v>0</v>
      </c>
      <c r="DD56">
        <v>1598.2346666666699</v>
      </c>
      <c r="DE56">
        <v>1499.98866666667</v>
      </c>
      <c r="DF56">
        <v>0.97300516666666703</v>
      </c>
      <c r="DG56">
        <v>2.6994526666666699E-2</v>
      </c>
      <c r="DH56">
        <v>0</v>
      </c>
      <c r="DI56">
        <v>827.79103333333296</v>
      </c>
      <c r="DJ56">
        <v>4.9993499999999997</v>
      </c>
      <c r="DK56">
        <v>14602.12</v>
      </c>
      <c r="DL56">
        <v>14584.81</v>
      </c>
      <c r="DM56">
        <v>37.811999999999998</v>
      </c>
      <c r="DN56">
        <v>40.668399999999998</v>
      </c>
      <c r="DO56">
        <v>37.934933333333298</v>
      </c>
      <c r="DP56">
        <v>39.330933333333299</v>
      </c>
      <c r="DQ56">
        <v>39.811999999999998</v>
      </c>
      <c r="DR56">
        <v>1454.6293333333299</v>
      </c>
      <c r="DS56">
        <v>40.36</v>
      </c>
      <c r="DT56">
        <v>0</v>
      </c>
      <c r="DU56">
        <v>144.700000047684</v>
      </c>
      <c r="DV56">
        <v>0</v>
      </c>
      <c r="DW56">
        <v>827.80623076923098</v>
      </c>
      <c r="DX56">
        <v>1.23377778116795</v>
      </c>
      <c r="DY56">
        <v>90.704273679537806</v>
      </c>
      <c r="DZ56">
        <v>14603.2269230769</v>
      </c>
      <c r="EA56">
        <v>15</v>
      </c>
      <c r="EB56">
        <v>1658773863.5</v>
      </c>
      <c r="EC56" t="s">
        <v>468</v>
      </c>
      <c r="ED56">
        <v>1658773863.5</v>
      </c>
      <c r="EE56">
        <v>1658771852.5999999</v>
      </c>
      <c r="EF56">
        <v>38</v>
      </c>
      <c r="EG56">
        <v>-6.6000000000000003E-2</v>
      </c>
      <c r="EH56">
        <v>-4.8000000000000001E-2</v>
      </c>
      <c r="EI56">
        <v>-1.5189999999999999</v>
      </c>
      <c r="EJ56">
        <v>0.09</v>
      </c>
      <c r="EK56">
        <v>624</v>
      </c>
      <c r="EL56">
        <v>20</v>
      </c>
      <c r="EM56">
        <v>0.6</v>
      </c>
      <c r="EN56">
        <v>0.02</v>
      </c>
      <c r="EO56">
        <v>100</v>
      </c>
      <c r="EP56">
        <v>100</v>
      </c>
      <c r="EQ56">
        <v>-1.5189999999999999</v>
      </c>
      <c r="ER56">
        <v>9.0499999999999997E-2</v>
      </c>
      <c r="ES56">
        <v>-0.52599628246094798</v>
      </c>
      <c r="ET56">
        <v>-1.91033734903813E-3</v>
      </c>
      <c r="EU56">
        <v>7.3450343854085902E-7</v>
      </c>
      <c r="EV56">
        <v>-7.1046937220166798E-11</v>
      </c>
      <c r="EW56">
        <v>9.0495238095236602E-2</v>
      </c>
      <c r="EX56">
        <v>0</v>
      </c>
      <c r="EY56">
        <v>0</v>
      </c>
      <c r="EZ56">
        <v>0</v>
      </c>
      <c r="FA56">
        <v>2</v>
      </c>
      <c r="FB56">
        <v>2150</v>
      </c>
      <c r="FC56">
        <v>-1</v>
      </c>
      <c r="FD56">
        <v>-1</v>
      </c>
      <c r="FE56">
        <v>1.9</v>
      </c>
      <c r="FF56">
        <v>33.1</v>
      </c>
      <c r="FG56">
        <v>1.48682</v>
      </c>
      <c r="FH56">
        <v>2.4182100000000002</v>
      </c>
      <c r="FI56">
        <v>1.5991200000000001</v>
      </c>
      <c r="FJ56">
        <v>2.33521</v>
      </c>
      <c r="FK56">
        <v>1.5942400000000001</v>
      </c>
      <c r="FL56">
        <v>2.33765</v>
      </c>
      <c r="FM56">
        <v>38.183700000000002</v>
      </c>
      <c r="FN56">
        <v>14.280900000000001</v>
      </c>
      <c r="FO56">
        <v>18</v>
      </c>
      <c r="FP56">
        <v>622.26199999999994</v>
      </c>
      <c r="FQ56">
        <v>361.32100000000003</v>
      </c>
      <c r="FR56">
        <v>26.596499999999999</v>
      </c>
      <c r="FS56">
        <v>33.101300000000002</v>
      </c>
      <c r="FT56">
        <v>30.001999999999999</v>
      </c>
      <c r="FU56">
        <v>32.759900000000002</v>
      </c>
      <c r="FV56">
        <v>32.734499999999997</v>
      </c>
      <c r="FW56">
        <v>29.773399999999999</v>
      </c>
      <c r="FX56">
        <v>45.314799999999998</v>
      </c>
      <c r="FY56">
        <v>0</v>
      </c>
      <c r="FZ56">
        <v>26.544</v>
      </c>
      <c r="GA56">
        <v>632.52300000000002</v>
      </c>
      <c r="GB56">
        <v>21.140499999999999</v>
      </c>
      <c r="GC56">
        <v>99.391300000000001</v>
      </c>
      <c r="GD56">
        <v>99.4572</v>
      </c>
    </row>
    <row r="57" spans="1:186" x14ac:dyDescent="0.2">
      <c r="A57">
        <v>41</v>
      </c>
      <c r="B57">
        <v>1658773984.5</v>
      </c>
      <c r="C57">
        <v>6592.5</v>
      </c>
      <c r="D57" t="s">
        <v>469</v>
      </c>
      <c r="E57" t="s">
        <v>470</v>
      </c>
      <c r="F57">
        <v>5</v>
      </c>
      <c r="G57" t="s">
        <v>307</v>
      </c>
      <c r="H57" t="s">
        <v>429</v>
      </c>
      <c r="I57" t="s">
        <v>368</v>
      </c>
      <c r="J57">
        <v>30.7</v>
      </c>
      <c r="K57">
        <v>31</v>
      </c>
      <c r="L57" t="s">
        <v>430</v>
      </c>
      <c r="M57">
        <v>1658773976.5</v>
      </c>
      <c r="N57">
        <f t="shared" si="0"/>
        <v>6.1386212475827559E-3</v>
      </c>
      <c r="O57">
        <f t="shared" si="1"/>
        <v>6.1386212475827557</v>
      </c>
      <c r="P57">
        <f t="shared" si="2"/>
        <v>32.539835360821797</v>
      </c>
      <c r="Q57">
        <f t="shared" si="3"/>
        <v>799.44864516129098</v>
      </c>
      <c r="R57">
        <f t="shared" si="4"/>
        <v>648.61245676303724</v>
      </c>
      <c r="S57">
        <f t="shared" si="5"/>
        <v>65.350454156496767</v>
      </c>
      <c r="T57">
        <f t="shared" si="6"/>
        <v>80.547839455345567</v>
      </c>
      <c r="U57">
        <f t="shared" si="7"/>
        <v>0.41875304188161211</v>
      </c>
      <c r="V57">
        <f t="shared" si="8"/>
        <v>2.9404939892245276</v>
      </c>
      <c r="W57">
        <f t="shared" si="9"/>
        <v>0.38822129533477073</v>
      </c>
      <c r="X57">
        <f t="shared" si="10"/>
        <v>0.2451956992390121</v>
      </c>
      <c r="Y57">
        <f t="shared" si="11"/>
        <v>241.73697672218691</v>
      </c>
      <c r="Z57">
        <f t="shared" si="12"/>
        <v>29.969305796366509</v>
      </c>
      <c r="AA57">
        <f t="shared" si="13"/>
        <v>29.969305796366509</v>
      </c>
      <c r="AB57">
        <f t="shared" si="14"/>
        <v>4.2529441550074099</v>
      </c>
      <c r="AC57">
        <f t="shared" si="15"/>
        <v>63.215776016595541</v>
      </c>
      <c r="AD57">
        <f t="shared" si="16"/>
        <v>2.714889258910925</v>
      </c>
      <c r="AE57">
        <f t="shared" si="17"/>
        <v>4.2946388227492562</v>
      </c>
      <c r="AF57">
        <f t="shared" si="18"/>
        <v>1.5380548960964848</v>
      </c>
      <c r="AG57">
        <f t="shared" si="19"/>
        <v>-270.71319701839951</v>
      </c>
      <c r="AH57">
        <f t="shared" si="20"/>
        <v>26.936553016462025</v>
      </c>
      <c r="AI57">
        <f t="shared" si="21"/>
        <v>2.0379529970598371</v>
      </c>
      <c r="AJ57">
        <f t="shared" si="22"/>
        <v>-1.7142826907310393E-3</v>
      </c>
      <c r="AK57">
        <f t="shared" si="23"/>
        <v>32.539835360821797</v>
      </c>
      <c r="AL57">
        <f t="shared" si="24"/>
        <v>6.1386212475827557</v>
      </c>
      <c r="AM57">
        <f t="shared" si="25"/>
        <v>32.688333946404242</v>
      </c>
      <c r="AN57">
        <v>855.35782862422104</v>
      </c>
      <c r="AO57">
        <v>821.92710303030299</v>
      </c>
      <c r="AP57">
        <v>9.8563730765514005E-3</v>
      </c>
      <c r="AQ57">
        <v>67.065369364068005</v>
      </c>
      <c r="AR57">
        <f t="shared" si="26"/>
        <v>6.2029010879817372</v>
      </c>
      <c r="AS57">
        <v>21.040011417186101</v>
      </c>
      <c r="AT57">
        <v>27.055142424242401</v>
      </c>
      <c r="AU57">
        <v>3.7542411873818199E-3</v>
      </c>
      <c r="AV57">
        <v>78.55</v>
      </c>
      <c r="AW57">
        <v>0</v>
      </c>
      <c r="AX57">
        <v>0</v>
      </c>
      <c r="AY57">
        <f t="shared" si="27"/>
        <v>1</v>
      </c>
      <c r="AZ57">
        <f t="shared" si="28"/>
        <v>0</v>
      </c>
      <c r="BA57">
        <f t="shared" si="29"/>
        <v>52657.376069488761</v>
      </c>
      <c r="BB57" t="s">
        <v>308</v>
      </c>
      <c r="BC57">
        <v>10214.9</v>
      </c>
      <c r="BD57">
        <v>1337.4036545076499</v>
      </c>
      <c r="BE57">
        <v>3225.17</v>
      </c>
      <c r="BF57">
        <f t="shared" si="30"/>
        <v>0.58532305134065798</v>
      </c>
      <c r="BG57">
        <v>-10.2314334914194</v>
      </c>
      <c r="BH57" t="s">
        <v>471</v>
      </c>
      <c r="BI57">
        <v>10155.5</v>
      </c>
      <c r="BJ57">
        <v>822.99904000000004</v>
      </c>
      <c r="BK57">
        <v>1103.78</v>
      </c>
      <c r="BL57">
        <f t="shared" si="31"/>
        <v>0.25438127163021607</v>
      </c>
      <c r="BM57">
        <v>0.5</v>
      </c>
      <c r="BN57">
        <f t="shared" si="32"/>
        <v>1261.2128231052602</v>
      </c>
      <c r="BO57">
        <f t="shared" si="33"/>
        <v>32.539835360821797</v>
      </c>
      <c r="BP57">
        <f t="shared" si="34"/>
        <v>160.41446086892543</v>
      </c>
      <c r="BQ57">
        <f t="shared" si="35"/>
        <v>3.3912808424301541E-2</v>
      </c>
      <c r="BR57">
        <f t="shared" si="36"/>
        <v>1.9219319067205425</v>
      </c>
      <c r="BS57">
        <f t="shared" si="37"/>
        <v>744.25036198895759</v>
      </c>
      <c r="BT57" t="s">
        <v>310</v>
      </c>
      <c r="BU57">
        <v>0</v>
      </c>
      <c r="BV57">
        <f t="shared" si="38"/>
        <v>744.25036198895759</v>
      </c>
      <c r="BW57">
        <f t="shared" si="39"/>
        <v>0.32572581312493643</v>
      </c>
      <c r="BX57">
        <f t="shared" si="40"/>
        <v>0.7809674928423459</v>
      </c>
      <c r="BY57">
        <f t="shared" si="41"/>
        <v>0.85508211047929084</v>
      </c>
      <c r="BZ57">
        <f t="shared" si="42"/>
        <v>-1.2018515872963791</v>
      </c>
      <c r="CA57">
        <f t="shared" si="43"/>
        <v>1.1237566582673231</v>
      </c>
      <c r="CB57">
        <f t="shared" si="44"/>
        <v>0.70624060418044299</v>
      </c>
      <c r="CC57">
        <f t="shared" si="45"/>
        <v>0.29375939581955701</v>
      </c>
      <c r="CD57">
        <f t="shared" si="46"/>
        <v>1500.0025806451599</v>
      </c>
      <c r="CE57">
        <f t="shared" si="47"/>
        <v>1261.2128231052602</v>
      </c>
      <c r="CF57">
        <f t="shared" si="48"/>
        <v>0.84080710218698773</v>
      </c>
      <c r="CG57">
        <f t="shared" si="49"/>
        <v>0.16115770722088651</v>
      </c>
      <c r="CH57">
        <v>6</v>
      </c>
      <c r="CI57">
        <v>0.5</v>
      </c>
      <c r="CJ57" t="s">
        <v>311</v>
      </c>
      <c r="CK57">
        <v>2</v>
      </c>
      <c r="CL57" t="b">
        <v>0</v>
      </c>
      <c r="CM57">
        <v>1658773976.5</v>
      </c>
      <c r="CN57">
        <v>799.44864516129098</v>
      </c>
      <c r="CO57">
        <v>836.89393548387102</v>
      </c>
      <c r="CP57">
        <v>26.945658064516099</v>
      </c>
      <c r="CQ57">
        <v>20.9727741935484</v>
      </c>
      <c r="CR57">
        <v>801.13587096774199</v>
      </c>
      <c r="CS57">
        <v>26.8551580645161</v>
      </c>
      <c r="CT57">
        <v>600.03296774193598</v>
      </c>
      <c r="CU57">
        <v>100.65403225806401</v>
      </c>
      <c r="CV57">
        <v>0.10020623225806501</v>
      </c>
      <c r="CW57">
        <v>30.1392225806452</v>
      </c>
      <c r="CX57">
        <v>29.963799999999999</v>
      </c>
      <c r="CY57">
        <v>999.9</v>
      </c>
      <c r="CZ57">
        <v>0</v>
      </c>
      <c r="DA57">
        <v>0</v>
      </c>
      <c r="DB57">
        <v>9997.1364516128997</v>
      </c>
      <c r="DC57">
        <v>0</v>
      </c>
      <c r="DD57">
        <v>1604.2674193548401</v>
      </c>
      <c r="DE57">
        <v>1500.0025806451599</v>
      </c>
      <c r="DF57">
        <v>0.97300564516129096</v>
      </c>
      <c r="DG57">
        <v>2.69943387096774E-2</v>
      </c>
      <c r="DH57">
        <v>0</v>
      </c>
      <c r="DI57">
        <v>823.07170967741899</v>
      </c>
      <c r="DJ57">
        <v>4.9993499999999997</v>
      </c>
      <c r="DK57">
        <v>14545.251612903199</v>
      </c>
      <c r="DL57">
        <v>14584.945161290299</v>
      </c>
      <c r="DM57">
        <v>37.993903225806498</v>
      </c>
      <c r="DN57">
        <v>40.799999999999997</v>
      </c>
      <c r="DO57">
        <v>38.060193548387097</v>
      </c>
      <c r="DP57">
        <v>39.866870967741903</v>
      </c>
      <c r="DQ57">
        <v>40</v>
      </c>
      <c r="DR57">
        <v>1454.6474193548399</v>
      </c>
      <c r="DS57">
        <v>40.355161290322599</v>
      </c>
      <c r="DT57">
        <v>0</v>
      </c>
      <c r="DU57">
        <v>146.700000047684</v>
      </c>
      <c r="DV57">
        <v>0</v>
      </c>
      <c r="DW57">
        <v>822.99904000000004</v>
      </c>
      <c r="DX57">
        <v>-8.7970000151834</v>
      </c>
      <c r="DY57">
        <v>-213.93846184272999</v>
      </c>
      <c r="DZ57">
        <v>14542.504000000001</v>
      </c>
      <c r="EA57">
        <v>15</v>
      </c>
      <c r="EB57">
        <v>1658773863.5</v>
      </c>
      <c r="EC57" t="s">
        <v>468</v>
      </c>
      <c r="ED57">
        <v>1658773863.5</v>
      </c>
      <c r="EE57">
        <v>1658771852.5999999</v>
      </c>
      <c r="EF57">
        <v>38</v>
      </c>
      <c r="EG57">
        <v>-6.6000000000000003E-2</v>
      </c>
      <c r="EH57">
        <v>-4.8000000000000001E-2</v>
      </c>
      <c r="EI57">
        <v>-1.5189999999999999</v>
      </c>
      <c r="EJ57">
        <v>0.09</v>
      </c>
      <c r="EK57">
        <v>624</v>
      </c>
      <c r="EL57">
        <v>20</v>
      </c>
      <c r="EM57">
        <v>0.6</v>
      </c>
      <c r="EN57">
        <v>0.02</v>
      </c>
      <c r="EO57">
        <v>100</v>
      </c>
      <c r="EP57">
        <v>100</v>
      </c>
      <c r="EQ57">
        <v>-1.6870000000000001</v>
      </c>
      <c r="ER57">
        <v>9.0499999999999997E-2</v>
      </c>
      <c r="ES57">
        <v>-0.59163908989605396</v>
      </c>
      <c r="ET57">
        <v>-1.91033734903813E-3</v>
      </c>
      <c r="EU57">
        <v>7.3450343854085902E-7</v>
      </c>
      <c r="EV57">
        <v>-7.1046937220166798E-11</v>
      </c>
      <c r="EW57">
        <v>9.0495238095236602E-2</v>
      </c>
      <c r="EX57">
        <v>0</v>
      </c>
      <c r="EY57">
        <v>0</v>
      </c>
      <c r="EZ57">
        <v>0</v>
      </c>
      <c r="FA57">
        <v>2</v>
      </c>
      <c r="FB57">
        <v>2150</v>
      </c>
      <c r="FC57">
        <v>-1</v>
      </c>
      <c r="FD57">
        <v>-1</v>
      </c>
      <c r="FE57">
        <v>2</v>
      </c>
      <c r="FF57">
        <v>35.5</v>
      </c>
      <c r="FG57">
        <v>1.8652299999999999</v>
      </c>
      <c r="FH57">
        <v>2.3913600000000002</v>
      </c>
      <c r="FI57">
        <v>1.5979000000000001</v>
      </c>
      <c r="FJ57">
        <v>2.3339799999999999</v>
      </c>
      <c r="FK57">
        <v>1.5942400000000001</v>
      </c>
      <c r="FL57">
        <v>2.3925800000000002</v>
      </c>
      <c r="FM57">
        <v>38.305599999999998</v>
      </c>
      <c r="FN57">
        <v>14.280900000000001</v>
      </c>
      <c r="FO57">
        <v>18</v>
      </c>
      <c r="FP57">
        <v>622.43399999999997</v>
      </c>
      <c r="FQ57">
        <v>360.71300000000002</v>
      </c>
      <c r="FR57">
        <v>27.197399999999998</v>
      </c>
      <c r="FS57">
        <v>33.315600000000003</v>
      </c>
      <c r="FT57">
        <v>30.000699999999998</v>
      </c>
      <c r="FU57">
        <v>32.942900000000002</v>
      </c>
      <c r="FV57">
        <v>32.915500000000002</v>
      </c>
      <c r="FW57">
        <v>37.356099999999998</v>
      </c>
      <c r="FX57">
        <v>45.9375</v>
      </c>
      <c r="FY57">
        <v>0</v>
      </c>
      <c r="FZ57">
        <v>27.1922</v>
      </c>
      <c r="GA57">
        <v>836.90200000000004</v>
      </c>
      <c r="GB57">
        <v>21.1004</v>
      </c>
      <c r="GC57">
        <v>99.353800000000007</v>
      </c>
      <c r="GD57">
        <v>99.4208</v>
      </c>
    </row>
    <row r="58" spans="1:186" x14ac:dyDescent="0.2">
      <c r="A58">
        <v>42</v>
      </c>
      <c r="B58">
        <v>1658774146</v>
      </c>
      <c r="C58">
        <v>6754</v>
      </c>
      <c r="D58" t="s">
        <v>472</v>
      </c>
      <c r="E58" t="s">
        <v>473</v>
      </c>
      <c r="F58">
        <v>5</v>
      </c>
      <c r="G58" t="s">
        <v>307</v>
      </c>
      <c r="H58" t="s">
        <v>429</v>
      </c>
      <c r="I58" t="s">
        <v>368</v>
      </c>
      <c r="J58">
        <v>30.7</v>
      </c>
      <c r="K58">
        <v>31</v>
      </c>
      <c r="L58" t="s">
        <v>430</v>
      </c>
      <c r="M58">
        <v>1658774138</v>
      </c>
      <c r="N58">
        <f t="shared" si="0"/>
        <v>6.1561138394203487E-3</v>
      </c>
      <c r="O58">
        <f t="shared" si="1"/>
        <v>6.1561138394203487</v>
      </c>
      <c r="P58">
        <f t="shared" si="2"/>
        <v>33.973495655798345</v>
      </c>
      <c r="Q58">
        <f t="shared" si="3"/>
        <v>999.68058064516094</v>
      </c>
      <c r="R58">
        <f t="shared" si="4"/>
        <v>838.52717768967977</v>
      </c>
      <c r="S58">
        <f t="shared" si="5"/>
        <v>84.486553640759354</v>
      </c>
      <c r="T58">
        <f t="shared" si="6"/>
        <v>100.72370848254063</v>
      </c>
      <c r="U58">
        <f t="shared" si="7"/>
        <v>0.42007530895450623</v>
      </c>
      <c r="V58">
        <f t="shared" si="8"/>
        <v>2.9411699208971038</v>
      </c>
      <c r="W58">
        <f t="shared" si="9"/>
        <v>0.38936452666421423</v>
      </c>
      <c r="X58">
        <f t="shared" si="10"/>
        <v>0.24592470924833107</v>
      </c>
      <c r="Y58">
        <f t="shared" si="11"/>
        <v>241.74008141695958</v>
      </c>
      <c r="Z58">
        <f t="shared" si="12"/>
        <v>30.026003127813922</v>
      </c>
      <c r="AA58">
        <f t="shared" si="13"/>
        <v>30.026003127813922</v>
      </c>
      <c r="AB58">
        <f t="shared" si="14"/>
        <v>4.2668173162158922</v>
      </c>
      <c r="AC58">
        <f t="shared" si="15"/>
        <v>63.324210039978254</v>
      </c>
      <c r="AD58">
        <f t="shared" si="16"/>
        <v>2.7291043138098461</v>
      </c>
      <c r="AE58">
        <f t="shared" si="17"/>
        <v>4.3097329000818014</v>
      </c>
      <c r="AF58">
        <f t="shared" si="18"/>
        <v>1.5377130024060461</v>
      </c>
      <c r="AG58">
        <f t="shared" si="19"/>
        <v>-271.48462031843735</v>
      </c>
      <c r="AH58">
        <f t="shared" si="20"/>
        <v>27.650058176768759</v>
      </c>
      <c r="AI58">
        <f t="shared" si="21"/>
        <v>2.0926745412867858</v>
      </c>
      <c r="AJ58">
        <f t="shared" si="22"/>
        <v>-1.8061834222251605E-3</v>
      </c>
      <c r="AK58">
        <f t="shared" si="23"/>
        <v>33.973495655798345</v>
      </c>
      <c r="AL58">
        <f t="shared" si="24"/>
        <v>6.1561138394203487</v>
      </c>
      <c r="AM58">
        <f t="shared" si="25"/>
        <v>33.831163079552013</v>
      </c>
      <c r="AN58">
        <v>1062.2043042610001</v>
      </c>
      <c r="AO58">
        <v>1027.6630303030299</v>
      </c>
      <c r="AP58">
        <v>-3.8543986603601899E-3</v>
      </c>
      <c r="AQ58">
        <v>67.137105256853602</v>
      </c>
      <c r="AR58">
        <f t="shared" si="26"/>
        <v>6.2062718081456838</v>
      </c>
      <c r="AS58">
        <v>21.1488167524675</v>
      </c>
      <c r="AT58">
        <v>27.178001212121199</v>
      </c>
      <c r="AU58">
        <v>1.54998441558316E-3</v>
      </c>
      <c r="AV58">
        <v>78.55</v>
      </c>
      <c r="AW58">
        <v>0</v>
      </c>
      <c r="AX58">
        <v>0</v>
      </c>
      <c r="AY58">
        <f t="shared" si="27"/>
        <v>1</v>
      </c>
      <c r="AZ58">
        <f t="shared" si="28"/>
        <v>0</v>
      </c>
      <c r="BA58">
        <f t="shared" si="29"/>
        <v>52666.21372019194</v>
      </c>
      <c r="BB58" t="s">
        <v>308</v>
      </c>
      <c r="BC58">
        <v>10214.9</v>
      </c>
      <c r="BD58">
        <v>1337.4036545076499</v>
      </c>
      <c r="BE58">
        <v>3225.17</v>
      </c>
      <c r="BF58">
        <f t="shared" si="30"/>
        <v>0.58532305134065798</v>
      </c>
      <c r="BG58">
        <v>-10.2314334914194</v>
      </c>
      <c r="BH58" t="s">
        <v>474</v>
      </c>
      <c r="BI58">
        <v>10156</v>
      </c>
      <c r="BJ58">
        <v>820.42111538461495</v>
      </c>
      <c r="BK58">
        <v>1100.1400000000001</v>
      </c>
      <c r="BL58">
        <f t="shared" si="31"/>
        <v>0.2542575350549795</v>
      </c>
      <c r="BM58">
        <v>0.5</v>
      </c>
      <c r="BN58">
        <f t="shared" si="32"/>
        <v>1261.2290892850694</v>
      </c>
      <c r="BO58">
        <f t="shared" si="33"/>
        <v>33.973495655798345</v>
      </c>
      <c r="BP58">
        <f t="shared" si="34"/>
        <v>160.33849969062922</v>
      </c>
      <c r="BQ58">
        <f t="shared" si="35"/>
        <v>3.5049087848326915E-2</v>
      </c>
      <c r="BR58">
        <f t="shared" si="36"/>
        <v>1.9315996145945058</v>
      </c>
      <c r="BS58">
        <f t="shared" si="37"/>
        <v>742.59367215867871</v>
      </c>
      <c r="BT58" t="s">
        <v>310</v>
      </c>
      <c r="BU58">
        <v>0</v>
      </c>
      <c r="BV58">
        <f t="shared" si="38"/>
        <v>742.59367215867871</v>
      </c>
      <c r="BW58">
        <f t="shared" si="39"/>
        <v>0.32500075248724836</v>
      </c>
      <c r="BX58">
        <f t="shared" si="40"/>
        <v>0.78232906573025707</v>
      </c>
      <c r="BY58">
        <f t="shared" si="41"/>
        <v>0.8559777099976541</v>
      </c>
      <c r="BZ58">
        <f t="shared" si="42"/>
        <v>-1.1789369307146305</v>
      </c>
      <c r="CA58">
        <f t="shared" si="43"/>
        <v>1.1256848629991698</v>
      </c>
      <c r="CB58">
        <f t="shared" si="44"/>
        <v>0.70811514094776595</v>
      </c>
      <c r="CC58">
        <f t="shared" si="45"/>
        <v>0.29188485905223405</v>
      </c>
      <c r="CD58">
        <f t="shared" si="46"/>
        <v>1500.02193548387</v>
      </c>
      <c r="CE58">
        <f t="shared" si="47"/>
        <v>1261.2290892850694</v>
      </c>
      <c r="CF58">
        <f t="shared" si="48"/>
        <v>0.84080709718303426</v>
      </c>
      <c r="CG58">
        <f t="shared" si="49"/>
        <v>0.1611576975632561</v>
      </c>
      <c r="CH58">
        <v>6</v>
      </c>
      <c r="CI58">
        <v>0.5</v>
      </c>
      <c r="CJ58" t="s">
        <v>311</v>
      </c>
      <c r="CK58">
        <v>2</v>
      </c>
      <c r="CL58" t="b">
        <v>0</v>
      </c>
      <c r="CM58">
        <v>1658774138</v>
      </c>
      <c r="CN58">
        <v>999.68058064516094</v>
      </c>
      <c r="CO58">
        <v>1039.8061290322601</v>
      </c>
      <c r="CP58">
        <v>27.086300000000001</v>
      </c>
      <c r="CQ58">
        <v>21.097245161290299</v>
      </c>
      <c r="CR58">
        <v>1001.50258064516</v>
      </c>
      <c r="CS58">
        <v>26.995803225806402</v>
      </c>
      <c r="CT58">
        <v>600.031322580645</v>
      </c>
      <c r="CU58">
        <v>100.655806451613</v>
      </c>
      <c r="CV58">
        <v>0.10008541290322601</v>
      </c>
      <c r="CW58">
        <v>30.200380645161299</v>
      </c>
      <c r="CX58">
        <v>29.9716967741935</v>
      </c>
      <c r="CY58">
        <v>999.9</v>
      </c>
      <c r="CZ58">
        <v>0</v>
      </c>
      <c r="DA58">
        <v>0</v>
      </c>
      <c r="DB58">
        <v>10000.8051612903</v>
      </c>
      <c r="DC58">
        <v>0</v>
      </c>
      <c r="DD58">
        <v>1614.98774193548</v>
      </c>
      <c r="DE58">
        <v>1500.02193548387</v>
      </c>
      <c r="DF58">
        <v>0.97300593548387104</v>
      </c>
      <c r="DG58">
        <v>2.6993819354838699E-2</v>
      </c>
      <c r="DH58">
        <v>0</v>
      </c>
      <c r="DI58">
        <v>820.468677419355</v>
      </c>
      <c r="DJ58">
        <v>4.9993499999999997</v>
      </c>
      <c r="DK58">
        <v>14488.2838709677</v>
      </c>
      <c r="DL58">
        <v>14585.154838709699</v>
      </c>
      <c r="DM58">
        <v>38.018000000000001</v>
      </c>
      <c r="DN58">
        <v>40.686999999999998</v>
      </c>
      <c r="DO58">
        <v>38.125</v>
      </c>
      <c r="DP58">
        <v>39.880741935483897</v>
      </c>
      <c r="DQ58">
        <v>40.042000000000002</v>
      </c>
      <c r="DR58">
        <v>1454.6683870967699</v>
      </c>
      <c r="DS58">
        <v>40.355483870967703</v>
      </c>
      <c r="DT58">
        <v>0</v>
      </c>
      <c r="DU58">
        <v>160.799999952316</v>
      </c>
      <c r="DV58">
        <v>0</v>
      </c>
      <c r="DW58">
        <v>820.42111538461495</v>
      </c>
      <c r="DX58">
        <v>-4.1004102557719699</v>
      </c>
      <c r="DY58">
        <v>-266.44102586858997</v>
      </c>
      <c r="DZ58">
        <v>14486.0461538462</v>
      </c>
      <c r="EA58">
        <v>15</v>
      </c>
      <c r="EB58">
        <v>1658774184.5</v>
      </c>
      <c r="EC58" t="s">
        <v>475</v>
      </c>
      <c r="ED58">
        <v>1658774184.5</v>
      </c>
      <c r="EE58">
        <v>1658771852.5999999</v>
      </c>
      <c r="EF58">
        <v>39</v>
      </c>
      <c r="EG58">
        <v>3.5000000000000003E-2</v>
      </c>
      <c r="EH58">
        <v>-4.8000000000000001E-2</v>
      </c>
      <c r="EI58">
        <v>-1.8220000000000001</v>
      </c>
      <c r="EJ58">
        <v>0.09</v>
      </c>
      <c r="EK58">
        <v>1027</v>
      </c>
      <c r="EL58">
        <v>20</v>
      </c>
      <c r="EM58">
        <v>0.37</v>
      </c>
      <c r="EN58">
        <v>0.02</v>
      </c>
      <c r="EO58">
        <v>100</v>
      </c>
      <c r="EP58">
        <v>100</v>
      </c>
      <c r="EQ58">
        <v>-1.8220000000000001</v>
      </c>
      <c r="ER58">
        <v>9.0499999999999997E-2</v>
      </c>
      <c r="ES58">
        <v>-0.59163908989605396</v>
      </c>
      <c r="ET58">
        <v>-1.91033734903813E-3</v>
      </c>
      <c r="EU58">
        <v>7.3450343854085902E-7</v>
      </c>
      <c r="EV58">
        <v>-7.1046937220166798E-11</v>
      </c>
      <c r="EW58">
        <v>9.0495238095236602E-2</v>
      </c>
      <c r="EX58">
        <v>0</v>
      </c>
      <c r="EY58">
        <v>0</v>
      </c>
      <c r="EZ58">
        <v>0</v>
      </c>
      <c r="FA58">
        <v>2</v>
      </c>
      <c r="FB58">
        <v>2150</v>
      </c>
      <c r="FC58">
        <v>-1</v>
      </c>
      <c r="FD58">
        <v>-1</v>
      </c>
      <c r="FE58">
        <v>4.7</v>
      </c>
      <c r="FF58">
        <v>38.200000000000003</v>
      </c>
      <c r="FG58">
        <v>2.2277800000000001</v>
      </c>
      <c r="FH58">
        <v>2.3803700000000001</v>
      </c>
      <c r="FI58">
        <v>1.5979000000000001</v>
      </c>
      <c r="FJ58">
        <v>2.3339799999999999</v>
      </c>
      <c r="FK58">
        <v>1.5942400000000001</v>
      </c>
      <c r="FL58">
        <v>2.4133300000000002</v>
      </c>
      <c r="FM58">
        <v>38.378999999999998</v>
      </c>
      <c r="FN58">
        <v>14.2546</v>
      </c>
      <c r="FO58">
        <v>18</v>
      </c>
      <c r="FP58">
        <v>622.13199999999995</v>
      </c>
      <c r="FQ58">
        <v>360.82299999999998</v>
      </c>
      <c r="FR58">
        <v>27.243600000000001</v>
      </c>
      <c r="FS58">
        <v>33.451900000000002</v>
      </c>
      <c r="FT58">
        <v>30.000299999999999</v>
      </c>
      <c r="FU58">
        <v>33.094799999999999</v>
      </c>
      <c r="FV58">
        <v>33.062899999999999</v>
      </c>
      <c r="FW58">
        <v>44.590200000000003</v>
      </c>
      <c r="FX58">
        <v>45.548699999999997</v>
      </c>
      <c r="FY58">
        <v>0</v>
      </c>
      <c r="FZ58">
        <v>27.244299999999999</v>
      </c>
      <c r="GA58">
        <v>1040.05</v>
      </c>
      <c r="GB58">
        <v>21.232800000000001</v>
      </c>
      <c r="GC58">
        <v>99.326099999999997</v>
      </c>
      <c r="GD58">
        <v>99.394400000000005</v>
      </c>
    </row>
    <row r="59" spans="1:186" x14ac:dyDescent="0.2">
      <c r="A59">
        <v>43</v>
      </c>
      <c r="B59">
        <v>1658774305.5</v>
      </c>
      <c r="C59">
        <v>6913.5</v>
      </c>
      <c r="D59" t="s">
        <v>476</v>
      </c>
      <c r="E59" t="s">
        <v>477</v>
      </c>
      <c r="F59">
        <v>5</v>
      </c>
      <c r="G59" t="s">
        <v>307</v>
      </c>
      <c r="H59" t="s">
        <v>429</v>
      </c>
      <c r="I59" t="s">
        <v>368</v>
      </c>
      <c r="J59">
        <v>30.7</v>
      </c>
      <c r="K59">
        <v>31</v>
      </c>
      <c r="L59" t="s">
        <v>430</v>
      </c>
      <c r="M59">
        <v>1658774297.5</v>
      </c>
      <c r="N59">
        <f t="shared" si="0"/>
        <v>6.1246264651726584E-3</v>
      </c>
      <c r="O59">
        <f t="shared" si="1"/>
        <v>6.1246264651726587</v>
      </c>
      <c r="P59">
        <f t="shared" si="2"/>
        <v>33.554446120685093</v>
      </c>
      <c r="Q59">
        <f t="shared" si="3"/>
        <v>1200.05548387097</v>
      </c>
      <c r="R59">
        <f t="shared" si="4"/>
        <v>1035.2900357276098</v>
      </c>
      <c r="S59">
        <f t="shared" si="5"/>
        <v>104.30684075821702</v>
      </c>
      <c r="T59">
        <f t="shared" si="6"/>
        <v>120.9071776385649</v>
      </c>
      <c r="U59">
        <f t="shared" si="7"/>
        <v>0.41874775348320181</v>
      </c>
      <c r="V59">
        <f t="shared" si="8"/>
        <v>2.9410422318619949</v>
      </c>
      <c r="W59">
        <f t="shared" si="9"/>
        <v>0.38822199469324314</v>
      </c>
      <c r="X59">
        <f t="shared" si="10"/>
        <v>0.2451956689948922</v>
      </c>
      <c r="Y59">
        <f t="shared" si="11"/>
        <v>241.73452823844949</v>
      </c>
      <c r="Z59">
        <f t="shared" si="12"/>
        <v>30.025429298395146</v>
      </c>
      <c r="AA59">
        <f t="shared" si="13"/>
        <v>30.025429298395146</v>
      </c>
      <c r="AB59">
        <f t="shared" si="14"/>
        <v>4.2666767096801204</v>
      </c>
      <c r="AC59">
        <f t="shared" si="15"/>
        <v>63.432780807582446</v>
      </c>
      <c r="AD59">
        <f t="shared" si="16"/>
        <v>2.7324236545999869</v>
      </c>
      <c r="AE59">
        <f t="shared" si="17"/>
        <v>4.3075892619126144</v>
      </c>
      <c r="AF59">
        <f t="shared" si="18"/>
        <v>1.5342530550801334</v>
      </c>
      <c r="AG59">
        <f t="shared" si="19"/>
        <v>-270.09602711411424</v>
      </c>
      <c r="AH59">
        <f t="shared" si="20"/>
        <v>26.364484534166174</v>
      </c>
      <c r="AI59">
        <f t="shared" si="21"/>
        <v>1.9953721306603525</v>
      </c>
      <c r="AJ59">
        <f t="shared" si="22"/>
        <v>-1.6422108382343481E-3</v>
      </c>
      <c r="AK59">
        <f t="shared" si="23"/>
        <v>33.554446120685093</v>
      </c>
      <c r="AL59">
        <f t="shared" si="24"/>
        <v>6.1246264651726587</v>
      </c>
      <c r="AM59">
        <f t="shared" si="25"/>
        <v>33.841183532453073</v>
      </c>
      <c r="AN59">
        <v>1267.8504320167499</v>
      </c>
      <c r="AO59">
        <v>1233.32418181818</v>
      </c>
      <c r="AP59">
        <v>-1.0103058779453101E-2</v>
      </c>
      <c r="AQ59">
        <v>67.092829868243797</v>
      </c>
      <c r="AR59">
        <f t="shared" si="26"/>
        <v>6.1772964741034926</v>
      </c>
      <c r="AS59">
        <v>21.2236392177056</v>
      </c>
      <c r="AT59">
        <v>27.218971515151502</v>
      </c>
      <c r="AU59">
        <v>2.5966363636354801E-3</v>
      </c>
      <c r="AV59">
        <v>78.55</v>
      </c>
      <c r="AW59">
        <v>0</v>
      </c>
      <c r="AX59">
        <v>0</v>
      </c>
      <c r="AY59">
        <f t="shared" si="27"/>
        <v>1</v>
      </c>
      <c r="AZ59">
        <f t="shared" si="28"/>
        <v>0</v>
      </c>
      <c r="BA59">
        <f t="shared" si="29"/>
        <v>52663.954032650749</v>
      </c>
      <c r="BB59" t="s">
        <v>308</v>
      </c>
      <c r="BC59">
        <v>10214.9</v>
      </c>
      <c r="BD59">
        <v>1337.4036545076499</v>
      </c>
      <c r="BE59">
        <v>3225.17</v>
      </c>
      <c r="BF59">
        <f t="shared" si="30"/>
        <v>0.58532305134065798</v>
      </c>
      <c r="BG59">
        <v>-10.2314334914194</v>
      </c>
      <c r="BH59" t="s">
        <v>478</v>
      </c>
      <c r="BI59">
        <v>10156.5</v>
      </c>
      <c r="BJ59">
        <v>814.50224000000003</v>
      </c>
      <c r="BK59">
        <v>1090.73</v>
      </c>
      <c r="BL59">
        <f t="shared" si="31"/>
        <v>0.25325035526665629</v>
      </c>
      <c r="BM59">
        <v>0.5</v>
      </c>
      <c r="BN59">
        <f t="shared" si="32"/>
        <v>1261.1986069763002</v>
      </c>
      <c r="BO59">
        <f t="shared" si="33"/>
        <v>33.554446120685093</v>
      </c>
      <c r="BP59">
        <f t="shared" si="34"/>
        <v>159.69949763928003</v>
      </c>
      <c r="BQ59">
        <f t="shared" si="35"/>
        <v>3.4717672038252809E-2</v>
      </c>
      <c r="BR59">
        <f t="shared" si="36"/>
        <v>1.9568912563145784</v>
      </c>
      <c r="BS59">
        <f t="shared" si="37"/>
        <v>738.29429872607705</v>
      </c>
      <c r="BT59" t="s">
        <v>310</v>
      </c>
      <c r="BU59">
        <v>0</v>
      </c>
      <c r="BV59">
        <f t="shared" si="38"/>
        <v>738.29429872607705</v>
      </c>
      <c r="BW59">
        <f t="shared" si="39"/>
        <v>0.32311910488748175</v>
      </c>
      <c r="BX59">
        <f t="shared" si="40"/>
        <v>0.78376781637484561</v>
      </c>
      <c r="BY59">
        <f t="shared" si="41"/>
        <v>0.85828173837020294</v>
      </c>
      <c r="BZ59">
        <f t="shared" si="42"/>
        <v>-1.1198105470620234</v>
      </c>
      <c r="CA59">
        <f t="shared" si="43"/>
        <v>1.1306695900669395</v>
      </c>
      <c r="CB59">
        <f t="shared" si="44"/>
        <v>0.71043550519214693</v>
      </c>
      <c r="CC59">
        <f t="shared" si="45"/>
        <v>0.28956449480785307</v>
      </c>
      <c r="CD59">
        <f t="shared" si="46"/>
        <v>1499.98548387097</v>
      </c>
      <c r="CE59">
        <f t="shared" si="47"/>
        <v>1261.1986069763002</v>
      </c>
      <c r="CF59">
        <f t="shared" si="48"/>
        <v>0.84080720816148213</v>
      </c>
      <c r="CG59">
        <f t="shared" si="49"/>
        <v>0.16115791175166044</v>
      </c>
      <c r="CH59">
        <v>6</v>
      </c>
      <c r="CI59">
        <v>0.5</v>
      </c>
      <c r="CJ59" t="s">
        <v>311</v>
      </c>
      <c r="CK59">
        <v>2</v>
      </c>
      <c r="CL59" t="b">
        <v>0</v>
      </c>
      <c r="CM59">
        <v>1658774297.5</v>
      </c>
      <c r="CN59">
        <v>1200.05548387097</v>
      </c>
      <c r="CO59">
        <v>1240.95806451613</v>
      </c>
      <c r="CP59">
        <v>27.1204741935484</v>
      </c>
      <c r="CQ59">
        <v>21.162206451612899</v>
      </c>
      <c r="CR59">
        <v>1201.96903225806</v>
      </c>
      <c r="CS59">
        <v>27.0299870967742</v>
      </c>
      <c r="CT59">
        <v>600.02577419354805</v>
      </c>
      <c r="CU59">
        <v>100.651258064516</v>
      </c>
      <c r="CV59">
        <v>0.10006490645161301</v>
      </c>
      <c r="CW59">
        <v>30.191706451612902</v>
      </c>
      <c r="CX59">
        <v>29.986619354838702</v>
      </c>
      <c r="CY59">
        <v>999.9</v>
      </c>
      <c r="CZ59">
        <v>0</v>
      </c>
      <c r="DA59">
        <v>0</v>
      </c>
      <c r="DB59">
        <v>10000.5306451613</v>
      </c>
      <c r="DC59">
        <v>0</v>
      </c>
      <c r="DD59">
        <v>1623.2016129032299</v>
      </c>
      <c r="DE59">
        <v>1499.98548387097</v>
      </c>
      <c r="DF59">
        <v>0.97300399999999998</v>
      </c>
      <c r="DG59">
        <v>2.6995600000000002E-2</v>
      </c>
      <c r="DH59">
        <v>0</v>
      </c>
      <c r="DI59">
        <v>814.88535483870999</v>
      </c>
      <c r="DJ59">
        <v>4.9993499999999997</v>
      </c>
      <c r="DK59">
        <v>14367.748387096801</v>
      </c>
      <c r="DL59">
        <v>14584.7903225806</v>
      </c>
      <c r="DM59">
        <v>37.811999999999998</v>
      </c>
      <c r="DN59">
        <v>40.75</v>
      </c>
      <c r="DO59">
        <v>38</v>
      </c>
      <c r="DP59">
        <v>39.733548387096803</v>
      </c>
      <c r="DQ59">
        <v>39.8343548387097</v>
      </c>
      <c r="DR59">
        <v>1454.6254838709699</v>
      </c>
      <c r="DS59">
        <v>40.36</v>
      </c>
      <c r="DT59">
        <v>0</v>
      </c>
      <c r="DU59">
        <v>158.90000009536701</v>
      </c>
      <c r="DV59">
        <v>0</v>
      </c>
      <c r="DW59">
        <v>814.50224000000003</v>
      </c>
      <c r="DX59">
        <v>-24.5546153387304</v>
      </c>
      <c r="DY59">
        <v>-384.03076869646202</v>
      </c>
      <c r="DZ59">
        <v>14353.335999999999</v>
      </c>
      <c r="EA59">
        <v>15</v>
      </c>
      <c r="EB59">
        <v>1658774184.5</v>
      </c>
      <c r="EC59" t="s">
        <v>475</v>
      </c>
      <c r="ED59">
        <v>1658774184.5</v>
      </c>
      <c r="EE59">
        <v>1658771852.5999999</v>
      </c>
      <c r="EF59">
        <v>39</v>
      </c>
      <c r="EG59">
        <v>3.5000000000000003E-2</v>
      </c>
      <c r="EH59">
        <v>-4.8000000000000001E-2</v>
      </c>
      <c r="EI59">
        <v>-1.8220000000000001</v>
      </c>
      <c r="EJ59">
        <v>0.09</v>
      </c>
      <c r="EK59">
        <v>1027</v>
      </c>
      <c r="EL59">
        <v>20</v>
      </c>
      <c r="EM59">
        <v>0.37</v>
      </c>
      <c r="EN59">
        <v>0.02</v>
      </c>
      <c r="EO59">
        <v>100</v>
      </c>
      <c r="EP59">
        <v>100</v>
      </c>
      <c r="EQ59">
        <v>-1.92</v>
      </c>
      <c r="ER59">
        <v>9.0499999999999997E-2</v>
      </c>
      <c r="ES59">
        <v>-0.55646730282978696</v>
      </c>
      <c r="ET59">
        <v>-1.91033734903813E-3</v>
      </c>
      <c r="EU59">
        <v>7.3450343854085902E-7</v>
      </c>
      <c r="EV59">
        <v>-7.1046937220166798E-11</v>
      </c>
      <c r="EW59">
        <v>9.0495238095236602E-2</v>
      </c>
      <c r="EX59">
        <v>0</v>
      </c>
      <c r="EY59">
        <v>0</v>
      </c>
      <c r="EZ59">
        <v>0</v>
      </c>
      <c r="FA59">
        <v>2</v>
      </c>
      <c r="FB59">
        <v>2150</v>
      </c>
      <c r="FC59">
        <v>-1</v>
      </c>
      <c r="FD59">
        <v>-1</v>
      </c>
      <c r="FE59">
        <v>2</v>
      </c>
      <c r="FF59">
        <v>40.9</v>
      </c>
      <c r="FG59">
        <v>2.5756800000000002</v>
      </c>
      <c r="FH59">
        <v>2.3730500000000001</v>
      </c>
      <c r="FI59">
        <v>1.5979000000000001</v>
      </c>
      <c r="FJ59">
        <v>2.3339799999999999</v>
      </c>
      <c r="FK59">
        <v>1.5942400000000001</v>
      </c>
      <c r="FL59">
        <v>2.3986800000000001</v>
      </c>
      <c r="FM59">
        <v>38.403399999999998</v>
      </c>
      <c r="FN59">
        <v>14.228300000000001</v>
      </c>
      <c r="FO59">
        <v>18</v>
      </c>
      <c r="FP59">
        <v>622.66099999999994</v>
      </c>
      <c r="FQ59">
        <v>361.76600000000002</v>
      </c>
      <c r="FR59">
        <v>26.911799999999999</v>
      </c>
      <c r="FS59">
        <v>33.409999999999997</v>
      </c>
      <c r="FT59">
        <v>30.0001</v>
      </c>
      <c r="FU59">
        <v>33.1008</v>
      </c>
      <c r="FV59">
        <v>33.0717</v>
      </c>
      <c r="FW59">
        <v>51.541200000000003</v>
      </c>
      <c r="FX59">
        <v>45.461399999999998</v>
      </c>
      <c r="FY59">
        <v>0</v>
      </c>
      <c r="FZ59">
        <v>26.904900000000001</v>
      </c>
      <c r="GA59">
        <v>1241.69</v>
      </c>
      <c r="GB59">
        <v>21.318200000000001</v>
      </c>
      <c r="GC59">
        <v>99.339699999999993</v>
      </c>
      <c r="GD59">
        <v>99.409800000000004</v>
      </c>
    </row>
    <row r="60" spans="1:186" x14ac:dyDescent="0.2">
      <c r="A60">
        <v>44</v>
      </c>
      <c r="B60">
        <v>1658774467.5</v>
      </c>
      <c r="C60">
        <v>7075.5</v>
      </c>
      <c r="D60" t="s">
        <v>479</v>
      </c>
      <c r="E60" t="s">
        <v>480</v>
      </c>
      <c r="F60">
        <v>5</v>
      </c>
      <c r="G60" t="s">
        <v>307</v>
      </c>
      <c r="H60" t="s">
        <v>429</v>
      </c>
      <c r="I60" t="s">
        <v>368</v>
      </c>
      <c r="J60">
        <v>30.7</v>
      </c>
      <c r="K60">
        <v>31</v>
      </c>
      <c r="L60" t="s">
        <v>430</v>
      </c>
      <c r="M60">
        <v>1658774459.75</v>
      </c>
      <c r="N60">
        <f t="shared" si="0"/>
        <v>6.1532187538478672E-3</v>
      </c>
      <c r="O60">
        <f t="shared" si="1"/>
        <v>6.1532187538478675</v>
      </c>
      <c r="P60">
        <f t="shared" si="2"/>
        <v>31.689860639981998</v>
      </c>
      <c r="Q60">
        <f t="shared" si="3"/>
        <v>1500.79833333333</v>
      </c>
      <c r="R60">
        <f t="shared" si="4"/>
        <v>1336.5832319189071</v>
      </c>
      <c r="S60">
        <f t="shared" si="5"/>
        <v>134.66281486406234</v>
      </c>
      <c r="T60">
        <f t="shared" si="6"/>
        <v>151.20773872032342</v>
      </c>
      <c r="U60">
        <f t="shared" si="7"/>
        <v>0.42046273758798036</v>
      </c>
      <c r="V60">
        <f t="shared" si="8"/>
        <v>2.9410854830170727</v>
      </c>
      <c r="W60">
        <f t="shared" si="9"/>
        <v>0.38969668992885159</v>
      </c>
      <c r="X60">
        <f t="shared" si="10"/>
        <v>0.24613677439776627</v>
      </c>
      <c r="Y60">
        <f t="shared" si="11"/>
        <v>241.73577481289124</v>
      </c>
      <c r="Z60">
        <f t="shared" si="12"/>
        <v>29.983699214920357</v>
      </c>
      <c r="AA60">
        <f t="shared" si="13"/>
        <v>29.983699214920357</v>
      </c>
      <c r="AB60">
        <f t="shared" si="14"/>
        <v>4.256462324535307</v>
      </c>
      <c r="AC60">
        <f t="shared" si="15"/>
        <v>63.285248787528083</v>
      </c>
      <c r="AD60">
        <f t="shared" si="16"/>
        <v>2.7207032353276315</v>
      </c>
      <c r="AE60">
        <f t="shared" si="17"/>
        <v>4.2991112264755973</v>
      </c>
      <c r="AF60">
        <f t="shared" si="18"/>
        <v>1.5357590892076756</v>
      </c>
      <c r="AG60">
        <f t="shared" si="19"/>
        <v>-271.35694704469097</v>
      </c>
      <c r="AH60">
        <f t="shared" si="20"/>
        <v>27.536147980056935</v>
      </c>
      <c r="AI60">
        <f t="shared" si="21"/>
        <v>2.083233322287521</v>
      </c>
      <c r="AJ60">
        <f t="shared" si="22"/>
        <v>-1.7909294552715949E-3</v>
      </c>
      <c r="AK60">
        <f t="shared" si="23"/>
        <v>31.689860639981998</v>
      </c>
      <c r="AL60">
        <f t="shared" si="24"/>
        <v>6.1532187538478675</v>
      </c>
      <c r="AM60">
        <f t="shared" si="25"/>
        <v>32.313490850138884</v>
      </c>
      <c r="AN60">
        <v>1573.7930359837101</v>
      </c>
      <c r="AO60">
        <v>1541.94127272727</v>
      </c>
      <c r="AP60">
        <v>-0.25876949648630498</v>
      </c>
      <c r="AQ60">
        <v>67.079057003538495</v>
      </c>
      <c r="AR60">
        <f t="shared" si="26"/>
        <v>6.2113355326863395</v>
      </c>
      <c r="AS60">
        <v>21.070470603549801</v>
      </c>
      <c r="AT60">
        <v>27.099901818181799</v>
      </c>
      <c r="AU60">
        <v>2.5720481000491599E-3</v>
      </c>
      <c r="AV60">
        <v>78.55</v>
      </c>
      <c r="AW60">
        <v>0</v>
      </c>
      <c r="AX60">
        <v>0</v>
      </c>
      <c r="AY60">
        <f t="shared" si="27"/>
        <v>1</v>
      </c>
      <c r="AZ60">
        <f t="shared" si="28"/>
        <v>0</v>
      </c>
      <c r="BA60">
        <f t="shared" si="29"/>
        <v>52671.16817448417</v>
      </c>
      <c r="BB60" t="s">
        <v>308</v>
      </c>
      <c r="BC60">
        <v>10214.9</v>
      </c>
      <c r="BD60">
        <v>1337.4036545076499</v>
      </c>
      <c r="BE60">
        <v>3225.17</v>
      </c>
      <c r="BF60">
        <f t="shared" si="30"/>
        <v>0.58532305134065798</v>
      </c>
      <c r="BG60">
        <v>-10.2314334914194</v>
      </c>
      <c r="BH60" t="s">
        <v>481</v>
      </c>
      <c r="BI60">
        <v>10154.299999999999</v>
      </c>
      <c r="BJ60">
        <v>810.98934615384599</v>
      </c>
      <c r="BK60">
        <v>1065.27</v>
      </c>
      <c r="BL60">
        <f t="shared" si="31"/>
        <v>0.23870066165963</v>
      </c>
      <c r="BM60">
        <v>0.5</v>
      </c>
      <c r="BN60">
        <f t="shared" si="32"/>
        <v>1261.2024205248165</v>
      </c>
      <c r="BO60">
        <f t="shared" si="33"/>
        <v>31.689860639981998</v>
      </c>
      <c r="BP60">
        <f t="shared" si="34"/>
        <v>150.52492613300029</v>
      </c>
      <c r="BQ60">
        <f t="shared" si="35"/>
        <v>3.3239148172548659E-2</v>
      </c>
      <c r="BR60">
        <f t="shared" si="36"/>
        <v>2.0275610877993375</v>
      </c>
      <c r="BS60">
        <f t="shared" si="37"/>
        <v>726.54069873647916</v>
      </c>
      <c r="BT60" t="s">
        <v>310</v>
      </c>
      <c r="BU60">
        <v>0</v>
      </c>
      <c r="BV60">
        <f t="shared" si="38"/>
        <v>726.54069873647916</v>
      </c>
      <c r="BW60">
        <f t="shared" si="39"/>
        <v>0.31797506853992019</v>
      </c>
      <c r="BX60">
        <f t="shared" si="40"/>
        <v>0.75068986620774092</v>
      </c>
      <c r="BY60">
        <f t="shared" si="41"/>
        <v>0.86443395140998691</v>
      </c>
      <c r="BZ60">
        <f t="shared" si="42"/>
        <v>-0.93439620434379589</v>
      </c>
      <c r="CA60">
        <f t="shared" si="43"/>
        <v>1.1441564286583754</v>
      </c>
      <c r="CB60">
        <f t="shared" si="44"/>
        <v>0.67252022793589394</v>
      </c>
      <c r="CC60">
        <f t="shared" si="45"/>
        <v>0.32747977206410606</v>
      </c>
      <c r="CD60">
        <f t="shared" si="46"/>
        <v>1499.98966666667</v>
      </c>
      <c r="CE60">
        <f t="shared" si="47"/>
        <v>1261.2024205248165</v>
      </c>
      <c r="CF60">
        <f t="shared" si="48"/>
        <v>0.84080740591200542</v>
      </c>
      <c r="CG60">
        <f t="shared" si="49"/>
        <v>0.16115829341017063</v>
      </c>
      <c r="CH60">
        <v>6</v>
      </c>
      <c r="CI60">
        <v>0.5</v>
      </c>
      <c r="CJ60" t="s">
        <v>311</v>
      </c>
      <c r="CK60">
        <v>2</v>
      </c>
      <c r="CL60" t="b">
        <v>0</v>
      </c>
      <c r="CM60">
        <v>1658774459.75</v>
      </c>
      <c r="CN60">
        <v>1500.79833333333</v>
      </c>
      <c r="CO60">
        <v>1541.722</v>
      </c>
      <c r="CP60">
        <v>27.004086666666701</v>
      </c>
      <c r="CQ60">
        <v>21.0171666666667</v>
      </c>
      <c r="CR60">
        <v>1502.808</v>
      </c>
      <c r="CS60">
        <v>26.913593333333299</v>
      </c>
      <c r="CT60">
        <v>600.01369999999997</v>
      </c>
      <c r="CU60">
        <v>100.6515</v>
      </c>
      <c r="CV60">
        <v>0.10003694</v>
      </c>
      <c r="CW60">
        <v>30.157363333333301</v>
      </c>
      <c r="CX60">
        <v>29.990073333333299</v>
      </c>
      <c r="CY60">
        <v>999.9</v>
      </c>
      <c r="CZ60">
        <v>0</v>
      </c>
      <c r="DA60">
        <v>0</v>
      </c>
      <c r="DB60">
        <v>10000.7526666667</v>
      </c>
      <c r="DC60">
        <v>0</v>
      </c>
      <c r="DD60">
        <v>1631.31533333333</v>
      </c>
      <c r="DE60">
        <v>1499.98966666667</v>
      </c>
      <c r="DF60">
        <v>0.97299466666666601</v>
      </c>
      <c r="DG60">
        <v>2.7005133333333299E-2</v>
      </c>
      <c r="DH60">
        <v>0</v>
      </c>
      <c r="DI60">
        <v>811.07436666666604</v>
      </c>
      <c r="DJ60">
        <v>4.9993499999999997</v>
      </c>
      <c r="DK60">
        <v>14310.23</v>
      </c>
      <c r="DL60">
        <v>14584.78</v>
      </c>
      <c r="DM60">
        <v>38.125</v>
      </c>
      <c r="DN60">
        <v>41</v>
      </c>
      <c r="DO60">
        <v>38.212200000000003</v>
      </c>
      <c r="DP60">
        <v>40</v>
      </c>
      <c r="DQ60">
        <v>40.1374</v>
      </c>
      <c r="DR60">
        <v>1454.6196666666699</v>
      </c>
      <c r="DS60">
        <v>40.369999999999997</v>
      </c>
      <c r="DT60">
        <v>0</v>
      </c>
      <c r="DU60">
        <v>161.10000014305101</v>
      </c>
      <c r="DV60">
        <v>0</v>
      </c>
      <c r="DW60">
        <v>810.98934615384599</v>
      </c>
      <c r="DX60">
        <v>-89.631555629683206</v>
      </c>
      <c r="DY60">
        <v>-1400.55384724911</v>
      </c>
      <c r="DZ60">
        <v>14308.7153846154</v>
      </c>
      <c r="EA60">
        <v>15</v>
      </c>
      <c r="EB60">
        <v>1658774184.5</v>
      </c>
      <c r="EC60" t="s">
        <v>475</v>
      </c>
      <c r="ED60">
        <v>1658774184.5</v>
      </c>
      <c r="EE60">
        <v>1658771852.5999999</v>
      </c>
      <c r="EF60">
        <v>39</v>
      </c>
      <c r="EG60">
        <v>3.5000000000000003E-2</v>
      </c>
      <c r="EH60">
        <v>-4.8000000000000001E-2</v>
      </c>
      <c r="EI60">
        <v>-1.8220000000000001</v>
      </c>
      <c r="EJ60">
        <v>0.09</v>
      </c>
      <c r="EK60">
        <v>1027</v>
      </c>
      <c r="EL60">
        <v>20</v>
      </c>
      <c r="EM60">
        <v>0.37</v>
      </c>
      <c r="EN60">
        <v>0.02</v>
      </c>
      <c r="EO60">
        <v>100</v>
      </c>
      <c r="EP60">
        <v>100</v>
      </c>
      <c r="EQ60">
        <v>-2.0099999999999998</v>
      </c>
      <c r="ER60">
        <v>9.0499999999999997E-2</v>
      </c>
      <c r="ES60">
        <v>-0.55646730282978696</v>
      </c>
      <c r="ET60">
        <v>-1.91033734903813E-3</v>
      </c>
      <c r="EU60">
        <v>7.3450343854085902E-7</v>
      </c>
      <c r="EV60">
        <v>-7.1046937220166798E-11</v>
      </c>
      <c r="EW60">
        <v>9.0495238095236602E-2</v>
      </c>
      <c r="EX60">
        <v>0</v>
      </c>
      <c r="EY60">
        <v>0</v>
      </c>
      <c r="EZ60">
        <v>0</v>
      </c>
      <c r="FA60">
        <v>2</v>
      </c>
      <c r="FB60">
        <v>2150</v>
      </c>
      <c r="FC60">
        <v>-1</v>
      </c>
      <c r="FD60">
        <v>-1</v>
      </c>
      <c r="FE60">
        <v>4.7</v>
      </c>
      <c r="FF60">
        <v>43.6</v>
      </c>
      <c r="FG60">
        <v>3.0737299999999999</v>
      </c>
      <c r="FH60">
        <v>2.3535200000000001</v>
      </c>
      <c r="FI60">
        <v>1.5979000000000001</v>
      </c>
      <c r="FJ60">
        <v>2.3339799999999999</v>
      </c>
      <c r="FK60">
        <v>1.5942400000000001</v>
      </c>
      <c r="FL60">
        <v>2.4072300000000002</v>
      </c>
      <c r="FM60">
        <v>38.476900000000001</v>
      </c>
      <c r="FN60">
        <v>14.210800000000001</v>
      </c>
      <c r="FO60">
        <v>18</v>
      </c>
      <c r="FP60">
        <v>622.79499999999996</v>
      </c>
      <c r="FQ60">
        <v>361.29599999999999</v>
      </c>
      <c r="FR60">
        <v>26.658799999999999</v>
      </c>
      <c r="FS60">
        <v>33.520899999999997</v>
      </c>
      <c r="FT60">
        <v>30.001000000000001</v>
      </c>
      <c r="FU60">
        <v>33.1967</v>
      </c>
      <c r="FV60">
        <v>33.170999999999999</v>
      </c>
      <c r="FW60">
        <v>61.521000000000001</v>
      </c>
      <c r="FX60">
        <v>45.975999999999999</v>
      </c>
      <c r="FY60">
        <v>0</v>
      </c>
      <c r="FZ60">
        <v>26.645900000000001</v>
      </c>
      <c r="GA60">
        <v>1542.04</v>
      </c>
      <c r="GB60">
        <v>21.141999999999999</v>
      </c>
      <c r="GC60">
        <v>99.321100000000001</v>
      </c>
      <c r="GD60">
        <v>99.386399999999995</v>
      </c>
    </row>
    <row r="61" spans="1:186" x14ac:dyDescent="0.2">
      <c r="A61">
        <v>45</v>
      </c>
      <c r="B61">
        <v>1658774673.0999999</v>
      </c>
      <c r="C61">
        <v>7281.0999999046298</v>
      </c>
      <c r="D61" t="s">
        <v>482</v>
      </c>
      <c r="E61" t="s">
        <v>483</v>
      </c>
      <c r="F61">
        <v>5</v>
      </c>
      <c r="G61" t="s">
        <v>307</v>
      </c>
      <c r="H61" t="s">
        <v>429</v>
      </c>
      <c r="I61" t="s">
        <v>368</v>
      </c>
      <c r="J61">
        <v>30.7</v>
      </c>
      <c r="K61">
        <v>31</v>
      </c>
      <c r="L61" t="s">
        <v>430</v>
      </c>
      <c r="M61">
        <v>1658774665.0999999</v>
      </c>
      <c r="N61">
        <f t="shared" si="0"/>
        <v>5.9747162280518037E-3</v>
      </c>
      <c r="O61">
        <f t="shared" si="1"/>
        <v>5.974716228051804</v>
      </c>
      <c r="P61">
        <f t="shared" si="2"/>
        <v>32.154974614933401</v>
      </c>
      <c r="Q61">
        <f t="shared" si="3"/>
        <v>1999.75419354839</v>
      </c>
      <c r="R61">
        <f t="shared" si="4"/>
        <v>1819.8564401230165</v>
      </c>
      <c r="S61">
        <f t="shared" si="5"/>
        <v>183.34859297053617</v>
      </c>
      <c r="T61">
        <f t="shared" si="6"/>
        <v>201.47309952055454</v>
      </c>
      <c r="U61">
        <f t="shared" si="7"/>
        <v>0.41324021345102213</v>
      </c>
      <c r="V61">
        <f t="shared" si="8"/>
        <v>2.9405276066593951</v>
      </c>
      <c r="W61">
        <f t="shared" si="9"/>
        <v>0.38347676568387568</v>
      </c>
      <c r="X61">
        <f t="shared" si="10"/>
        <v>0.24216822391794579</v>
      </c>
      <c r="Y61">
        <f t="shared" si="11"/>
        <v>241.73635552927146</v>
      </c>
      <c r="Z61">
        <f t="shared" si="12"/>
        <v>29.996123898654368</v>
      </c>
      <c r="AA61">
        <f t="shared" si="13"/>
        <v>29.996123898654368</v>
      </c>
      <c r="AB61">
        <f t="shared" si="14"/>
        <v>4.2595013175432337</v>
      </c>
      <c r="AC61">
        <f t="shared" si="15"/>
        <v>63.958990057407838</v>
      </c>
      <c r="AD61">
        <f t="shared" si="16"/>
        <v>2.7443554116771076</v>
      </c>
      <c r="AE61">
        <f t="shared" si="17"/>
        <v>4.2908047941561449</v>
      </c>
      <c r="AF61">
        <f t="shared" si="18"/>
        <v>1.5151459058661261</v>
      </c>
      <c r="AG61">
        <f t="shared" si="19"/>
        <v>-263.48498565708456</v>
      </c>
      <c r="AH61">
        <f t="shared" si="20"/>
        <v>20.217956156745124</v>
      </c>
      <c r="AI61">
        <f t="shared" si="21"/>
        <v>1.529708234114264</v>
      </c>
      <c r="AJ61">
        <f t="shared" si="22"/>
        <v>-9.6573695372370594E-4</v>
      </c>
      <c r="AK61">
        <f t="shared" si="23"/>
        <v>32.154974614933401</v>
      </c>
      <c r="AL61">
        <f t="shared" si="24"/>
        <v>5.974716228051804</v>
      </c>
      <c r="AM61">
        <f t="shared" si="25"/>
        <v>31.684601376606835</v>
      </c>
      <c r="AN61">
        <v>2088.1034508942298</v>
      </c>
      <c r="AO61">
        <v>2055.7794545454499</v>
      </c>
      <c r="AP61">
        <v>-1.20143753481566E-2</v>
      </c>
      <c r="AQ61">
        <v>67.139201735567298</v>
      </c>
      <c r="AR61">
        <f t="shared" si="26"/>
        <v>6.0113661149302056</v>
      </c>
      <c r="AS61">
        <v>21.4277625487879</v>
      </c>
      <c r="AT61">
        <v>27.2727436363636</v>
      </c>
      <c r="AU61">
        <v>4.4119952774545099E-4</v>
      </c>
      <c r="AV61">
        <v>78.55</v>
      </c>
      <c r="AW61">
        <v>0</v>
      </c>
      <c r="AX61">
        <v>0</v>
      </c>
      <c r="AY61">
        <f t="shared" si="27"/>
        <v>1</v>
      </c>
      <c r="AZ61">
        <f t="shared" si="28"/>
        <v>0</v>
      </c>
      <c r="BA61">
        <f t="shared" si="29"/>
        <v>52660.935740139495</v>
      </c>
      <c r="BB61" t="s">
        <v>308</v>
      </c>
      <c r="BC61">
        <v>10214.9</v>
      </c>
      <c r="BD61">
        <v>1337.4036545076499</v>
      </c>
      <c r="BE61">
        <v>3225.17</v>
      </c>
      <c r="BF61">
        <f t="shared" si="30"/>
        <v>0.58532305134065798</v>
      </c>
      <c r="BG61">
        <v>-10.2314334914194</v>
      </c>
      <c r="BH61" t="s">
        <v>484</v>
      </c>
      <c r="BI61">
        <v>10154.9</v>
      </c>
      <c r="BJ61">
        <v>819.31532000000004</v>
      </c>
      <c r="BK61">
        <v>1055.57</v>
      </c>
      <c r="BL61">
        <f t="shared" si="31"/>
        <v>0.22381716039675237</v>
      </c>
      <c r="BM61">
        <v>0.5</v>
      </c>
      <c r="BN61">
        <f t="shared" si="32"/>
        <v>1261.2027295572061</v>
      </c>
      <c r="BO61">
        <f t="shared" si="33"/>
        <v>32.154974614933401</v>
      </c>
      <c r="BP61">
        <f t="shared" si="34"/>
        <v>141.13940680706355</v>
      </c>
      <c r="BQ61">
        <f t="shared" si="35"/>
        <v>3.3607926079603542E-2</v>
      </c>
      <c r="BR61">
        <f t="shared" si="36"/>
        <v>2.0553824000303158</v>
      </c>
      <c r="BS61">
        <f t="shared" si="37"/>
        <v>722.01556409692114</v>
      </c>
      <c r="BT61" t="s">
        <v>310</v>
      </c>
      <c r="BU61">
        <v>0</v>
      </c>
      <c r="BV61">
        <f t="shared" si="38"/>
        <v>722.01556409692114</v>
      </c>
      <c r="BW61">
        <f t="shared" si="39"/>
        <v>0.31599461513976224</v>
      </c>
      <c r="BX61">
        <f t="shared" si="40"/>
        <v>0.70829422298148847</v>
      </c>
      <c r="BY61">
        <f t="shared" si="41"/>
        <v>0.86674636166316277</v>
      </c>
      <c r="BZ61">
        <f t="shared" si="42"/>
        <v>-0.83827703406367715</v>
      </c>
      <c r="CA61">
        <f t="shared" si="43"/>
        <v>1.1492947764328032</v>
      </c>
      <c r="CB61">
        <f t="shared" si="44"/>
        <v>0.62417904373199051</v>
      </c>
      <c r="CC61">
        <f t="shared" si="45"/>
        <v>0.37582095626800949</v>
      </c>
      <c r="CD61">
        <f t="shared" si="46"/>
        <v>1499.9896774193601</v>
      </c>
      <c r="CE61">
        <f t="shared" si="47"/>
        <v>1261.2027295572061</v>
      </c>
      <c r="CF61">
        <f t="shared" si="48"/>
        <v>0.84080760590768056</v>
      </c>
      <c r="CG61">
        <f t="shared" si="49"/>
        <v>0.1611586794018236</v>
      </c>
      <c r="CH61">
        <v>6</v>
      </c>
      <c r="CI61">
        <v>0.5</v>
      </c>
      <c r="CJ61" t="s">
        <v>311</v>
      </c>
      <c r="CK61">
        <v>2</v>
      </c>
      <c r="CL61" t="b">
        <v>0</v>
      </c>
      <c r="CM61">
        <v>1658774665.0999999</v>
      </c>
      <c r="CN61">
        <v>1999.75419354839</v>
      </c>
      <c r="CO61">
        <v>2043.85612903226</v>
      </c>
      <c r="CP61">
        <v>27.2395483870968</v>
      </c>
      <c r="CQ61">
        <v>21.4277129032258</v>
      </c>
      <c r="CR61">
        <v>2001.6</v>
      </c>
      <c r="CS61">
        <v>27.179364516128999</v>
      </c>
      <c r="CT61">
        <v>600.01364516129001</v>
      </c>
      <c r="CU61">
        <v>100.648870967742</v>
      </c>
      <c r="CV61">
        <v>0.100061161290323</v>
      </c>
      <c r="CW61">
        <v>30.1236580645161</v>
      </c>
      <c r="CX61">
        <v>29.902696774193601</v>
      </c>
      <c r="CY61">
        <v>999.9</v>
      </c>
      <c r="CZ61">
        <v>0</v>
      </c>
      <c r="DA61">
        <v>0</v>
      </c>
      <c r="DB61">
        <v>9997.8403225806505</v>
      </c>
      <c r="DC61">
        <v>0</v>
      </c>
      <c r="DD61">
        <v>1642.42161290323</v>
      </c>
      <c r="DE61">
        <v>1499.9896774193601</v>
      </c>
      <c r="DF61">
        <v>0.97299225806451595</v>
      </c>
      <c r="DG61">
        <v>2.7007903225806498E-2</v>
      </c>
      <c r="DH61">
        <v>0</v>
      </c>
      <c r="DI61">
        <v>819.840838709678</v>
      </c>
      <c r="DJ61">
        <v>4.9993499999999997</v>
      </c>
      <c r="DK61">
        <v>14352.203225806499</v>
      </c>
      <c r="DL61">
        <v>14584.770967741901</v>
      </c>
      <c r="DM61">
        <v>38.145000000000003</v>
      </c>
      <c r="DN61">
        <v>40.9491935483871</v>
      </c>
      <c r="DO61">
        <v>38.243903225806399</v>
      </c>
      <c r="DP61">
        <v>40.429225806451598</v>
      </c>
      <c r="DQ61">
        <v>40.274000000000001</v>
      </c>
      <c r="DR61">
        <v>1454.60967741935</v>
      </c>
      <c r="DS61">
        <v>40.380000000000003</v>
      </c>
      <c r="DT61">
        <v>0</v>
      </c>
      <c r="DU61">
        <v>204.5</v>
      </c>
      <c r="DV61">
        <v>0</v>
      </c>
      <c r="DW61">
        <v>819.31532000000004</v>
      </c>
      <c r="DX61">
        <v>-51.641999921741302</v>
      </c>
      <c r="DY61">
        <v>-267.18461506675999</v>
      </c>
      <c r="DZ61">
        <v>14345.924000000001</v>
      </c>
      <c r="EA61">
        <v>15</v>
      </c>
      <c r="EB61">
        <v>1658774622.5999999</v>
      </c>
      <c r="EC61" t="s">
        <v>485</v>
      </c>
      <c r="ED61">
        <v>1658774616.0999999</v>
      </c>
      <c r="EE61">
        <v>1658774622.5999999</v>
      </c>
      <c r="EF61">
        <v>40</v>
      </c>
      <c r="EG61">
        <v>0.16200000000000001</v>
      </c>
      <c r="EH61">
        <v>-0.03</v>
      </c>
      <c r="EI61">
        <v>-1.8380000000000001</v>
      </c>
      <c r="EJ61">
        <v>0.06</v>
      </c>
      <c r="EK61">
        <v>2039</v>
      </c>
      <c r="EL61">
        <v>20</v>
      </c>
      <c r="EM61">
        <v>0.23</v>
      </c>
      <c r="EN61">
        <v>0.05</v>
      </c>
      <c r="EO61">
        <v>100</v>
      </c>
      <c r="EP61">
        <v>100</v>
      </c>
      <c r="EQ61">
        <v>-1.84</v>
      </c>
      <c r="ER61">
        <v>6.0199999999999997E-2</v>
      </c>
      <c r="ES61">
        <v>-0.39477464363931603</v>
      </c>
      <c r="ET61">
        <v>-1.91033734903813E-3</v>
      </c>
      <c r="EU61">
        <v>7.3450343854085902E-7</v>
      </c>
      <c r="EV61">
        <v>-7.1046937220166798E-11</v>
      </c>
      <c r="EW61">
        <v>6.0195238095236199E-2</v>
      </c>
      <c r="EX61">
        <v>0</v>
      </c>
      <c r="EY61">
        <v>0</v>
      </c>
      <c r="EZ61">
        <v>0</v>
      </c>
      <c r="FA61">
        <v>2</v>
      </c>
      <c r="FB61">
        <v>2150</v>
      </c>
      <c r="FC61">
        <v>-1</v>
      </c>
      <c r="FD61">
        <v>-1</v>
      </c>
      <c r="FE61">
        <v>0.9</v>
      </c>
      <c r="FF61">
        <v>0.8</v>
      </c>
      <c r="FG61">
        <v>3.8513199999999999</v>
      </c>
      <c r="FH61">
        <v>2.34985</v>
      </c>
      <c r="FI61">
        <v>1.5991200000000001</v>
      </c>
      <c r="FJ61">
        <v>2.3327599999999999</v>
      </c>
      <c r="FK61">
        <v>1.5942400000000001</v>
      </c>
      <c r="FL61">
        <v>2.35107</v>
      </c>
      <c r="FM61">
        <v>38.673299999999998</v>
      </c>
      <c r="FN61">
        <v>14.175800000000001</v>
      </c>
      <c r="FO61">
        <v>18</v>
      </c>
      <c r="FP61">
        <v>622.26599999999996</v>
      </c>
      <c r="FQ61">
        <v>361.01499999999999</v>
      </c>
      <c r="FR61">
        <v>27.779900000000001</v>
      </c>
      <c r="FS61">
        <v>33.798999999999999</v>
      </c>
      <c r="FT61">
        <v>30</v>
      </c>
      <c r="FU61">
        <v>33.436199999999999</v>
      </c>
      <c r="FV61">
        <v>33.403300000000002</v>
      </c>
      <c r="FW61">
        <v>77.054500000000004</v>
      </c>
      <c r="FX61">
        <v>45.125300000000003</v>
      </c>
      <c r="FY61">
        <v>0</v>
      </c>
      <c r="FZ61">
        <v>27.7849</v>
      </c>
      <c r="GA61">
        <v>2043.82</v>
      </c>
      <c r="GB61">
        <v>21.4482</v>
      </c>
      <c r="GC61">
        <v>99.2744</v>
      </c>
      <c r="GD61">
        <v>99.339200000000005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2022-07-25T11:52:01Z</dcterms:created>
  <dcterms:modified xsi:type="dcterms:W3CDTF">2022-07-25T22:01:52Z</dcterms:modified>
</cp:coreProperties>
</file>