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ey/Google Drive/G_Living Carbon/Living_Carbon_Git/LC_2023/2023_molecular_analysis/"/>
    </mc:Choice>
  </mc:AlternateContent>
  <xr:revisionPtr revIDLastSave="0" documentId="8_{4A561B03-DDA4-3441-9678-F9A134768F12}" xr6:coauthVersionLast="47" xr6:coauthVersionMax="47" xr10:uidLastSave="{00000000-0000-0000-0000-000000000000}"/>
  <bookViews>
    <workbookView xWindow="1240" yWindow="720" windowWidth="19320" windowHeight="10580" xr2:uid="{3FD59D0A-F467-41B5-B0C5-6C675ABC1A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1" l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5" i="1"/>
  <c r="H13" i="1"/>
  <c r="H11" i="1"/>
  <c r="H8" i="1"/>
  <c r="G8" i="1"/>
  <c r="H7" i="1"/>
  <c r="H6" i="1"/>
  <c r="H5" i="1"/>
</calcChain>
</file>

<file path=xl/sharedStrings.xml><?xml version="1.0" encoding="utf-8"?>
<sst xmlns="http://schemas.openxmlformats.org/spreadsheetml/2006/main" count="71" uniqueCount="51">
  <si>
    <t>row</t>
  </si>
  <si>
    <t>ID</t>
  </si>
  <si>
    <t>event_short</t>
  </si>
  <si>
    <t>H497</t>
  </si>
  <si>
    <t>Drought.Score</t>
  </si>
  <si>
    <t>Mpa_predawn</t>
  </si>
  <si>
    <t>Fv_fm_predawn</t>
  </si>
  <si>
    <t>A(6400)</t>
  </si>
  <si>
    <t>gsw(6400)</t>
  </si>
  <si>
    <t>ETR(mini-PAM)</t>
  </si>
  <si>
    <t>PAR (mini-PAM)</t>
  </si>
  <si>
    <t>Rd_afternoon</t>
  </si>
  <si>
    <t>LCOR-308</t>
  </si>
  <si>
    <t>13-15E</t>
  </si>
  <si>
    <t>5A</t>
  </si>
  <si>
    <t>LCOR-070</t>
  </si>
  <si>
    <t>2H</t>
  </si>
  <si>
    <t>LCOR-282</t>
  </si>
  <si>
    <t>8-9D</t>
  </si>
  <si>
    <t>LCOR-251</t>
  </si>
  <si>
    <t>LCOR-250</t>
  </si>
  <si>
    <t>LCOR-163</t>
  </si>
  <si>
    <t>LCOR-217</t>
  </si>
  <si>
    <t>LCOR-164</t>
  </si>
  <si>
    <t>LCOR-507</t>
  </si>
  <si>
    <t>16-20</t>
  </si>
  <si>
    <t>LCOR-611</t>
  </si>
  <si>
    <t>LCOR-098</t>
  </si>
  <si>
    <t>LCOR-450</t>
  </si>
  <si>
    <t>LCOR-290</t>
  </si>
  <si>
    <t>LCOR-309</t>
  </si>
  <si>
    <t>LCOR-160</t>
  </si>
  <si>
    <t>LCOR-301</t>
  </si>
  <si>
    <t>LCOR-613</t>
  </si>
  <si>
    <t>LCOR-096</t>
  </si>
  <si>
    <t>LCOR-297</t>
  </si>
  <si>
    <t>LCOR-461</t>
  </si>
  <si>
    <t>LCOR-102</t>
  </si>
  <si>
    <t>LCOR-159</t>
  </si>
  <si>
    <t>LCOR-509</t>
  </si>
  <si>
    <t>LCOR-215</t>
  </si>
  <si>
    <t>LCOR-288</t>
  </si>
  <si>
    <t>col</t>
  </si>
  <si>
    <t>PhiPS2(mini-PAM)</t>
  </si>
  <si>
    <t>LCOR-077</t>
  </si>
  <si>
    <t>LCOR-289</t>
  </si>
  <si>
    <t>LCOR-296</t>
  </si>
  <si>
    <t>LCOR-314</t>
  </si>
  <si>
    <t>LCOR-1006</t>
  </si>
  <si>
    <t>LCOR-373</t>
  </si>
  <si>
    <t>LCOR-615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</si>
</sst>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76991-4828-42A2-9FC6-E1CE28F64C88}">
  <dimension ref="A1:N33"/>
  <sheetViews>
    <sheetView tabSelected="1" workbookViewId="0">
      <selection activeCell="H33" sqref="H33"/>
    </sheetView>
  </sheetViews>
  <sheetFormatPr baseColWidth="10" defaultColWidth="12.5" defaultRowHeight="15" x14ac:dyDescent="0.2"/>
  <cols>
    <col min="1" max="1" width="7" customWidth="1"/>
    <col min="2" max="2" width="6.1640625" customWidth="1"/>
    <col min="3" max="3" width="10.83203125" customWidth="1"/>
    <col min="4" max="4" width="11.83203125" customWidth="1"/>
    <col min="5" max="5" width="8.6640625" customWidth="1"/>
    <col min="6" max="6" width="7.6640625" customWidth="1"/>
    <col min="7" max="7" width="9.5" customWidth="1"/>
    <col min="8" max="8" width="8" customWidth="1"/>
    <col min="9" max="9" width="9.33203125" customWidth="1"/>
    <col min="10" max="10" width="9.5" customWidth="1"/>
    <col min="11" max="12" width="9.1640625" customWidth="1"/>
    <col min="13" max="13" width="10.1640625" customWidth="1"/>
    <col min="14" max="14" width="11.83203125" customWidth="1"/>
  </cols>
  <sheetData>
    <row r="1" spans="1:14" ht="30" customHeight="1" x14ac:dyDescent="0.2">
      <c r="A1" s="2" t="s">
        <v>0</v>
      </c>
      <c r="B1" s="2" t="s">
        <v>42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43</v>
      </c>
      <c r="M1" s="2" t="s">
        <v>10</v>
      </c>
      <c r="N1" s="2" t="s">
        <v>11</v>
      </c>
    </row>
    <row r="2" spans="1:14" x14ac:dyDescent="0.2">
      <c r="A2">
        <v>3</v>
      </c>
      <c r="B2">
        <v>4</v>
      </c>
      <c r="C2" t="s">
        <v>12</v>
      </c>
      <c r="D2" t="s">
        <v>13</v>
      </c>
      <c r="E2">
        <v>3566.16</v>
      </c>
      <c r="F2">
        <v>2</v>
      </c>
      <c r="G2" s="1">
        <v>2.17</v>
      </c>
      <c r="H2" s="1">
        <v>0.76500000000000001</v>
      </c>
      <c r="I2" s="1"/>
      <c r="J2" s="1"/>
      <c r="K2" s="1">
        <v>13.7</v>
      </c>
      <c r="L2" s="1">
        <v>0.11600000000000001</v>
      </c>
      <c r="M2" s="1">
        <v>400</v>
      </c>
      <c r="N2" s="1"/>
    </row>
    <row r="3" spans="1:14" x14ac:dyDescent="0.2">
      <c r="A3">
        <v>3</v>
      </c>
      <c r="B3">
        <v>5</v>
      </c>
      <c r="C3" t="s">
        <v>15</v>
      </c>
      <c r="D3" t="s">
        <v>16</v>
      </c>
      <c r="E3">
        <v>3291.84</v>
      </c>
      <c r="F3">
        <v>0</v>
      </c>
      <c r="G3" s="1">
        <v>0.74</v>
      </c>
      <c r="H3" s="1">
        <v>0.83199999999999996</v>
      </c>
      <c r="I3" s="1"/>
      <c r="J3" s="1"/>
      <c r="K3" s="1">
        <v>103</v>
      </c>
      <c r="L3" s="1">
        <v>0.59</v>
      </c>
      <c r="M3" s="1">
        <v>400</v>
      </c>
      <c r="N3" s="1"/>
    </row>
    <row r="4" spans="1:14" x14ac:dyDescent="0.2">
      <c r="A4">
        <v>4</v>
      </c>
      <c r="B4">
        <v>5</v>
      </c>
      <c r="C4" t="s">
        <v>17</v>
      </c>
      <c r="D4" t="s">
        <v>18</v>
      </c>
      <c r="E4">
        <v>3596.64</v>
      </c>
      <c r="F4">
        <v>2</v>
      </c>
      <c r="G4" s="1">
        <v>1.35</v>
      </c>
      <c r="H4" s="1">
        <v>0.76500000000000001</v>
      </c>
      <c r="I4" s="1"/>
      <c r="J4" s="1"/>
      <c r="K4" s="1">
        <v>64.400000000000006</v>
      </c>
      <c r="L4" s="1">
        <v>0.161</v>
      </c>
      <c r="M4" s="1">
        <v>930</v>
      </c>
      <c r="N4" s="1"/>
    </row>
    <row r="5" spans="1:14" x14ac:dyDescent="0.2">
      <c r="A5">
        <v>10</v>
      </c>
      <c r="B5">
        <v>6</v>
      </c>
      <c r="C5" t="s">
        <v>19</v>
      </c>
      <c r="D5" t="s">
        <v>14</v>
      </c>
      <c r="E5">
        <v>4480.5600000000004</v>
      </c>
      <c r="F5">
        <v>3</v>
      </c>
      <c r="G5" s="1">
        <v>0.68600000000000005</v>
      </c>
      <c r="H5" s="1">
        <f>AVERAGE(0.831,0.801)</f>
        <v>0.81600000000000006</v>
      </c>
      <c r="I5" s="1"/>
      <c r="J5" s="1"/>
      <c r="K5" s="1">
        <v>137.69999999999999</v>
      </c>
      <c r="L5" s="1">
        <v>0.58899999999999997</v>
      </c>
      <c r="M5" s="1">
        <v>550</v>
      </c>
      <c r="N5" s="1"/>
    </row>
    <row r="6" spans="1:14" x14ac:dyDescent="0.2">
      <c r="A6">
        <v>8</v>
      </c>
      <c r="B6">
        <v>8</v>
      </c>
      <c r="C6" t="s">
        <v>20</v>
      </c>
      <c r="D6" t="s">
        <v>14</v>
      </c>
      <c r="E6">
        <v>4236.72</v>
      </c>
      <c r="F6">
        <v>1</v>
      </c>
      <c r="G6" s="1">
        <v>0.87</v>
      </c>
      <c r="H6" s="1">
        <f>AVERAGE(0.825,0.801)</f>
        <v>0.81299999999999994</v>
      </c>
      <c r="I6" s="1"/>
      <c r="J6" s="1"/>
      <c r="K6" s="1">
        <v>177.6</v>
      </c>
      <c r="L6" s="1">
        <v>0.40300000000000002</v>
      </c>
      <c r="M6" s="1">
        <v>1050</v>
      </c>
      <c r="N6" s="1"/>
    </row>
    <row r="7" spans="1:14" x14ac:dyDescent="0.2">
      <c r="A7">
        <v>8</v>
      </c>
      <c r="B7">
        <v>9</v>
      </c>
      <c r="C7" t="s">
        <v>21</v>
      </c>
      <c r="D7" t="s">
        <v>14</v>
      </c>
      <c r="E7">
        <v>4754.88</v>
      </c>
      <c r="F7">
        <v>0</v>
      </c>
      <c r="G7" s="1">
        <v>0.623</v>
      </c>
      <c r="H7" s="1">
        <f>AVERAGE(0.85,0.83)</f>
        <v>0.84</v>
      </c>
      <c r="I7" s="1"/>
      <c r="J7" s="1"/>
      <c r="K7" s="1">
        <v>146.5</v>
      </c>
      <c r="L7" s="1">
        <v>0.56200000000000006</v>
      </c>
      <c r="M7" s="1">
        <v>680</v>
      </c>
      <c r="N7" s="1"/>
    </row>
    <row r="8" spans="1:14" x14ac:dyDescent="0.2">
      <c r="A8">
        <v>10</v>
      </c>
      <c r="B8">
        <v>9</v>
      </c>
      <c r="C8" t="s">
        <v>22</v>
      </c>
      <c r="D8" t="s">
        <v>16</v>
      </c>
      <c r="E8">
        <v>3931.92</v>
      </c>
      <c r="F8">
        <v>1</v>
      </c>
      <c r="G8" s="1">
        <f>AVERAGE(0.74,0.85)</f>
        <v>0.79499999999999993</v>
      </c>
      <c r="H8" s="1">
        <f>AVERAGE(0.816,0.789)</f>
        <v>0.80249999999999999</v>
      </c>
      <c r="I8" s="1"/>
      <c r="J8" s="1"/>
      <c r="K8" s="1">
        <v>63.8</v>
      </c>
      <c r="L8" s="1">
        <v>0.442</v>
      </c>
      <c r="M8" s="1">
        <v>350</v>
      </c>
      <c r="N8" s="1"/>
    </row>
    <row r="9" spans="1:14" x14ac:dyDescent="0.2">
      <c r="A9">
        <v>2</v>
      </c>
      <c r="B9">
        <v>11</v>
      </c>
      <c r="C9" t="s">
        <v>23</v>
      </c>
      <c r="D9" t="s">
        <v>14</v>
      </c>
      <c r="E9">
        <v>3688.08</v>
      </c>
      <c r="F9">
        <v>0</v>
      </c>
      <c r="G9" s="1">
        <v>0.72</v>
      </c>
      <c r="H9" s="1">
        <v>0.82899999999999996</v>
      </c>
      <c r="I9" s="1"/>
      <c r="J9" s="1"/>
      <c r="K9" s="1">
        <v>118.6</v>
      </c>
      <c r="L9" s="1">
        <v>0.224</v>
      </c>
      <c r="M9" s="1">
        <v>1400</v>
      </c>
      <c r="N9" s="1"/>
    </row>
    <row r="10" spans="1:14" x14ac:dyDescent="0.2">
      <c r="A10">
        <v>11</v>
      </c>
      <c r="B10">
        <v>15</v>
      </c>
      <c r="C10" t="s">
        <v>24</v>
      </c>
      <c r="D10" t="s">
        <v>25</v>
      </c>
      <c r="E10">
        <v>3931.92</v>
      </c>
      <c r="F10">
        <v>2</v>
      </c>
      <c r="G10" s="1">
        <v>1.3</v>
      </c>
      <c r="H10" s="1">
        <v>0.79500000000000004</v>
      </c>
      <c r="I10" s="1"/>
      <c r="J10" s="1"/>
      <c r="K10" s="1">
        <v>80.5</v>
      </c>
      <c r="L10" s="1">
        <v>0.159</v>
      </c>
      <c r="M10" s="1">
        <v>1150</v>
      </c>
      <c r="N10" s="1"/>
    </row>
    <row r="11" spans="1:14" x14ac:dyDescent="0.2">
      <c r="A11">
        <v>3</v>
      </c>
      <c r="B11">
        <v>16</v>
      </c>
      <c r="C11" t="s">
        <v>26</v>
      </c>
      <c r="D11" t="s">
        <v>13</v>
      </c>
      <c r="E11">
        <v>2819.4</v>
      </c>
      <c r="F11">
        <v>1</v>
      </c>
      <c r="G11" s="1">
        <v>0.67300000000000004</v>
      </c>
      <c r="H11" s="1">
        <f>AVERAGE(0.819,0.81)</f>
        <v>0.8145</v>
      </c>
      <c r="I11" s="1"/>
      <c r="J11" s="1"/>
      <c r="K11" s="1">
        <v>217.6</v>
      </c>
      <c r="L11" s="1">
        <v>0.375</v>
      </c>
      <c r="M11" s="1">
        <v>1400</v>
      </c>
      <c r="N11" s="1"/>
    </row>
    <row r="12" spans="1:14" x14ac:dyDescent="0.2">
      <c r="A12">
        <v>2</v>
      </c>
      <c r="B12">
        <v>21</v>
      </c>
      <c r="C12" t="s">
        <v>27</v>
      </c>
      <c r="D12" t="s">
        <v>18</v>
      </c>
      <c r="E12">
        <v>2956.56</v>
      </c>
      <c r="F12">
        <v>0</v>
      </c>
      <c r="G12" s="1">
        <v>0.78600000000000003</v>
      </c>
      <c r="H12" s="1">
        <v>0.81100000000000005</v>
      </c>
      <c r="I12" s="1"/>
      <c r="J12" s="1"/>
      <c r="K12" s="1">
        <v>187.7</v>
      </c>
      <c r="L12" s="1">
        <v>0.46100000000000002</v>
      </c>
      <c r="M12" s="1">
        <v>1000</v>
      </c>
      <c r="N12" s="1"/>
    </row>
    <row r="13" spans="1:14" x14ac:dyDescent="0.2">
      <c r="A13">
        <v>11</v>
      </c>
      <c r="B13">
        <v>21</v>
      </c>
      <c r="C13" t="s">
        <v>28</v>
      </c>
      <c r="D13" t="s">
        <v>16</v>
      </c>
      <c r="E13">
        <v>3169.92</v>
      </c>
      <c r="F13">
        <v>2</v>
      </c>
      <c r="G13" s="1">
        <v>1.47</v>
      </c>
      <c r="H13" s="1">
        <f>AVERAGE(0.726,0.805)</f>
        <v>0.76550000000000007</v>
      </c>
      <c r="I13" s="1"/>
      <c r="J13" s="1"/>
      <c r="K13" s="1">
        <v>12</v>
      </c>
      <c r="L13" s="1">
        <v>3.9E-2</v>
      </c>
      <c r="M13" s="1">
        <v>740</v>
      </c>
      <c r="N13" s="1"/>
    </row>
    <row r="14" spans="1:14" x14ac:dyDescent="0.2">
      <c r="A14">
        <v>14</v>
      </c>
      <c r="B14">
        <v>23</v>
      </c>
      <c r="C14" t="s">
        <v>29</v>
      </c>
      <c r="D14" t="s">
        <v>18</v>
      </c>
      <c r="E14">
        <v>4084.32</v>
      </c>
      <c r="F14">
        <v>0</v>
      </c>
      <c r="G14" s="1">
        <v>0.54</v>
      </c>
      <c r="H14" s="1">
        <v>0.81299999999999994</v>
      </c>
      <c r="I14" s="1"/>
      <c r="J14" s="1"/>
      <c r="K14" s="1">
        <v>76.5</v>
      </c>
      <c r="L14" s="1">
        <v>0.68500000000000005</v>
      </c>
      <c r="M14" s="1">
        <v>275</v>
      </c>
      <c r="N14" s="1"/>
    </row>
    <row r="15" spans="1:14" x14ac:dyDescent="0.2">
      <c r="A15">
        <v>14</v>
      </c>
      <c r="B15">
        <v>24</v>
      </c>
      <c r="C15" t="s">
        <v>30</v>
      </c>
      <c r="D15" t="s">
        <v>25</v>
      </c>
      <c r="E15">
        <v>3992.88</v>
      </c>
      <c r="F15">
        <v>2</v>
      </c>
      <c r="G15" s="1">
        <v>2.08</v>
      </c>
      <c r="H15" s="1">
        <f>AVERAGE(0.807,0.786)</f>
        <v>0.79649999999999999</v>
      </c>
      <c r="I15" s="1"/>
      <c r="J15" s="1"/>
      <c r="K15" s="1">
        <v>37.4</v>
      </c>
      <c r="L15" s="1">
        <v>0.22</v>
      </c>
      <c r="M15" s="1">
        <v>400</v>
      </c>
      <c r="N15" s="1"/>
    </row>
    <row r="16" spans="1:14" x14ac:dyDescent="0.2">
      <c r="A16">
        <v>7</v>
      </c>
      <c r="B16">
        <v>25</v>
      </c>
      <c r="C16" t="s">
        <v>31</v>
      </c>
      <c r="D16" t="s">
        <v>14</v>
      </c>
      <c r="E16">
        <v>4145.28</v>
      </c>
      <c r="F16">
        <v>1</v>
      </c>
      <c r="G16" s="1">
        <v>0.872</v>
      </c>
      <c r="H16" s="1">
        <f>AVERAGE(0.822,0.804)</f>
        <v>0.81299999999999994</v>
      </c>
      <c r="I16" s="1"/>
      <c r="J16" s="1"/>
      <c r="K16" s="1">
        <v>81.599999999999994</v>
      </c>
      <c r="L16" s="1">
        <v>0.33600000000000002</v>
      </c>
      <c r="M16" s="1">
        <v>580</v>
      </c>
      <c r="N16" s="1"/>
    </row>
    <row r="17" spans="1:14" x14ac:dyDescent="0.2">
      <c r="A17">
        <v>15</v>
      </c>
      <c r="B17">
        <v>25</v>
      </c>
      <c r="C17" t="s">
        <v>32</v>
      </c>
      <c r="D17" t="s">
        <v>13</v>
      </c>
      <c r="E17">
        <v>3627.12</v>
      </c>
      <c r="F17">
        <v>1</v>
      </c>
      <c r="G17" s="1">
        <v>1.45</v>
      </c>
      <c r="H17" s="1">
        <v>0.80500000000000005</v>
      </c>
      <c r="I17" s="1"/>
      <c r="J17" s="1"/>
      <c r="K17" s="1">
        <v>49.3</v>
      </c>
      <c r="L17" s="1">
        <v>0.309</v>
      </c>
      <c r="M17" s="1">
        <v>400</v>
      </c>
      <c r="N17" s="1"/>
    </row>
    <row r="18" spans="1:14" x14ac:dyDescent="0.2">
      <c r="A18">
        <v>7</v>
      </c>
      <c r="B18">
        <v>26</v>
      </c>
      <c r="C18" t="s">
        <v>33</v>
      </c>
      <c r="D18" t="s">
        <v>13</v>
      </c>
      <c r="E18">
        <v>3200.4</v>
      </c>
      <c r="F18">
        <v>0</v>
      </c>
      <c r="G18" s="1">
        <v>0.74</v>
      </c>
      <c r="H18" s="1">
        <f>AVERAGE(0.797,0.818)</f>
        <v>0.8075</v>
      </c>
      <c r="I18" s="1"/>
      <c r="J18" s="1"/>
      <c r="K18" s="1">
        <v>123.3</v>
      </c>
      <c r="L18" s="1">
        <v>0.36899999999999999</v>
      </c>
      <c r="M18" s="1">
        <v>800</v>
      </c>
      <c r="N18" s="1"/>
    </row>
    <row r="19" spans="1:14" x14ac:dyDescent="0.2">
      <c r="A19">
        <v>11</v>
      </c>
      <c r="B19">
        <v>28</v>
      </c>
      <c r="C19" t="s">
        <v>34</v>
      </c>
      <c r="D19" t="s">
        <v>18</v>
      </c>
      <c r="E19">
        <v>3078.48</v>
      </c>
      <c r="F19">
        <v>2</v>
      </c>
      <c r="G19" s="1">
        <v>2.5499999999999998</v>
      </c>
      <c r="H19" s="1">
        <f>AVERAGE(0.779,0.8)</f>
        <v>0.78950000000000009</v>
      </c>
      <c r="I19" s="1"/>
      <c r="J19" s="1"/>
      <c r="K19" s="1">
        <v>53</v>
      </c>
      <c r="L19" s="1">
        <v>0.161</v>
      </c>
      <c r="M19" s="1">
        <v>800</v>
      </c>
      <c r="N19" s="1"/>
    </row>
    <row r="20" spans="1:14" x14ac:dyDescent="0.2">
      <c r="A20">
        <v>3</v>
      </c>
      <c r="B20">
        <v>29</v>
      </c>
      <c r="C20" t="s">
        <v>35</v>
      </c>
      <c r="D20" t="s">
        <v>13</v>
      </c>
      <c r="E20">
        <v>2164.08</v>
      </c>
      <c r="F20">
        <v>2</v>
      </c>
      <c r="G20" s="1">
        <v>2</v>
      </c>
      <c r="H20" s="1">
        <f>AVERAGE(0.793,0.789)</f>
        <v>0.79100000000000004</v>
      </c>
      <c r="I20" s="1"/>
      <c r="J20" s="1"/>
      <c r="K20" s="1">
        <v>58.7</v>
      </c>
      <c r="L20" s="1">
        <v>0.123</v>
      </c>
      <c r="M20" s="1">
        <v>1150</v>
      </c>
      <c r="N20" s="1"/>
    </row>
    <row r="21" spans="1:14" x14ac:dyDescent="0.2">
      <c r="A21">
        <v>13</v>
      </c>
      <c r="B21">
        <v>45</v>
      </c>
      <c r="C21" t="s">
        <v>36</v>
      </c>
      <c r="D21" t="s">
        <v>16</v>
      </c>
      <c r="E21">
        <v>3261.36</v>
      </c>
      <c r="F21">
        <v>1</v>
      </c>
      <c r="G21" s="1">
        <v>0.52500000000000002</v>
      </c>
      <c r="H21" s="1">
        <f>AVERAGE(0.843,0.827)</f>
        <v>0.83499999999999996</v>
      </c>
      <c r="I21" s="1"/>
      <c r="J21" s="1"/>
      <c r="K21" s="1">
        <v>131.9</v>
      </c>
      <c r="L21" s="1">
        <v>0.32100000000000001</v>
      </c>
      <c r="M21" s="1">
        <v>950</v>
      </c>
      <c r="N21" s="1"/>
    </row>
    <row r="22" spans="1:14" x14ac:dyDescent="0.2">
      <c r="A22">
        <v>13</v>
      </c>
      <c r="B22">
        <v>46</v>
      </c>
      <c r="C22" t="s">
        <v>37</v>
      </c>
      <c r="D22" t="s">
        <v>25</v>
      </c>
      <c r="E22">
        <v>3169.92</v>
      </c>
      <c r="F22">
        <v>0</v>
      </c>
      <c r="G22" s="1">
        <v>0.70799999999999996</v>
      </c>
      <c r="H22" s="1">
        <f>AVERAGE(0.847,0.832)</f>
        <v>0.83949999999999991</v>
      </c>
      <c r="I22" s="1"/>
      <c r="J22" s="1"/>
      <c r="K22" s="1">
        <v>162</v>
      </c>
      <c r="L22" s="1">
        <v>0.39300000000000002</v>
      </c>
      <c r="M22" s="1">
        <v>970</v>
      </c>
      <c r="N22" s="1"/>
    </row>
    <row r="23" spans="1:14" x14ac:dyDescent="0.2">
      <c r="A23">
        <v>14</v>
      </c>
      <c r="B23">
        <v>47</v>
      </c>
      <c r="C23" t="s">
        <v>38</v>
      </c>
      <c r="D23" t="s">
        <v>14</v>
      </c>
      <c r="E23">
        <v>3169.92</v>
      </c>
      <c r="F23">
        <v>1</v>
      </c>
      <c r="G23" s="1">
        <v>0.57999999999999996</v>
      </c>
      <c r="H23" s="1">
        <f>AVERAGE(0.817,0.829)</f>
        <v>0.82299999999999995</v>
      </c>
      <c r="I23" s="1"/>
      <c r="J23" s="1"/>
      <c r="K23" s="1">
        <v>136.69999999999999</v>
      </c>
      <c r="L23" s="1">
        <v>0.40699999999999997</v>
      </c>
      <c r="M23" s="1">
        <v>800</v>
      </c>
      <c r="N23" s="1"/>
    </row>
    <row r="24" spans="1:14" x14ac:dyDescent="0.2">
      <c r="A24">
        <v>7</v>
      </c>
      <c r="B24">
        <v>48</v>
      </c>
      <c r="C24" t="s">
        <v>39</v>
      </c>
      <c r="D24" t="s">
        <v>25</v>
      </c>
      <c r="E24">
        <v>2834.64</v>
      </c>
      <c r="F24">
        <v>1</v>
      </c>
      <c r="G24" s="1">
        <v>1</v>
      </c>
      <c r="H24" s="1">
        <f>AVERAGE(0.814,0.817)</f>
        <v>0.81549999999999989</v>
      </c>
      <c r="I24" s="1"/>
      <c r="J24" s="1"/>
      <c r="K24" s="1">
        <v>95.8</v>
      </c>
      <c r="L24" s="1">
        <v>0.19900000000000001</v>
      </c>
      <c r="M24" s="1">
        <v>1150</v>
      </c>
      <c r="N24" s="1"/>
    </row>
    <row r="25" spans="1:14" x14ac:dyDescent="0.2">
      <c r="A25">
        <v>12</v>
      </c>
      <c r="B25">
        <v>52</v>
      </c>
      <c r="C25" t="s">
        <v>40</v>
      </c>
      <c r="D25" t="s">
        <v>16</v>
      </c>
      <c r="E25">
        <v>2804.16</v>
      </c>
      <c r="F25">
        <v>0</v>
      </c>
      <c r="G25" s="1">
        <v>0.47199999999999998</v>
      </c>
      <c r="H25" s="1">
        <f>AVERAGE(0.845,0.832)</f>
        <v>0.83850000000000002</v>
      </c>
      <c r="I25" s="1"/>
      <c r="J25" s="1"/>
      <c r="K25" s="1">
        <v>178.5</v>
      </c>
      <c r="L25" s="1">
        <v>0.58499999999999996</v>
      </c>
      <c r="M25" s="1">
        <v>750</v>
      </c>
      <c r="N25" s="1"/>
    </row>
    <row r="26" spans="1:14" x14ac:dyDescent="0.2">
      <c r="A26">
        <v>3</v>
      </c>
      <c r="B26">
        <v>53</v>
      </c>
      <c r="C26" t="s">
        <v>41</v>
      </c>
      <c r="D26" t="s">
        <v>18</v>
      </c>
      <c r="E26">
        <v>2880.36</v>
      </c>
      <c r="F26">
        <v>3</v>
      </c>
      <c r="G26" s="1">
        <v>0.55500000000000005</v>
      </c>
      <c r="H26" s="1">
        <f>AVERAGE(0.82,0.829)</f>
        <v>0.82450000000000001</v>
      </c>
      <c r="I26" s="1"/>
      <c r="J26" s="1"/>
      <c r="K26" s="1">
        <v>117.8</v>
      </c>
      <c r="L26" s="1">
        <v>0.47899999999999998</v>
      </c>
      <c r="M26" s="1">
        <v>600</v>
      </c>
      <c r="N26" s="1"/>
    </row>
    <row r="27" spans="1:14" x14ac:dyDescent="0.2">
      <c r="C27" t="s">
        <v>44</v>
      </c>
      <c r="G27">
        <v>0.64</v>
      </c>
      <c r="H27">
        <f>AVERAGE(0.846,0.848)</f>
        <v>0.84699999999999998</v>
      </c>
    </row>
    <row r="28" spans="1:14" x14ac:dyDescent="0.2">
      <c r="C28" t="s">
        <v>45</v>
      </c>
      <c r="G28">
        <v>0.5</v>
      </c>
      <c r="H28">
        <f>AVERAGE(0.831,0.807)</f>
        <v>0.81899999999999995</v>
      </c>
    </row>
    <row r="29" spans="1:14" x14ac:dyDescent="0.2">
      <c r="C29" t="s">
        <v>46</v>
      </c>
      <c r="G29">
        <v>0.49</v>
      </c>
      <c r="H29">
        <f>AVERAGE(0.84,0.817)</f>
        <v>0.82850000000000001</v>
      </c>
    </row>
    <row r="30" spans="1:14" x14ac:dyDescent="0.2">
      <c r="C30" t="s">
        <v>47</v>
      </c>
      <c r="G30">
        <v>0.72199999999999998</v>
      </c>
      <c r="H30">
        <f>AVERAGE(0.821,0.804)</f>
        <v>0.8125</v>
      </c>
      <c r="K30">
        <v>75.599999999999994</v>
      </c>
      <c r="L30">
        <v>0.68500000000000005</v>
      </c>
      <c r="M30">
        <v>300</v>
      </c>
    </row>
    <row r="31" spans="1:14" x14ac:dyDescent="0.2">
      <c r="C31" t="s">
        <v>48</v>
      </c>
      <c r="G31">
        <v>0.42499999999999999</v>
      </c>
      <c r="H31">
        <f>AVERAGE(0.612,0.661)</f>
        <v>0.63650000000000007</v>
      </c>
    </row>
    <row r="32" spans="1:14" x14ac:dyDescent="0.2">
      <c r="C32" t="s">
        <v>49</v>
      </c>
      <c r="G32">
        <v>2.15</v>
      </c>
      <c r="H32">
        <f>AVERAGE(0.73,0.812)</f>
        <v>0.77100000000000002</v>
      </c>
    </row>
    <row r="33" spans="3:8" x14ac:dyDescent="0.2">
      <c r="C33" t="s">
        <v>50</v>
      </c>
      <c r="G33">
        <v>0.443</v>
      </c>
      <c r="H33">
        <v>0.82599999999999996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Hart, Chaney Michael</dc:creator>
  <cp:lastModifiedBy>Chaney Hart</cp:lastModifiedBy>
  <cp:lastPrinted>2023-08-15T20:27:14Z</cp:lastPrinted>
  <dcterms:created xsi:type="dcterms:W3CDTF">2023-08-15T19:38:13Z</dcterms:created>
  <dcterms:modified xsi:type="dcterms:W3CDTF">2023-08-20T19:52:29Z</dcterms:modified>
</cp:coreProperties>
</file>